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0808800/WorkingDocLib/02 各ライン/03 サイバーライン/2025年（R7年）度/20_予算・委託事業/22_医療機関におけるサイバーセキュリティ確保事業/★執行/医療機関説明会/20250509説明会動画添付資料一式/"/>
    </mc:Choice>
  </mc:AlternateContent>
  <xr:revisionPtr revIDLastSave="3671" documentId="13_ncr:1_{C1CBABC8-D225-4C29-BE0C-F1D12945A93C}" xr6:coauthVersionLast="47" xr6:coauthVersionMax="47" xr10:uidLastSave="{11597ED7-7335-4751-9F36-533DBA93523E}"/>
  <bookViews>
    <workbookView xWindow="-120" yWindow="-120" windowWidth="29040" windowHeight="15840" activeTab="1" xr2:uid="{EF04D3F5-7166-487E-8BE9-AD69F8C179AD}"/>
  </bookViews>
  <sheets>
    <sheet name="0.留意事項" sheetId="23" r:id="rId1"/>
    <sheet name="1.基本情報" sheetId="18" r:id="rId2"/>
    <sheet name="2.回線情報" sheetId="16" r:id="rId3"/>
    <sheet name="3.端末情報" sheetId="19" r:id="rId4"/>
    <sheet name="4.設置場所情報" sheetId="2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asp2">#REF!</definedName>
    <definedName name="_xlnm._FilterDatabase" localSheetId="2" hidden="1">'2.回線情報'!#REF!</definedName>
    <definedName name="_xlnm._FilterDatabase" localSheetId="3" hidden="1">'3.端末情報'!#REF!</definedName>
    <definedName name="_sap2" localSheetId="4">'4.設置場所情報'!#REF!</definedName>
    <definedName name="_sap2">[1]事前情報!#REF!</definedName>
    <definedName name="_sap3" localSheetId="4">'4.設置場所情報'!#REF!</definedName>
    <definedName name="_sap3">[2]事前情報!#REF!</definedName>
    <definedName name="A" localSheetId="4">'4.設置場所情報'!#REF!</definedName>
    <definedName name="A">[3]原価積算!$H$5</definedName>
    <definedName name="aa">#REF!</definedName>
    <definedName name="B" localSheetId="4">'4.設置場所情報'!#REF!</definedName>
    <definedName name="B">[3]原価積算!$H$8</definedName>
    <definedName name="Cisco">#REF!</definedName>
    <definedName name="Fortinet">#REF!</definedName>
    <definedName name="FRAD">#REF!</definedName>
    <definedName name="FRADｾﾝﾀ">#REF!</definedName>
    <definedName name="Fujitsu">#REF!</definedName>
    <definedName name="hard_sum">#REF!</definedName>
    <definedName name="HUB">#REF!</definedName>
    <definedName name="inputZumen">#REF!</definedName>
    <definedName name="item1">#REF!</definedName>
    <definedName name="item10">#REF!</definedName>
    <definedName name="item11">#REF!</definedName>
    <definedName name="item12">#REF!</definedName>
    <definedName name="item13">#REF!</definedName>
    <definedName name="item14" localSheetId="4">'4.設置場所情報'!#REF!</definedName>
    <definedName name="item14">[4]事前情報!#REF!</definedName>
    <definedName name="item15" localSheetId="4">'4.設置場所情報'!#REF!</definedName>
    <definedName name="item15">[4]事前情報!#REF!</definedName>
    <definedName name="item16" localSheetId="4">'4.設置場所情報'!#REF!</definedName>
    <definedName name="item16">[4]事前情報!#REF!</definedName>
    <definedName name="item17" localSheetId="4">'4.設置場所情報'!#REF!</definedName>
    <definedName name="item17">[4]事前情報!#REF!</definedName>
    <definedName name="item18">#REF!</definedName>
    <definedName name="item19">#REF!</definedName>
    <definedName name="item2">#REF!</definedName>
    <definedName name="item20">#REF!</definedName>
    <definedName name="item21">#REF!</definedName>
    <definedName name="item22">#REF!</definedName>
    <definedName name="item3">#REF!</definedName>
    <definedName name="item4">#REF!</definedName>
    <definedName name="item5">#REF!</definedName>
    <definedName name="item6">#REF!</definedName>
    <definedName name="item7">#REF!</definedName>
    <definedName name="item8">#REF!</definedName>
    <definedName name="item9">#REF!</definedName>
    <definedName name="kasei">#REF!</definedName>
    <definedName name="NEC">#REF!</definedName>
    <definedName name="Paloalto">#REF!</definedName>
    <definedName name="_xlnm.Print_Area" localSheetId="0">'0.留意事項'!$A$1:$Y$65</definedName>
    <definedName name="_xlnm.Print_Area" localSheetId="1">'1.基本情報'!$B$1:$Z$56</definedName>
    <definedName name="_xlnm.Print_Area" localSheetId="2">'2.回線情報'!$A$1:$AQ$108</definedName>
    <definedName name="_xlnm.Print_Area" localSheetId="3">'3.端末情報'!$A$1:$X$13</definedName>
    <definedName name="_xlnm.Print_Area" localSheetId="4">'4.設置場所情報'!$A$4:$W$588</definedName>
    <definedName name="_xlnm.Print_Area">#REF!</definedName>
    <definedName name="PRINT_AREA_MI">#REF!</definedName>
    <definedName name="_xlnm.Print_Titles" localSheetId="2">'2.回線情報'!$5:$5</definedName>
    <definedName name="_xlnm.Print_Titles" localSheetId="3">'3.端末情報'!$6:$6</definedName>
    <definedName name="sa">#REF!</definedName>
    <definedName name="ＳＡＰ">#REF!</definedName>
    <definedName name="SB" localSheetId="4">'4.設置場所情報'!#REF!</definedName>
    <definedName name="SB">[3]原価積算!$H$7</definedName>
    <definedName name="sdws">#REF!</definedName>
    <definedName name="soft_sum">#REF!</definedName>
    <definedName name="SSA" localSheetId="4">'4.設置場所情報'!#REF!</definedName>
    <definedName name="SSA">[3]原価積算!$H$3</definedName>
    <definedName name="SSB" localSheetId="4">'4.設置場所情報'!#REF!</definedName>
    <definedName name="SSB">[3]原価積算!$H$6</definedName>
    <definedName name="SWHUB">#REF!</definedName>
    <definedName name="TA">#REF!</definedName>
    <definedName name="TABLE">#REF!</definedName>
    <definedName name="test" localSheetId="1">_xlfn.IFNA((INDEX('[5]5-2.ルータ設定②'!$N$45:$Y$50,MATCH('[5]5-2.ルータ設定②'!$C$2,'[5]5-2.ルータ設定②'!$M$45:$M$50,0),0)),(INDEX('[5]5-2.ルータ設定②'!$N$45:$Y$50,MATCH('[5]5-2.ルータ設定②'!$C$2,'[5]5-2.ルータ設定②'!$M$51:$M$56,0),0)))</definedName>
    <definedName name="test" localSheetId="4">_xlfn.IFNA((INDEX('4.設置場所情報'!#REF!,MATCH('4.設置場所情報'!#REF!,'4.設置場所情報'!#REF!,0),0)),(INDEX('4.設置場所情報'!#REF!,MATCH('4.設置場所情報'!#REF!,'4.設置場所情報'!#REF!,0),0)))</definedName>
    <definedName name="test">_xlfn.IFNA((INDEX('[6]5-2.ルータ設定②'!$N$45:$Y$50,MATCH('[6]5-2.ルータ設定②'!$C$2,'[6]5-2.ルータ設定②'!$M$45:$M$50,0),0)),(INDEX('[6]5-2.ルータ設定②'!$N$45:$Y$50,MATCH('[6]5-2.ルータ設定②'!$C$2,'[6]5-2.ルータ設定②'!$M$51:$M$56,0),0)))</definedName>
    <definedName name="WF_FORMATNO" localSheetId="4">'4.設置場所情報'!#REF!</definedName>
    <definedName name="WF_FORMATNO">[4]事前情報!#REF!</definedName>
    <definedName name="WF_NAME" localSheetId="4">'4.設置場所情報'!#REF!</definedName>
    <definedName name="WF_NAME">[4]事前情報!#REF!</definedName>
    <definedName name="YAMAHA">#REF!</definedName>
    <definedName name="アライドテレシス">#REF!</definedName>
    <definedName name="ｸﾗｲｱﾝﾄ">#REF!</definedName>
    <definedName name="サーバ">#REF!</definedName>
    <definedName name="データベース">#REF!</definedName>
    <definedName name="パターン図呼び出し" localSheetId="1">_xlfn.IFNA((INDEX('[5]5-2.ルータ設定②'!$N$45:$Y$50,MATCH('[5]5-2.ルータ設定②'!$C$2,'[5]5-2.ルータ設定②'!$M$45:$M$50,0),0)),(INDEX('[5]5-2.ルータ設定②'!$N$45:$Y$50,MATCH('[5]5-2.ルータ設定②'!$C$2,'[5]5-2.ルータ設定②'!$M$51:$M$56,0),0)))</definedName>
    <definedName name="パターン図呼び出し" localSheetId="4">_xlfn.IFNA((INDEX('4.設置場所情報'!#REF!,MATCH('4.設置場所情報'!#REF!,'4.設置場所情報'!#REF!,0),0)),(INDEX('4.設置場所情報'!#REF!,MATCH('4.設置場所情報'!#REF!,'4.設置場所情報'!#REF!,0),0)))</definedName>
    <definedName name="パターン図呼び出し">_xlfn.IFNA((INDEX('[6]5-2.ルータ設定②'!$N$45:$Y$50,MATCH('[6]5-2.ルータ設定②'!$C$2,'[6]5-2.ルータ設定②'!$M$45:$M$50,0),0)),(INDEX('[6]5-2.ルータ設定②'!$N$45:$Y$50,MATCH('[6]5-2.ルータ設定②'!$C$2,'[6]5-2.ルータ設定②'!$M$51:$M$56,0),0)))</definedName>
    <definedName name="バッファロー">#REF!</definedName>
    <definedName name="プライスリスト">#REF!</definedName>
    <definedName name="ルーター">#REF!</definedName>
    <definedName name="ルータ小">#REF!</definedName>
    <definedName name="ルータ大">#REF!</definedName>
    <definedName name="ルータ中">#REF!</definedName>
    <definedName name="印刷用">#REF!</definedName>
    <definedName name="印刷領域">#REF!</definedName>
    <definedName name="外注先">#REF!</definedName>
    <definedName name="検索条件">#REF!</definedName>
    <definedName name="検索用">#REF!</definedName>
    <definedName name="固定IP">#REF!</definedName>
    <definedName name="工事依頼４">#REF!</definedName>
    <definedName name="作業条件" localSheetId="4">'4.設置場所情報'!#REF!</definedName>
    <definedName name="作業条件">[3]建設物価試算!$A$4:$A$7</definedName>
    <definedName name="参照" localSheetId="1">INDEX('[5]5-2.ルータ設定②'!$N$45:$Y$56,MATCH('[5]5-2.ルータ設定②'!$C$2,'[5]5-2.ルータ設定②'!$M$45:$M$56,0),0)</definedName>
    <definedName name="参照" localSheetId="4">INDEX('4.設置場所情報'!#REF!,MATCH('4.設置場所情報'!#REF!,'4.設置場所情報'!#REF!,0),0)</definedName>
    <definedName name="参照">INDEX('[6]5-2.ルータ設定②'!$N$45:$Y$56,MATCH('[6]5-2.ルータ設定②'!$C$2,'[6]5-2.ルータ設定②'!$M$45:$M$56,0),0)</definedName>
    <definedName name="製品リスト">#REF!</definedName>
    <definedName name="動的IP">#REF!</definedName>
    <definedName name="配線">#REF!</definedName>
    <definedName name="表６２" localSheetId="4">'4.設置場所情報'!#REF!</definedName>
    <definedName name="表６２">'[7]62%'!$A$4:$I$3199</definedName>
    <definedName name="不明">#REF!</definedName>
    <definedName name="保守以来２" localSheetId="4">'4.設置場所情報'!#REF!</definedName>
    <definedName name="保守以来２">[8]事前情報!#REF!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6" l="1"/>
  <c r="J10" i="16" s="1"/>
  <c r="BP9" i="16"/>
  <c r="BP11" i="16"/>
  <c r="BP12" i="16"/>
  <c r="BP13" i="16"/>
  <c r="BP14" i="16"/>
  <c r="BP15" i="16"/>
  <c r="BP16" i="16"/>
  <c r="BP17" i="16"/>
  <c r="BP18" i="16"/>
  <c r="BP19" i="16"/>
  <c r="BP20" i="16"/>
  <c r="BP21" i="16"/>
  <c r="BP22" i="16"/>
  <c r="BP23" i="16"/>
  <c r="BP24" i="16"/>
  <c r="BP25" i="16"/>
  <c r="BP26" i="16"/>
  <c r="BP27" i="16"/>
  <c r="BP28" i="16"/>
  <c r="BP29" i="16"/>
  <c r="BP30" i="16"/>
  <c r="BP31" i="16"/>
  <c r="BP32" i="16"/>
  <c r="BP33" i="16"/>
  <c r="BP34" i="16"/>
  <c r="BP35" i="16"/>
  <c r="BP36" i="16"/>
  <c r="BP37" i="16"/>
  <c r="BP38" i="16"/>
  <c r="BP39" i="16"/>
  <c r="BP40" i="16"/>
  <c r="BP41" i="16"/>
  <c r="BP42" i="16"/>
  <c r="BP43" i="16"/>
  <c r="BP44" i="16"/>
  <c r="BP45" i="16"/>
  <c r="BP46" i="16"/>
  <c r="BP47" i="16"/>
  <c r="BP48" i="16"/>
  <c r="BP49" i="16"/>
  <c r="BP50" i="16"/>
  <c r="BP51" i="16"/>
  <c r="BP52" i="16"/>
  <c r="BP53" i="16"/>
  <c r="BP54" i="16"/>
  <c r="BP55" i="16"/>
  <c r="BP56" i="16"/>
  <c r="BP57" i="16"/>
  <c r="BP58" i="16"/>
  <c r="BP59" i="16"/>
  <c r="BP60" i="16"/>
  <c r="BP61" i="16"/>
  <c r="BP62" i="16"/>
  <c r="BP63" i="16"/>
  <c r="BP64" i="16"/>
  <c r="BP65" i="16"/>
  <c r="BP66" i="16"/>
  <c r="BP67" i="16"/>
  <c r="BP68" i="16"/>
  <c r="BP69" i="16"/>
  <c r="BP70" i="16"/>
  <c r="BP71" i="16"/>
  <c r="BP72" i="16"/>
  <c r="BP73" i="16"/>
  <c r="BP74" i="16"/>
  <c r="BP75" i="16"/>
  <c r="BP76" i="16"/>
  <c r="BP77" i="16"/>
  <c r="BP78" i="16"/>
  <c r="BP79" i="16"/>
  <c r="BP80" i="16"/>
  <c r="BP81" i="16"/>
  <c r="BP82" i="16"/>
  <c r="BP83" i="16"/>
  <c r="BP84" i="16"/>
  <c r="BP85" i="16"/>
  <c r="BP86" i="16"/>
  <c r="BP87" i="16"/>
  <c r="BP88" i="16"/>
  <c r="BP89" i="16"/>
  <c r="BP90" i="16"/>
  <c r="BP91" i="16"/>
  <c r="BP92" i="16"/>
  <c r="BP93" i="16"/>
  <c r="BP94" i="16"/>
  <c r="BP95" i="16"/>
  <c r="BP96" i="16"/>
  <c r="BP97" i="16"/>
  <c r="BP98" i="16"/>
  <c r="BP99" i="16"/>
  <c r="BP100" i="16"/>
  <c r="BP101" i="16"/>
  <c r="BP102" i="16"/>
  <c r="BP103" i="16"/>
  <c r="BP104" i="16"/>
  <c r="BP105" i="16"/>
  <c r="BP106" i="16"/>
  <c r="BP107" i="16"/>
  <c r="BP8" i="16"/>
  <c r="BD10" i="16"/>
  <c r="BD22" i="16"/>
  <c r="I8" i="16"/>
  <c r="BD8" i="16" s="1"/>
  <c r="I9" i="16"/>
  <c r="J9" i="16" s="1"/>
  <c r="AS9"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8" i="16"/>
  <c r="AB9" i="16"/>
  <c r="AB10" i="16"/>
  <c r="AB11"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AB8"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9" i="16"/>
  <c r="M10" i="16"/>
  <c r="M11" i="16"/>
  <c r="M12" i="16"/>
  <c r="M13" i="16"/>
  <c r="M14" i="16"/>
  <c r="M15" i="16"/>
  <c r="M16" i="16"/>
  <c r="M17" i="16"/>
  <c r="M18" i="16"/>
  <c r="M19" i="16"/>
  <c r="M20" i="16"/>
  <c r="M21" i="16"/>
  <c r="M22" i="16"/>
  <c r="M23" i="16"/>
  <c r="M24" i="16"/>
  <c r="M8" i="16"/>
  <c r="DC7" i="24"/>
  <c r="DC8" i="24"/>
  <c r="DC9" i="24"/>
  <c r="DC10" i="24"/>
  <c r="DC11" i="24"/>
  <c r="DC12" i="24"/>
  <c r="DC13" i="24"/>
  <c r="DC14" i="24"/>
  <c r="DC15" i="24"/>
  <c r="DC16" i="24"/>
  <c r="DC17" i="24"/>
  <c r="DC18" i="24"/>
  <c r="DC19" i="24"/>
  <c r="DC20" i="24"/>
  <c r="DC21" i="24"/>
  <c r="DC22" i="24"/>
  <c r="DC23" i="24"/>
  <c r="DC24" i="24"/>
  <c r="DC25" i="24"/>
  <c r="DC26" i="24"/>
  <c r="DC27" i="24"/>
  <c r="DC28" i="24"/>
  <c r="DC29" i="24"/>
  <c r="DC30" i="24"/>
  <c r="DC31" i="24"/>
  <c r="DC32" i="24"/>
  <c r="DC33" i="24"/>
  <c r="DC34" i="24"/>
  <c r="DC35" i="24"/>
  <c r="DC36" i="24"/>
  <c r="DC37" i="24"/>
  <c r="DC38" i="24"/>
  <c r="DC39" i="24"/>
  <c r="DC40" i="24"/>
  <c r="DC41" i="24"/>
  <c r="DC42" i="24"/>
  <c r="DC43" i="24"/>
  <c r="DC44" i="24"/>
  <c r="DC45" i="24"/>
  <c r="DC46" i="24"/>
  <c r="DC47" i="24"/>
  <c r="DC48" i="24"/>
  <c r="DC49" i="24"/>
  <c r="DC50" i="24"/>
  <c r="DC51" i="24"/>
  <c r="DC52" i="24"/>
  <c r="DC53" i="24"/>
  <c r="DC54" i="24"/>
  <c r="DC55" i="24"/>
  <c r="DC56" i="24"/>
  <c r="DC57" i="24"/>
  <c r="DC58" i="24"/>
  <c r="DC59" i="24"/>
  <c r="DC60" i="24"/>
  <c r="DC61" i="24"/>
  <c r="DC62" i="24"/>
  <c r="DC63" i="24"/>
  <c r="DC64" i="24"/>
  <c r="DC65" i="24"/>
  <c r="DC66" i="24"/>
  <c r="DC67" i="24"/>
  <c r="DC68" i="24"/>
  <c r="DC69" i="24"/>
  <c r="DC70" i="24"/>
  <c r="DC71" i="24"/>
  <c r="DC72" i="24"/>
  <c r="DC73" i="24"/>
  <c r="DC74" i="24"/>
  <c r="DC75" i="24"/>
  <c r="DC76" i="24"/>
  <c r="DC77" i="24"/>
  <c r="DC78" i="24"/>
  <c r="DC79" i="24"/>
  <c r="DC80" i="24"/>
  <c r="DC81" i="24"/>
  <c r="DC82" i="24"/>
  <c r="DC83" i="24"/>
  <c r="DC84" i="24"/>
  <c r="DC85" i="24"/>
  <c r="DC86" i="24"/>
  <c r="DC87" i="24"/>
  <c r="DC88" i="24"/>
  <c r="DC89" i="24"/>
  <c r="DC90" i="24"/>
  <c r="DC91" i="24"/>
  <c r="DC92" i="24"/>
  <c r="DC93" i="24"/>
  <c r="DC94" i="24"/>
  <c r="DC95" i="24"/>
  <c r="DC96" i="24"/>
  <c r="DC97" i="24"/>
  <c r="DC98" i="24"/>
  <c r="DC99" i="24"/>
  <c r="DC100" i="24"/>
  <c r="DC101" i="24"/>
  <c r="DC102" i="24"/>
  <c r="DC103" i="24"/>
  <c r="DC104" i="24"/>
  <c r="DC105" i="24"/>
  <c r="DC6" i="24"/>
  <c r="BD9" i="16" l="1"/>
  <c r="I26" i="16"/>
  <c r="J26" i="16" l="1"/>
  <c r="BD26" i="16"/>
  <c r="DF7" i="24"/>
  <c r="DF8" i="24"/>
  <c r="DF9" i="24"/>
  <c r="DF10" i="24"/>
  <c r="DF11" i="24"/>
  <c r="DF12" i="24"/>
  <c r="DF13" i="24"/>
  <c r="DF14" i="24"/>
  <c r="DF15" i="24"/>
  <c r="DF16" i="24"/>
  <c r="DF17" i="24"/>
  <c r="DF18" i="24"/>
  <c r="DF19" i="24"/>
  <c r="DF20" i="24"/>
  <c r="DF21" i="24"/>
  <c r="DF22" i="24"/>
  <c r="DF23" i="24"/>
  <c r="DF24" i="24"/>
  <c r="DF25" i="24"/>
  <c r="DF26" i="24"/>
  <c r="DF27" i="24"/>
  <c r="DF28" i="24"/>
  <c r="DF29" i="24"/>
  <c r="DF30" i="24"/>
  <c r="DF31" i="24"/>
  <c r="DF32" i="24"/>
  <c r="DF33" i="24"/>
  <c r="DF34" i="24"/>
  <c r="DF35" i="24"/>
  <c r="DF36" i="24"/>
  <c r="DF37" i="24"/>
  <c r="DF38" i="24"/>
  <c r="DF39" i="24"/>
  <c r="DF40" i="24"/>
  <c r="DF41" i="24"/>
  <c r="DF42" i="24"/>
  <c r="DF43" i="24"/>
  <c r="DF44" i="24"/>
  <c r="DF45" i="24"/>
  <c r="DF46" i="24"/>
  <c r="DF47" i="24"/>
  <c r="DF48" i="24"/>
  <c r="DF49" i="24"/>
  <c r="DF50" i="24"/>
  <c r="DF51" i="24"/>
  <c r="DF52" i="24"/>
  <c r="DF53" i="24"/>
  <c r="DF54" i="24"/>
  <c r="DF55" i="24"/>
  <c r="DF56" i="24"/>
  <c r="DF57" i="24"/>
  <c r="DF58" i="24"/>
  <c r="DF59" i="24"/>
  <c r="DF60" i="24"/>
  <c r="DF61" i="24"/>
  <c r="DF62" i="24"/>
  <c r="DF63" i="24"/>
  <c r="DF64" i="24"/>
  <c r="DF65" i="24"/>
  <c r="DF66" i="24"/>
  <c r="DF67" i="24"/>
  <c r="DF68" i="24"/>
  <c r="DF69" i="24"/>
  <c r="DF70" i="24"/>
  <c r="DF71" i="24"/>
  <c r="DF72" i="24"/>
  <c r="DF73" i="24"/>
  <c r="DF74" i="24"/>
  <c r="DF75" i="24"/>
  <c r="DF76" i="24"/>
  <c r="DF77" i="24"/>
  <c r="DF78" i="24"/>
  <c r="DF79" i="24"/>
  <c r="DF80" i="24"/>
  <c r="DF81" i="24"/>
  <c r="DF82" i="24"/>
  <c r="DF83" i="24"/>
  <c r="DF84" i="24"/>
  <c r="DF85" i="24"/>
  <c r="DF86" i="24"/>
  <c r="DF87" i="24"/>
  <c r="DF88" i="24"/>
  <c r="DF89" i="24"/>
  <c r="DF90" i="24"/>
  <c r="DF91" i="24"/>
  <c r="DF92" i="24"/>
  <c r="DF93" i="24"/>
  <c r="DF94" i="24"/>
  <c r="DF95" i="24"/>
  <c r="DF96" i="24"/>
  <c r="DF97" i="24"/>
  <c r="DF98" i="24"/>
  <c r="DF99" i="24"/>
  <c r="DF100" i="24"/>
  <c r="DF101" i="24"/>
  <c r="DF102" i="24"/>
  <c r="DF103" i="24"/>
  <c r="DF104" i="24"/>
  <c r="DF105" i="24"/>
  <c r="DF6" i="24"/>
  <c r="DB6" i="24"/>
  <c r="DB7" i="24"/>
  <c r="DB8" i="24"/>
  <c r="DB9" i="24"/>
  <c r="DB10" i="24"/>
  <c r="DB11" i="24"/>
  <c r="DB12" i="24"/>
  <c r="DB13" i="24"/>
  <c r="DB14" i="24"/>
  <c r="DB15" i="24"/>
  <c r="DB16" i="24"/>
  <c r="DB17" i="24"/>
  <c r="DB18" i="24"/>
  <c r="DB19" i="24"/>
  <c r="DB20" i="24"/>
  <c r="DB21" i="24"/>
  <c r="DB22" i="24"/>
  <c r="DB23" i="24"/>
  <c r="DB24" i="24"/>
  <c r="DB25" i="24"/>
  <c r="DB26" i="24"/>
  <c r="DB27" i="24"/>
  <c r="DB28" i="24"/>
  <c r="DB29" i="24"/>
  <c r="DB30" i="24"/>
  <c r="DB31" i="24"/>
  <c r="DB32" i="24"/>
  <c r="DB33" i="24"/>
  <c r="DB34" i="24"/>
  <c r="DB35" i="24"/>
  <c r="DB36" i="24"/>
  <c r="DB37" i="24"/>
  <c r="DB38" i="24"/>
  <c r="DB39" i="24"/>
  <c r="DB40" i="24"/>
  <c r="DB41" i="24"/>
  <c r="DB42" i="24"/>
  <c r="DB43" i="24"/>
  <c r="DB44" i="24"/>
  <c r="DB45" i="24"/>
  <c r="DB46" i="24"/>
  <c r="DB47" i="24"/>
  <c r="DB48" i="24"/>
  <c r="DB49" i="24"/>
  <c r="DB50" i="24"/>
  <c r="DB51" i="24"/>
  <c r="DB52" i="24"/>
  <c r="DB53" i="24"/>
  <c r="DB54" i="24"/>
  <c r="DB55" i="24"/>
  <c r="DB56" i="24"/>
  <c r="DB57" i="24"/>
  <c r="DB58" i="24"/>
  <c r="DB59" i="24"/>
  <c r="DB60" i="24"/>
  <c r="DB61" i="24"/>
  <c r="DB62" i="24"/>
  <c r="DB63" i="24"/>
  <c r="DB64" i="24"/>
  <c r="DB65" i="24"/>
  <c r="DB66" i="24"/>
  <c r="DB67" i="24"/>
  <c r="DB68" i="24"/>
  <c r="DB69" i="24"/>
  <c r="DB70" i="24"/>
  <c r="DB71" i="24"/>
  <c r="DB72" i="24"/>
  <c r="DB73" i="24"/>
  <c r="DB74" i="24"/>
  <c r="DB75" i="24"/>
  <c r="DB76" i="24"/>
  <c r="DB77" i="24"/>
  <c r="DB78" i="24"/>
  <c r="DB79" i="24"/>
  <c r="DB80" i="24"/>
  <c r="DB81" i="24"/>
  <c r="DB82" i="24"/>
  <c r="DB83" i="24"/>
  <c r="DB84" i="24"/>
  <c r="DB85" i="24"/>
  <c r="DB86" i="24"/>
  <c r="DB87" i="24"/>
  <c r="DB88" i="24"/>
  <c r="DB89" i="24"/>
  <c r="DB90" i="24"/>
  <c r="DB91" i="24"/>
  <c r="DB92" i="24"/>
  <c r="DB93" i="24"/>
  <c r="DB94" i="24"/>
  <c r="DB95" i="24"/>
  <c r="DB96" i="24"/>
  <c r="DB97" i="24"/>
  <c r="DB98" i="24"/>
  <c r="DB99" i="24"/>
  <c r="DB100" i="24"/>
  <c r="DB101" i="24"/>
  <c r="DB102" i="24"/>
  <c r="DB103" i="24"/>
  <c r="DB104" i="24"/>
  <c r="DB105" i="24"/>
  <c r="I48" i="16"/>
  <c r="DR104" i="24"/>
  <c r="DR105" i="24"/>
  <c r="J48" i="16" l="1"/>
  <c r="BD48" i="16"/>
  <c r="DV104" i="24"/>
  <c r="DV105" i="24"/>
  <c r="DT104" i="24"/>
  <c r="DT105" i="24"/>
  <c r="DK6" i="24" a="1"/>
  <c r="DH6" i="24" a="1"/>
  <c r="DH6" i="24" s="1"/>
  <c r="DG6" i="24" a="1"/>
  <c r="DG6" i="24" s="1"/>
  <c r="DE6" i="24" a="1"/>
  <c r="DE6" i="24" s="1"/>
  <c r="DD6" i="24" a="1"/>
  <c r="DD6" i="24" s="1"/>
  <c r="DA6" i="24" a="1"/>
  <c r="DA6" i="24" s="1"/>
  <c r="CZ6" i="24" a="1"/>
  <c r="CY6" i="24" a="1"/>
  <c r="CY6" i="24" s="1"/>
  <c r="CX6" i="24" a="1"/>
  <c r="CX6" i="24" s="1"/>
  <c r="DJ6" i="24"/>
  <c r="DL6" i="24"/>
  <c r="DM6" i="24"/>
  <c r="DJ7" i="24"/>
  <c r="DL7" i="24"/>
  <c r="DM7" i="24"/>
  <c r="DJ8" i="24"/>
  <c r="DL8" i="24"/>
  <c r="DM8" i="24"/>
  <c r="DJ9" i="24"/>
  <c r="DL9" i="24"/>
  <c r="DM9" i="24"/>
  <c r="DJ10" i="24"/>
  <c r="DL10" i="24"/>
  <c r="DM10" i="24"/>
  <c r="DK6" i="24" l="1"/>
  <c r="DP4" i="24" s="1"/>
  <c r="DP6" i="24"/>
  <c r="DP8" i="24"/>
  <c r="DP5" i="24"/>
  <c r="DP7" i="24"/>
  <c r="CZ6" i="24"/>
  <c r="DR4" i="24" s="1"/>
  <c r="DR18" i="24"/>
  <c r="DR5" i="24"/>
  <c r="DR19" i="24"/>
  <c r="DR33" i="24"/>
  <c r="DR47" i="24"/>
  <c r="DR61" i="24"/>
  <c r="DR75" i="24"/>
  <c r="DR89" i="24"/>
  <c r="DR103" i="24"/>
  <c r="DR21" i="24"/>
  <c r="DR49" i="24"/>
  <c r="DR77" i="24"/>
  <c r="DR8" i="24"/>
  <c r="DR36" i="24"/>
  <c r="DR64" i="24"/>
  <c r="DR92" i="24"/>
  <c r="DR9" i="24"/>
  <c r="DR37" i="24"/>
  <c r="DR51" i="24"/>
  <c r="DR79" i="24"/>
  <c r="DR38" i="24"/>
  <c r="DR80" i="24"/>
  <c r="DR39" i="24"/>
  <c r="DR81" i="24"/>
  <c r="DR40" i="24"/>
  <c r="DR82" i="24"/>
  <c r="DR41" i="24"/>
  <c r="DR69" i="24"/>
  <c r="DR42" i="24"/>
  <c r="DR98" i="24"/>
  <c r="DR57" i="24"/>
  <c r="DR99" i="24"/>
  <c r="DR44" i="24"/>
  <c r="DR58" i="24"/>
  <c r="DR100" i="24"/>
  <c r="DR59" i="24"/>
  <c r="DR101" i="24"/>
  <c r="DR74" i="24"/>
  <c r="DR6" i="24"/>
  <c r="DR20" i="24"/>
  <c r="DR34" i="24"/>
  <c r="DR48" i="24"/>
  <c r="DR62" i="24"/>
  <c r="DR76" i="24"/>
  <c r="DR90" i="24"/>
  <c r="DR7" i="24"/>
  <c r="DR35" i="24"/>
  <c r="DR63" i="24"/>
  <c r="DR91" i="24"/>
  <c r="DR22" i="24"/>
  <c r="DR50" i="24"/>
  <c r="DR78" i="24"/>
  <c r="DR23" i="24"/>
  <c r="DR65" i="24"/>
  <c r="DR93" i="24"/>
  <c r="DR52" i="24"/>
  <c r="DR66" i="24"/>
  <c r="DR25" i="24"/>
  <c r="DR67" i="24"/>
  <c r="DR26" i="24"/>
  <c r="DR68" i="24"/>
  <c r="DR27" i="24"/>
  <c r="DR83" i="24"/>
  <c r="DR28" i="24"/>
  <c r="DR70" i="24"/>
  <c r="DR43" i="24"/>
  <c r="DR71" i="24"/>
  <c r="DR30" i="24"/>
  <c r="DR86" i="24"/>
  <c r="DR31" i="24"/>
  <c r="DR73" i="24"/>
  <c r="DR60" i="24"/>
  <c r="DR10" i="24"/>
  <c r="DR24" i="24"/>
  <c r="DR94" i="24"/>
  <c r="DR53" i="24"/>
  <c r="DR95" i="24"/>
  <c r="DR54" i="24"/>
  <c r="DR96" i="24"/>
  <c r="DR55" i="24"/>
  <c r="DR97" i="24"/>
  <c r="DR56" i="24"/>
  <c r="DR84" i="24"/>
  <c r="DR29" i="24"/>
  <c r="DR85" i="24"/>
  <c r="DR16" i="24"/>
  <c r="DR72" i="24"/>
  <c r="DR45" i="24"/>
  <c r="DR87" i="24"/>
  <c r="DR32" i="24"/>
  <c r="DR88" i="24"/>
  <c r="DR11" i="24"/>
  <c r="DR12" i="24"/>
  <c r="DR13" i="24"/>
  <c r="DR17" i="24"/>
  <c r="DR46" i="24"/>
  <c r="DR102" i="24"/>
  <c r="DR14" i="24"/>
  <c r="DR15" i="24"/>
  <c r="DT24" i="24"/>
  <c r="DT4" i="24"/>
  <c r="DT38" i="24"/>
  <c r="DV28" i="24"/>
  <c r="DT94" i="24"/>
  <c r="DT52" i="24"/>
  <c r="DV14" i="24"/>
  <c r="DT10" i="24"/>
  <c r="DT9" i="24"/>
  <c r="DV56" i="24"/>
  <c r="DT80" i="24"/>
  <c r="DT66" i="24"/>
  <c r="DT19" i="24"/>
  <c r="DV51" i="24"/>
  <c r="DT102" i="24"/>
  <c r="DT32" i="24"/>
  <c r="DV78" i="24"/>
  <c r="DV50" i="24"/>
  <c r="DT59" i="24"/>
  <c r="DV91" i="24"/>
  <c r="DV49" i="24"/>
  <c r="DT100" i="24"/>
  <c r="DT86" i="24"/>
  <c r="DT72" i="24"/>
  <c r="DT58" i="24"/>
  <c r="DT44" i="24"/>
  <c r="DT30" i="24"/>
  <c r="DT16" i="24"/>
  <c r="DV90" i="24"/>
  <c r="DV76" i="24"/>
  <c r="DV62" i="24"/>
  <c r="DV48" i="24"/>
  <c r="DV34" i="24"/>
  <c r="DV20" i="24"/>
  <c r="DV6" i="24"/>
  <c r="DT65" i="24"/>
  <c r="DV97" i="24"/>
  <c r="DV13" i="24"/>
  <c r="DT92" i="24"/>
  <c r="DT22" i="24"/>
  <c r="DV12" i="24"/>
  <c r="DT77" i="24"/>
  <c r="DT7" i="24"/>
  <c r="DV25" i="24"/>
  <c r="DT62" i="24"/>
  <c r="DV94" i="24"/>
  <c r="DV24" i="24"/>
  <c r="DT103" i="24"/>
  <c r="DT33" i="24"/>
  <c r="DV79" i="24"/>
  <c r="DT88" i="24"/>
  <c r="DV4" i="24"/>
  <c r="DV22" i="24"/>
  <c r="DT101" i="24"/>
  <c r="DT31" i="24"/>
  <c r="DV63" i="24"/>
  <c r="DV7" i="24"/>
  <c r="DT99" i="24"/>
  <c r="DT85" i="24"/>
  <c r="DT71" i="24"/>
  <c r="DT57" i="24"/>
  <c r="DT43" i="24"/>
  <c r="DT29" i="24"/>
  <c r="DT15" i="24"/>
  <c r="DV103" i="24"/>
  <c r="DV89" i="24"/>
  <c r="DV75" i="24"/>
  <c r="DV61" i="24"/>
  <c r="DV47" i="24"/>
  <c r="DV33" i="24"/>
  <c r="DV19" i="24"/>
  <c r="DV5" i="24"/>
  <c r="DT79" i="24"/>
  <c r="DT23" i="24"/>
  <c r="DV55" i="24"/>
  <c r="DT64" i="24"/>
  <c r="DV96" i="24"/>
  <c r="DV40" i="24"/>
  <c r="DT91" i="24"/>
  <c r="DV95" i="24"/>
  <c r="DV11" i="24"/>
  <c r="DT76" i="24"/>
  <c r="DT20" i="24"/>
  <c r="DV66" i="24"/>
  <c r="DT75" i="24"/>
  <c r="DV93" i="24"/>
  <c r="DV9" i="24"/>
  <c r="DT74" i="24"/>
  <c r="DT46" i="24"/>
  <c r="DV92" i="24"/>
  <c r="DV8" i="24"/>
  <c r="DT87" i="24"/>
  <c r="DT45" i="24"/>
  <c r="DV77" i="24"/>
  <c r="DV21" i="24"/>
  <c r="DT98" i="24"/>
  <c r="DT84" i="24"/>
  <c r="DT70" i="24"/>
  <c r="DT56" i="24"/>
  <c r="DT42" i="24"/>
  <c r="DT28" i="24"/>
  <c r="DT14" i="24"/>
  <c r="DV102" i="24"/>
  <c r="DV88" i="24"/>
  <c r="DV74" i="24"/>
  <c r="DV60" i="24"/>
  <c r="DV46" i="24"/>
  <c r="DV32" i="24"/>
  <c r="DV18" i="24"/>
  <c r="DV69" i="24"/>
  <c r="DT78" i="24"/>
  <c r="DT8" i="24"/>
  <c r="DV68" i="24"/>
  <c r="DT63" i="24"/>
  <c r="DT21" i="24"/>
  <c r="DV67" i="24"/>
  <c r="DT48" i="24"/>
  <c r="DV80" i="24"/>
  <c r="DV52" i="24"/>
  <c r="DT47" i="24"/>
  <c r="DV65" i="24"/>
  <c r="DT60" i="24"/>
  <c r="DT18" i="24"/>
  <c r="DV64" i="24"/>
  <c r="DV36" i="24"/>
  <c r="DT73" i="24"/>
  <c r="DT17" i="24"/>
  <c r="DV35" i="24"/>
  <c r="DT97" i="24"/>
  <c r="DT83" i="24"/>
  <c r="DT69" i="24"/>
  <c r="DT55" i="24"/>
  <c r="DT41" i="24"/>
  <c r="DT27" i="24"/>
  <c r="DT13" i="24"/>
  <c r="DV101" i="24"/>
  <c r="DV87" i="24"/>
  <c r="DV73" i="24"/>
  <c r="DV59" i="24"/>
  <c r="DV45" i="24"/>
  <c r="DV31" i="24"/>
  <c r="DV17" i="24"/>
  <c r="DV98" i="24"/>
  <c r="DV42" i="24"/>
  <c r="DT93" i="24"/>
  <c r="DT51" i="24"/>
  <c r="DV83" i="24"/>
  <c r="DV27" i="24"/>
  <c r="DT50" i="24"/>
  <c r="DV82" i="24"/>
  <c r="DV54" i="24"/>
  <c r="DT35" i="24"/>
  <c r="DV39" i="24"/>
  <c r="DT90" i="24"/>
  <c r="DT6" i="24"/>
  <c r="DV10" i="24"/>
  <c r="DT61" i="24"/>
  <c r="DV37" i="24"/>
  <c r="DT68" i="24"/>
  <c r="DV16" i="24"/>
  <c r="DV84" i="24"/>
  <c r="DV70" i="24"/>
  <c r="DT37" i="24"/>
  <c r="DV41" i="24"/>
  <c r="DT36" i="24"/>
  <c r="DV26" i="24"/>
  <c r="DT49" i="24"/>
  <c r="DV81" i="24"/>
  <c r="DV53" i="24"/>
  <c r="DT34" i="24"/>
  <c r="DV38" i="24"/>
  <c r="DT89" i="24"/>
  <c r="DT5" i="24"/>
  <c r="DV23" i="24"/>
  <c r="DT96" i="24"/>
  <c r="DT82" i="24"/>
  <c r="DT54" i="24"/>
  <c r="DT40" i="24"/>
  <c r="DT26" i="24"/>
  <c r="DT12" i="24"/>
  <c r="DV100" i="24"/>
  <c r="DV86" i="24"/>
  <c r="DV72" i="24"/>
  <c r="DV58" i="24"/>
  <c r="DV44" i="24"/>
  <c r="DV30" i="24"/>
  <c r="DT95" i="24"/>
  <c r="DT81" i="24"/>
  <c r="DT67" i="24"/>
  <c r="DT53" i="24"/>
  <c r="DT39" i="24"/>
  <c r="DT25" i="24"/>
  <c r="DT11" i="24"/>
  <c r="DV99" i="24"/>
  <c r="DV85" i="24"/>
  <c r="DV71" i="24"/>
  <c r="DV57" i="24"/>
  <c r="DV43" i="24"/>
  <c r="DV29" i="24"/>
  <c r="DV15" i="24"/>
  <c r="I35" i="16" l="1"/>
  <c r="J35" i="16" l="1"/>
  <c r="BD35" i="16"/>
  <c r="I37" i="16"/>
  <c r="BD37" i="16" s="1"/>
  <c r="I38" i="16"/>
  <c r="K22" i="16"/>
  <c r="J8" i="16"/>
  <c r="BH8" i="16" s="1"/>
  <c r="BK8" i="16" s="1"/>
  <c r="AZ22" i="16"/>
  <c r="J22" i="16"/>
  <c r="BH22" i="16" s="1"/>
  <c r="J38" i="16" l="1"/>
  <c r="BD38" i="16"/>
  <c r="BI22" i="16"/>
  <c r="BJ22" i="16" s="1"/>
  <c r="BO22" i="16" s="1"/>
  <c r="BK22" i="16"/>
  <c r="BA22" i="16"/>
  <c r="BI8" i="16"/>
  <c r="BB22" i="16" l="1"/>
  <c r="BJ8" i="16"/>
  <c r="BC22" i="16" l="1"/>
  <c r="BG22" i="16" s="1"/>
  <c r="BE22" i="16" l="1"/>
  <c r="BF22" i="16"/>
  <c r="BL22" i="16"/>
  <c r="BN22" i="16" a="1"/>
  <c r="BN22" i="16" s="1"/>
  <c r="BM22" i="16" a="1"/>
  <c r="BM22" i="16" s="1"/>
  <c r="I6" i="18" l="1" a="1"/>
  <c r="I6" i="18" s="1"/>
  <c r="I24" i="16"/>
  <c r="K24" i="16" l="1"/>
  <c r="BD24" i="16"/>
  <c r="J24" i="16"/>
  <c r="BH24" i="16" s="1"/>
  <c r="AZ24" i="16"/>
  <c r="AZ8" i="16"/>
  <c r="BA24" i="16" l="1"/>
  <c r="BB24" i="16" s="1"/>
  <c r="BK24" i="16"/>
  <c r="BI24" i="16"/>
  <c r="BJ24" i="16" s="1"/>
  <c r="BA8" i="16"/>
  <c r="I20" i="16"/>
  <c r="BD20" i="16" s="1"/>
  <c r="I11" i="16"/>
  <c r="BD11" i="16" s="1"/>
  <c r="I12" i="16"/>
  <c r="BD12" i="16" s="1"/>
  <c r="I13" i="16"/>
  <c r="BD13" i="16" s="1"/>
  <c r="I14" i="16"/>
  <c r="BD14" i="16" s="1"/>
  <c r="I15" i="16"/>
  <c r="BD15" i="16" s="1"/>
  <c r="I16" i="16"/>
  <c r="BD16" i="16" s="1"/>
  <c r="I17" i="16"/>
  <c r="BD17" i="16" s="1"/>
  <c r="I18" i="16"/>
  <c r="BD18" i="16" s="1"/>
  <c r="I19" i="16"/>
  <c r="BD19" i="16" s="1"/>
  <c r="I21" i="16"/>
  <c r="BD21" i="16" s="1"/>
  <c r="I23" i="16"/>
  <c r="BD23" i="16" s="1"/>
  <c r="I25" i="16"/>
  <c r="BD25" i="16" s="1"/>
  <c r="I27" i="16"/>
  <c r="BD27" i="16" s="1"/>
  <c r="I28" i="16"/>
  <c r="BD28" i="16" s="1"/>
  <c r="I29" i="16"/>
  <c r="BD29" i="16" s="1"/>
  <c r="I30" i="16"/>
  <c r="BD30" i="16" s="1"/>
  <c r="I31" i="16"/>
  <c r="BD31" i="16" s="1"/>
  <c r="I32" i="16"/>
  <c r="BD32" i="16" s="1"/>
  <c r="I33" i="16"/>
  <c r="BD33" i="16" s="1"/>
  <c r="I34" i="16"/>
  <c r="BD34" i="16" s="1"/>
  <c r="I36" i="16"/>
  <c r="BD36" i="16" s="1"/>
  <c r="I39" i="16"/>
  <c r="BD39" i="16" s="1"/>
  <c r="I40" i="16"/>
  <c r="BD40" i="16" s="1"/>
  <c r="I41" i="16"/>
  <c r="BD41" i="16" s="1"/>
  <c r="I42" i="16"/>
  <c r="BD42" i="16" s="1"/>
  <c r="I43" i="16"/>
  <c r="BD43" i="16" s="1"/>
  <c r="I44" i="16"/>
  <c r="BD44" i="16" s="1"/>
  <c r="I45" i="16"/>
  <c r="BD45" i="16" s="1"/>
  <c r="I46" i="16"/>
  <c r="BD46" i="16" s="1"/>
  <c r="I47" i="16"/>
  <c r="BD47" i="16" s="1"/>
  <c r="I49" i="16"/>
  <c r="BD49" i="16" s="1"/>
  <c r="I50" i="16"/>
  <c r="BD50" i="16" s="1"/>
  <c r="I51" i="16"/>
  <c r="BD51" i="16" s="1"/>
  <c r="I52" i="16"/>
  <c r="BD52" i="16" s="1"/>
  <c r="I53" i="16"/>
  <c r="BD53" i="16" s="1"/>
  <c r="I54" i="16"/>
  <c r="BD54" i="16" s="1"/>
  <c r="I55" i="16"/>
  <c r="BD55" i="16" s="1"/>
  <c r="I56" i="16"/>
  <c r="BD56" i="16" s="1"/>
  <c r="I57" i="16"/>
  <c r="BD57" i="16" s="1"/>
  <c r="I58" i="16"/>
  <c r="BD58" i="16" s="1"/>
  <c r="I59" i="16"/>
  <c r="BD59" i="16" s="1"/>
  <c r="I60" i="16"/>
  <c r="BD60" i="16" s="1"/>
  <c r="I61" i="16"/>
  <c r="BD61" i="16" s="1"/>
  <c r="I62" i="16"/>
  <c r="BD62" i="16" s="1"/>
  <c r="I63" i="16"/>
  <c r="BD63" i="16" s="1"/>
  <c r="I64" i="16"/>
  <c r="BD64" i="16" s="1"/>
  <c r="I65" i="16"/>
  <c r="BD65" i="16" s="1"/>
  <c r="I66" i="16"/>
  <c r="BD66" i="16" s="1"/>
  <c r="I67" i="16"/>
  <c r="BD67" i="16" s="1"/>
  <c r="I68" i="16"/>
  <c r="BD68" i="16" s="1"/>
  <c r="I69" i="16"/>
  <c r="BD69" i="16" s="1"/>
  <c r="I70" i="16"/>
  <c r="BD70" i="16" s="1"/>
  <c r="I71" i="16"/>
  <c r="BD71" i="16" s="1"/>
  <c r="I72" i="16"/>
  <c r="BD72" i="16" s="1"/>
  <c r="I73" i="16"/>
  <c r="BD73" i="16" s="1"/>
  <c r="I74" i="16"/>
  <c r="BD74" i="16" s="1"/>
  <c r="I75" i="16"/>
  <c r="BD75" i="16" s="1"/>
  <c r="I76" i="16"/>
  <c r="BD76" i="16" s="1"/>
  <c r="I77" i="16"/>
  <c r="BD77" i="16" s="1"/>
  <c r="I78" i="16"/>
  <c r="BD78" i="16" s="1"/>
  <c r="I79" i="16"/>
  <c r="BD79" i="16" s="1"/>
  <c r="I80" i="16"/>
  <c r="BD80" i="16" s="1"/>
  <c r="I81" i="16"/>
  <c r="BD81" i="16" s="1"/>
  <c r="I82" i="16"/>
  <c r="BD82" i="16" s="1"/>
  <c r="I83" i="16"/>
  <c r="BD83" i="16" s="1"/>
  <c r="I84" i="16"/>
  <c r="BD84" i="16" s="1"/>
  <c r="I85" i="16"/>
  <c r="BD85" i="16" s="1"/>
  <c r="I86" i="16"/>
  <c r="BD86" i="16" s="1"/>
  <c r="I87" i="16"/>
  <c r="BD87" i="16" s="1"/>
  <c r="I88" i="16"/>
  <c r="BD88" i="16" s="1"/>
  <c r="I89" i="16"/>
  <c r="BD89" i="16" s="1"/>
  <c r="I90" i="16"/>
  <c r="BD90" i="16" s="1"/>
  <c r="I91" i="16"/>
  <c r="BD91" i="16" s="1"/>
  <c r="I92" i="16"/>
  <c r="BD92" i="16" s="1"/>
  <c r="I93" i="16"/>
  <c r="BD93" i="16" s="1"/>
  <c r="I94" i="16"/>
  <c r="BD94" i="16" s="1"/>
  <c r="I95" i="16"/>
  <c r="BD95" i="16" s="1"/>
  <c r="I96" i="16"/>
  <c r="BD96" i="16" s="1"/>
  <c r="I97" i="16"/>
  <c r="BD97" i="16" s="1"/>
  <c r="I98" i="16"/>
  <c r="BD98" i="16" s="1"/>
  <c r="I99" i="16"/>
  <c r="BD99" i="16" s="1"/>
  <c r="I100" i="16"/>
  <c r="BD100" i="16" s="1"/>
  <c r="I101" i="16"/>
  <c r="BD101" i="16" s="1"/>
  <c r="I102" i="16"/>
  <c r="BD102" i="16" s="1"/>
  <c r="I103" i="16"/>
  <c r="BD103" i="16" s="1"/>
  <c r="I104" i="16"/>
  <c r="BD104" i="16" s="1"/>
  <c r="I105" i="16"/>
  <c r="BD105" i="16" s="1"/>
  <c r="I106" i="16"/>
  <c r="BD106" i="16" s="1"/>
  <c r="I107" i="16"/>
  <c r="BD107" i="16" s="1"/>
  <c r="BC24" i="16" l="1"/>
  <c r="BG24" i="16" s="1"/>
  <c r="J90" i="16"/>
  <c r="BH90" i="16" s="1"/>
  <c r="K90" i="16"/>
  <c r="AZ90" i="16"/>
  <c r="J107" i="16"/>
  <c r="BH107" i="16" s="1"/>
  <c r="K107" i="16"/>
  <c r="AZ107" i="16"/>
  <c r="J99" i="16"/>
  <c r="BH99" i="16" s="1"/>
  <c r="AZ99" i="16"/>
  <c r="K99" i="16"/>
  <c r="J91" i="16"/>
  <c r="BH91" i="16" s="1"/>
  <c r="K91" i="16"/>
  <c r="AZ91" i="16"/>
  <c r="J83" i="16"/>
  <c r="BH83" i="16" s="1"/>
  <c r="K83" i="16"/>
  <c r="AZ83" i="16"/>
  <c r="J75" i="16"/>
  <c r="BH75" i="16" s="1"/>
  <c r="AZ75" i="16"/>
  <c r="K75" i="16"/>
  <c r="J67" i="16"/>
  <c r="BH67" i="16" s="1"/>
  <c r="K67" i="16"/>
  <c r="AZ67" i="16"/>
  <c r="J59" i="16"/>
  <c r="BH59" i="16" s="1"/>
  <c r="AZ59" i="16"/>
  <c r="K59" i="16"/>
  <c r="J51" i="16"/>
  <c r="BH51" i="16" s="1"/>
  <c r="AZ51" i="16"/>
  <c r="K51" i="16"/>
  <c r="J43" i="16"/>
  <c r="BH43" i="16" s="1"/>
  <c r="K43" i="16"/>
  <c r="AZ43" i="16"/>
  <c r="J34" i="16"/>
  <c r="BH34" i="16" s="1"/>
  <c r="AZ34" i="16"/>
  <c r="K34" i="16"/>
  <c r="BH26" i="16"/>
  <c r="AZ26" i="16"/>
  <c r="J15" i="16"/>
  <c r="BH15" i="16" s="1"/>
  <c r="AZ15" i="16"/>
  <c r="K15" i="16"/>
  <c r="J66" i="16"/>
  <c r="BH66" i="16" s="1"/>
  <c r="K66" i="16"/>
  <c r="AZ66" i="16"/>
  <c r="J105" i="16"/>
  <c r="BH105" i="16" s="1"/>
  <c r="K105" i="16"/>
  <c r="AZ105" i="16"/>
  <c r="J89" i="16"/>
  <c r="BH89" i="16" s="1"/>
  <c r="K89" i="16"/>
  <c r="AZ89" i="16"/>
  <c r="J81" i="16"/>
  <c r="BH81" i="16" s="1"/>
  <c r="AZ81" i="16"/>
  <c r="K81" i="16"/>
  <c r="J73" i="16"/>
  <c r="BH73" i="16" s="1"/>
  <c r="K73" i="16"/>
  <c r="AZ73" i="16"/>
  <c r="J65" i="16"/>
  <c r="BH65" i="16" s="1"/>
  <c r="K65" i="16"/>
  <c r="AZ65" i="16"/>
  <c r="J57" i="16"/>
  <c r="BH57" i="16" s="1"/>
  <c r="AZ57" i="16"/>
  <c r="K57" i="16"/>
  <c r="J49" i="16"/>
  <c r="BH49" i="16" s="1"/>
  <c r="AZ49" i="16"/>
  <c r="K49" i="16"/>
  <c r="J41" i="16"/>
  <c r="BH41" i="16" s="1"/>
  <c r="K41" i="16"/>
  <c r="AZ41" i="16"/>
  <c r="J32" i="16"/>
  <c r="BH32" i="16" s="1"/>
  <c r="AZ32" i="16"/>
  <c r="K32" i="16"/>
  <c r="J23" i="16"/>
  <c r="BH23" i="16" s="1"/>
  <c r="AZ23" i="16"/>
  <c r="K23" i="16"/>
  <c r="J13" i="16"/>
  <c r="BH13" i="16" s="1"/>
  <c r="AZ13" i="16"/>
  <c r="K13" i="16"/>
  <c r="J106" i="16"/>
  <c r="BH106" i="16" s="1"/>
  <c r="K106" i="16"/>
  <c r="AZ106" i="16"/>
  <c r="J58" i="16"/>
  <c r="BH58" i="16" s="1"/>
  <c r="K58" i="16"/>
  <c r="AZ58" i="16"/>
  <c r="J80" i="16"/>
  <c r="BH80" i="16" s="1"/>
  <c r="K80" i="16"/>
  <c r="AZ80" i="16"/>
  <c r="BH48" i="16"/>
  <c r="AZ48" i="16"/>
  <c r="J40" i="16"/>
  <c r="BH40" i="16" s="1"/>
  <c r="AZ40" i="16"/>
  <c r="K40" i="16"/>
  <c r="J31" i="16"/>
  <c r="BH31" i="16" s="1"/>
  <c r="K31" i="16"/>
  <c r="AZ31" i="16"/>
  <c r="J21" i="16"/>
  <c r="BH21" i="16" s="1"/>
  <c r="AZ21" i="16"/>
  <c r="K21" i="16"/>
  <c r="J12" i="16"/>
  <c r="BH12" i="16" s="1"/>
  <c r="AZ12" i="16"/>
  <c r="K12" i="16"/>
  <c r="J82" i="16"/>
  <c r="BH82" i="16" s="1"/>
  <c r="K82" i="16"/>
  <c r="AZ82" i="16"/>
  <c r="J50" i="16"/>
  <c r="BH50" i="16" s="1"/>
  <c r="K50" i="16"/>
  <c r="AZ50" i="16"/>
  <c r="J33" i="16"/>
  <c r="BH33" i="16" s="1"/>
  <c r="K33" i="16"/>
  <c r="AZ33" i="16"/>
  <c r="J104" i="16"/>
  <c r="BH104" i="16" s="1"/>
  <c r="K104" i="16"/>
  <c r="AZ104" i="16"/>
  <c r="J64" i="16"/>
  <c r="BH64" i="16" s="1"/>
  <c r="K64" i="16"/>
  <c r="AZ64" i="16"/>
  <c r="J79" i="16"/>
  <c r="BH79" i="16" s="1"/>
  <c r="AZ79" i="16"/>
  <c r="K79" i="16"/>
  <c r="J47" i="16"/>
  <c r="BH47" i="16" s="1"/>
  <c r="K47" i="16"/>
  <c r="AZ47" i="16"/>
  <c r="J30" i="16"/>
  <c r="BH30" i="16" s="1"/>
  <c r="AZ30" i="16"/>
  <c r="K30" i="16"/>
  <c r="J19" i="16"/>
  <c r="BH19" i="16" s="1"/>
  <c r="K19" i="16"/>
  <c r="AZ19" i="16"/>
  <c r="J11" i="16"/>
  <c r="BH11" i="16" s="1"/>
  <c r="K11" i="16"/>
  <c r="AZ11" i="16"/>
  <c r="J74" i="16"/>
  <c r="BH74" i="16" s="1"/>
  <c r="K74" i="16"/>
  <c r="AZ74" i="16"/>
  <c r="J25" i="16"/>
  <c r="BH25" i="16" s="1"/>
  <c r="K25" i="16"/>
  <c r="AZ25" i="16"/>
  <c r="J96" i="16"/>
  <c r="BH96" i="16" s="1"/>
  <c r="AZ96" i="16"/>
  <c r="K96" i="16"/>
  <c r="J56" i="16"/>
  <c r="BH56" i="16" s="1"/>
  <c r="K56" i="16"/>
  <c r="AZ56" i="16"/>
  <c r="J103" i="16"/>
  <c r="BH103" i="16" s="1"/>
  <c r="K103" i="16"/>
  <c r="AZ103" i="16"/>
  <c r="J87" i="16"/>
  <c r="BH87" i="16" s="1"/>
  <c r="AZ87" i="16"/>
  <c r="K87" i="16"/>
  <c r="J102" i="16"/>
  <c r="BH102" i="16" s="1"/>
  <c r="K102" i="16"/>
  <c r="AZ102" i="16"/>
  <c r="J86" i="16"/>
  <c r="BH86" i="16" s="1"/>
  <c r="K86" i="16"/>
  <c r="AZ86" i="16"/>
  <c r="J70" i="16"/>
  <c r="BH70" i="16" s="1"/>
  <c r="K70" i="16"/>
  <c r="AZ70" i="16"/>
  <c r="J54" i="16"/>
  <c r="BH54" i="16" s="1"/>
  <c r="K54" i="16"/>
  <c r="AZ54" i="16"/>
  <c r="J37" i="16"/>
  <c r="BH37" i="16" s="1"/>
  <c r="K37" i="16"/>
  <c r="AZ37" i="16"/>
  <c r="J29" i="16"/>
  <c r="BH29" i="16" s="1"/>
  <c r="AZ29" i="16"/>
  <c r="K29" i="16"/>
  <c r="J18" i="16"/>
  <c r="BH18" i="16" s="1"/>
  <c r="K18" i="16"/>
  <c r="AZ18" i="16"/>
  <c r="BH10" i="16"/>
  <c r="AZ10" i="16"/>
  <c r="BF24" i="16"/>
  <c r="J98" i="16"/>
  <c r="BH98" i="16" s="1"/>
  <c r="K98" i="16"/>
  <c r="AZ98" i="16"/>
  <c r="J42" i="16"/>
  <c r="BH42" i="16" s="1"/>
  <c r="K42" i="16"/>
  <c r="AZ42" i="16"/>
  <c r="J97" i="16"/>
  <c r="BH97" i="16" s="1"/>
  <c r="K97" i="16"/>
  <c r="AZ97" i="16"/>
  <c r="J72" i="16"/>
  <c r="BH72" i="16" s="1"/>
  <c r="K72" i="16"/>
  <c r="AZ72" i="16"/>
  <c r="J95" i="16"/>
  <c r="BH95" i="16" s="1"/>
  <c r="K95" i="16"/>
  <c r="AZ95" i="16"/>
  <c r="J71" i="16"/>
  <c r="BH71" i="16" s="1"/>
  <c r="AZ71" i="16"/>
  <c r="K71" i="16"/>
  <c r="J63" i="16"/>
  <c r="BH63" i="16" s="1"/>
  <c r="K63" i="16"/>
  <c r="AZ63" i="16"/>
  <c r="J39" i="16"/>
  <c r="BH39" i="16" s="1"/>
  <c r="AZ39" i="16"/>
  <c r="K39" i="16"/>
  <c r="J94" i="16"/>
  <c r="BH94" i="16" s="1"/>
  <c r="K94" i="16"/>
  <c r="AZ94" i="16"/>
  <c r="J78" i="16"/>
  <c r="BH78" i="16" s="1"/>
  <c r="K78" i="16"/>
  <c r="AZ78" i="16"/>
  <c r="J62" i="16"/>
  <c r="BH62" i="16" s="1"/>
  <c r="K62" i="16"/>
  <c r="AZ62" i="16"/>
  <c r="J46" i="16"/>
  <c r="BH46" i="16" s="1"/>
  <c r="AZ46" i="16"/>
  <c r="K46" i="16"/>
  <c r="J101" i="16"/>
  <c r="BH101" i="16" s="1"/>
  <c r="K101" i="16"/>
  <c r="AZ101" i="16"/>
  <c r="J93" i="16"/>
  <c r="BH93" i="16" s="1"/>
  <c r="K93" i="16"/>
  <c r="AZ93" i="16"/>
  <c r="J85" i="16"/>
  <c r="BH85" i="16" s="1"/>
  <c r="AZ85" i="16"/>
  <c r="K85" i="16"/>
  <c r="J77" i="16"/>
  <c r="BH77" i="16" s="1"/>
  <c r="K77" i="16"/>
  <c r="AZ77" i="16"/>
  <c r="J69" i="16"/>
  <c r="BH69" i="16" s="1"/>
  <c r="AZ69" i="16"/>
  <c r="K69" i="16"/>
  <c r="J61" i="16"/>
  <c r="BH61" i="16" s="1"/>
  <c r="K61" i="16"/>
  <c r="AZ61" i="16"/>
  <c r="J53" i="16"/>
  <c r="BH53" i="16" s="1"/>
  <c r="K53" i="16"/>
  <c r="AZ53" i="16"/>
  <c r="J45" i="16"/>
  <c r="BH45" i="16" s="1"/>
  <c r="K45" i="16"/>
  <c r="AZ45" i="16"/>
  <c r="J36" i="16"/>
  <c r="BH36" i="16" s="1"/>
  <c r="K36" i="16"/>
  <c r="AZ36" i="16"/>
  <c r="J17" i="16"/>
  <c r="BH17" i="16" s="1"/>
  <c r="K17" i="16"/>
  <c r="AZ17" i="16"/>
  <c r="BH9" i="16"/>
  <c r="AZ9" i="16"/>
  <c r="J88" i="16"/>
  <c r="BH88" i="16" s="1"/>
  <c r="AZ88" i="16"/>
  <c r="K88" i="16"/>
  <c r="J55" i="16"/>
  <c r="BH55" i="16" s="1"/>
  <c r="AZ55" i="16"/>
  <c r="K55" i="16"/>
  <c r="J100" i="16"/>
  <c r="BH100" i="16" s="1"/>
  <c r="K100" i="16"/>
  <c r="AZ100" i="16"/>
  <c r="J92" i="16"/>
  <c r="BH92" i="16" s="1"/>
  <c r="K92" i="16"/>
  <c r="AZ92" i="16"/>
  <c r="J84" i="16"/>
  <c r="BH84" i="16" s="1"/>
  <c r="K84" i="16"/>
  <c r="AZ84" i="16"/>
  <c r="J76" i="16"/>
  <c r="BH76" i="16" s="1"/>
  <c r="K76" i="16"/>
  <c r="AZ76" i="16"/>
  <c r="J68" i="16"/>
  <c r="BH68" i="16" s="1"/>
  <c r="K68" i="16"/>
  <c r="AZ68" i="16"/>
  <c r="J60" i="16"/>
  <c r="BH60" i="16" s="1"/>
  <c r="K60" i="16"/>
  <c r="AZ60" i="16"/>
  <c r="J52" i="16"/>
  <c r="BH52" i="16" s="1"/>
  <c r="K52" i="16"/>
  <c r="AZ52" i="16"/>
  <c r="J44" i="16"/>
  <c r="BH44" i="16" s="1"/>
  <c r="K44" i="16"/>
  <c r="AZ44" i="16"/>
  <c r="BH35" i="16"/>
  <c r="AZ35" i="16"/>
  <c r="J27" i="16"/>
  <c r="BH27" i="16" s="1"/>
  <c r="K27" i="16"/>
  <c r="AZ27" i="16"/>
  <c r="J16" i="16"/>
  <c r="BH16" i="16" s="1"/>
  <c r="K16" i="16"/>
  <c r="AZ16" i="16"/>
  <c r="J20" i="16"/>
  <c r="BH20" i="16" s="1"/>
  <c r="K20" i="16"/>
  <c r="AZ20" i="16"/>
  <c r="J28" i="16"/>
  <c r="BH28" i="16" s="1"/>
  <c r="AZ28" i="16"/>
  <c r="K28" i="16"/>
  <c r="BH38" i="16"/>
  <c r="AZ38" i="16"/>
  <c r="J14" i="16"/>
  <c r="BH14" i="16" s="1"/>
  <c r="AZ14" i="16"/>
  <c r="K14" i="16"/>
  <c r="BL24" i="16"/>
  <c r="BM24" i="16" a="1"/>
  <c r="BM24" i="16" s="1"/>
  <c r="BO24" i="16"/>
  <c r="BB8" i="16"/>
  <c r="BC8" i="16" s="1"/>
  <c r="BL8" i="16" s="1"/>
  <c r="BA14" i="16" l="1"/>
  <c r="BA58" i="16"/>
  <c r="BA65" i="16"/>
  <c r="BB65" i="16" s="1"/>
  <c r="BA99" i="16"/>
  <c r="BB99" i="16" s="1"/>
  <c r="BA61" i="16"/>
  <c r="BA93" i="16"/>
  <c r="BA78" i="16"/>
  <c r="BB78" i="16" s="1"/>
  <c r="BA86" i="16"/>
  <c r="BA56" i="16"/>
  <c r="BA100" i="16"/>
  <c r="BB100" i="16" s="1"/>
  <c r="BC100" i="16" s="1"/>
  <c r="BA71" i="16"/>
  <c r="BB71" i="16" s="1"/>
  <c r="BC71" i="16" s="1"/>
  <c r="BE71" i="16"/>
  <c r="BA29" i="16"/>
  <c r="BA107" i="16"/>
  <c r="BB107" i="16" s="1"/>
  <c r="BC107" i="16" s="1"/>
  <c r="BA85" i="16"/>
  <c r="BB85" i="16" s="1"/>
  <c r="BA106" i="16"/>
  <c r="BB106" i="16" s="1"/>
  <c r="BC106" i="16" s="1"/>
  <c r="BA66" i="16"/>
  <c r="BB66" i="16" s="1"/>
  <c r="BA75" i="16"/>
  <c r="BB75" i="16" s="1"/>
  <c r="BA94" i="16"/>
  <c r="BB94" i="16" s="1"/>
  <c r="BC94" i="16" s="1"/>
  <c r="BA98" i="16"/>
  <c r="BA37" i="16"/>
  <c r="BB37" i="16" s="1"/>
  <c r="BA82" i="16"/>
  <c r="BA28" i="16"/>
  <c r="BA76" i="16"/>
  <c r="BB76" i="16" s="1"/>
  <c r="BA40" i="16"/>
  <c r="BB40" i="16" s="1"/>
  <c r="BA83" i="16"/>
  <c r="BA92" i="16"/>
  <c r="BA54" i="16"/>
  <c r="BB54" i="16" s="1"/>
  <c r="BA104" i="16"/>
  <c r="BA13" i="16"/>
  <c r="BB13" i="16" s="1"/>
  <c r="BA84" i="16"/>
  <c r="BB84" i="16" s="1"/>
  <c r="BA46" i="16"/>
  <c r="BB46" i="16" s="1"/>
  <c r="BA87" i="16"/>
  <c r="BA12" i="16"/>
  <c r="BB12" i="16" s="1"/>
  <c r="BA59" i="16"/>
  <c r="BB59" i="16" s="1"/>
  <c r="BE24" i="16"/>
  <c r="BA16" i="16"/>
  <c r="BA53" i="16"/>
  <c r="BB53" i="16" s="1"/>
  <c r="BC53" i="16" s="1"/>
  <c r="BG53" i="16" s="1"/>
  <c r="BA47" i="16"/>
  <c r="BB47" i="16" s="1"/>
  <c r="BA23" i="16"/>
  <c r="BB23" i="16" s="1"/>
  <c r="BC23" i="16" s="1"/>
  <c r="BA57" i="16"/>
  <c r="BB57" i="16" s="1"/>
  <c r="BE8" i="16"/>
  <c r="BN24" i="16" a="1"/>
  <c r="BN24" i="16" s="1"/>
  <c r="BF8" i="16"/>
  <c r="BA80" i="16"/>
  <c r="BB80" i="16" s="1"/>
  <c r="BA103" i="16"/>
  <c r="BB103" i="16" s="1"/>
  <c r="BC65" i="16"/>
  <c r="BG65" i="16" s="1"/>
  <c r="BB98" i="16"/>
  <c r="BC98" i="16" s="1"/>
  <c r="BA45" i="16"/>
  <c r="BB45" i="16" s="1"/>
  <c r="BA72" i="16"/>
  <c r="BB72" i="16" s="1"/>
  <c r="BB104" i="16"/>
  <c r="BC104" i="16" s="1"/>
  <c r="BB29" i="16"/>
  <c r="BC29" i="16" s="1"/>
  <c r="BK55" i="16"/>
  <c r="BI55" i="16"/>
  <c r="BJ55" i="16" s="1"/>
  <c r="BI45" i="16"/>
  <c r="BJ45" i="16" s="1"/>
  <c r="BK45" i="16"/>
  <c r="BC85" i="16"/>
  <c r="BF85" i="16" s="1"/>
  <c r="BI78" i="16"/>
  <c r="BJ78" i="16" s="1"/>
  <c r="BK78" i="16"/>
  <c r="BK63" i="16"/>
  <c r="BI63" i="16"/>
  <c r="BJ63" i="16" s="1"/>
  <c r="BI72" i="16"/>
  <c r="BJ72" i="16" s="1"/>
  <c r="BK72" i="16"/>
  <c r="BC37" i="16"/>
  <c r="BF37" i="16" s="1"/>
  <c r="BB86" i="16"/>
  <c r="BI87" i="16"/>
  <c r="BJ87" i="16" s="1"/>
  <c r="BK87" i="16"/>
  <c r="BB56" i="16"/>
  <c r="BC56" i="16" s="1"/>
  <c r="BG56" i="16" s="1"/>
  <c r="BA96" i="16"/>
  <c r="BB96" i="16" s="1"/>
  <c r="BI11" i="16"/>
  <c r="BJ11" i="16" s="1"/>
  <c r="BK11" i="16"/>
  <c r="BK104" i="16"/>
  <c r="BI104" i="16"/>
  <c r="BJ104" i="16" s="1"/>
  <c r="BC12" i="16"/>
  <c r="BF12" i="16" s="1"/>
  <c r="BK31" i="16"/>
  <c r="BI31" i="16"/>
  <c r="BJ31" i="16" s="1"/>
  <c r="BB58" i="16"/>
  <c r="BC58" i="16" s="1"/>
  <c r="BK57" i="16"/>
  <c r="BI57" i="16"/>
  <c r="BJ57" i="16" s="1"/>
  <c r="BC66" i="16"/>
  <c r="BF66" i="16" s="1"/>
  <c r="BK59" i="16"/>
  <c r="BI59" i="16"/>
  <c r="BJ59" i="16" s="1"/>
  <c r="BI83" i="16"/>
  <c r="BJ83" i="16" s="1"/>
  <c r="BK83" i="16"/>
  <c r="BI107" i="16"/>
  <c r="BJ107" i="16" s="1"/>
  <c r="BK107" i="16"/>
  <c r="BK16" i="16"/>
  <c r="BI16" i="16"/>
  <c r="BJ16" i="16" s="1"/>
  <c r="BA35" i="16"/>
  <c r="BB35" i="16" s="1"/>
  <c r="BI44" i="16"/>
  <c r="BJ44" i="16" s="1"/>
  <c r="BK44" i="16"/>
  <c r="BI60" i="16"/>
  <c r="BJ60" i="16" s="1"/>
  <c r="BK60" i="16"/>
  <c r="BK84" i="16"/>
  <c r="BI84" i="16"/>
  <c r="BJ84" i="16" s="1"/>
  <c r="BK9" i="16"/>
  <c r="BI9" i="16"/>
  <c r="BJ9" i="16" s="1"/>
  <c r="BK69" i="16"/>
  <c r="BI69" i="16"/>
  <c r="BJ69" i="16" s="1"/>
  <c r="BK42" i="16"/>
  <c r="BI42" i="16"/>
  <c r="BJ42" i="16" s="1"/>
  <c r="BK18" i="16"/>
  <c r="BI18" i="16"/>
  <c r="BJ18" i="16" s="1"/>
  <c r="BI54" i="16"/>
  <c r="BJ54" i="16" s="1"/>
  <c r="BK54" i="16"/>
  <c r="BI96" i="16"/>
  <c r="BJ96" i="16" s="1"/>
  <c r="BK96" i="16"/>
  <c r="BA74" i="16"/>
  <c r="BB74" i="16" s="1"/>
  <c r="BK30" i="16"/>
  <c r="BI30" i="16"/>
  <c r="BJ30" i="16" s="1"/>
  <c r="BK50" i="16"/>
  <c r="BI50" i="16"/>
  <c r="BJ50" i="16" s="1"/>
  <c r="BK106" i="16"/>
  <c r="BI106" i="16"/>
  <c r="BJ106" i="16" s="1"/>
  <c r="BA89" i="16"/>
  <c r="BA15" i="16"/>
  <c r="BA34" i="16"/>
  <c r="BB34" i="16" s="1"/>
  <c r="BC34" i="16" s="1"/>
  <c r="BI62" i="16"/>
  <c r="BJ62" i="16" s="1"/>
  <c r="BK62" i="16"/>
  <c r="BK95" i="16"/>
  <c r="BI95" i="16"/>
  <c r="BJ95" i="16" s="1"/>
  <c r="BA97" i="16"/>
  <c r="BB97" i="16" s="1"/>
  <c r="BI102" i="16"/>
  <c r="BJ102" i="16" s="1"/>
  <c r="BK102" i="16"/>
  <c r="BA19" i="16"/>
  <c r="BB19" i="16" s="1"/>
  <c r="BI64" i="16"/>
  <c r="BJ64" i="16" s="1"/>
  <c r="BK64" i="16"/>
  <c r="BA33" i="16"/>
  <c r="BI21" i="16"/>
  <c r="BJ21" i="16" s="1"/>
  <c r="BK21" i="16"/>
  <c r="BI48" i="16"/>
  <c r="BJ48" i="16" s="1"/>
  <c r="BK48" i="16"/>
  <c r="BC13" i="16"/>
  <c r="BF13" i="16" s="1"/>
  <c r="BK32" i="16"/>
  <c r="BI32" i="16"/>
  <c r="BJ32" i="16" s="1"/>
  <c r="BA49" i="16"/>
  <c r="BK73" i="16"/>
  <c r="BI73" i="16"/>
  <c r="BJ73" i="16" s="1"/>
  <c r="BK15" i="16"/>
  <c r="BI15" i="16"/>
  <c r="BJ15" i="16" s="1"/>
  <c r="BK34" i="16"/>
  <c r="BI34" i="16"/>
  <c r="BJ34" i="16" s="1"/>
  <c r="BA51" i="16"/>
  <c r="BB51" i="16" s="1"/>
  <c r="BC51" i="16" s="1"/>
  <c r="BK75" i="16"/>
  <c r="BI75" i="16"/>
  <c r="BJ75" i="16" s="1"/>
  <c r="BI35" i="16"/>
  <c r="BJ35" i="16" s="1"/>
  <c r="BK35" i="16"/>
  <c r="BA52" i="16"/>
  <c r="BB52" i="16" s="1"/>
  <c r="BC52" i="16" s="1"/>
  <c r="BI93" i="16"/>
  <c r="BJ93" i="16" s="1"/>
  <c r="BK93" i="16"/>
  <c r="BK39" i="16"/>
  <c r="BI39" i="16"/>
  <c r="BJ39" i="16" s="1"/>
  <c r="BA10" i="16"/>
  <c r="BB10" i="16" s="1"/>
  <c r="BI37" i="16"/>
  <c r="BJ37" i="16" s="1"/>
  <c r="BK37" i="16"/>
  <c r="BA70" i="16"/>
  <c r="BB70" i="16" s="1"/>
  <c r="BC70" i="16" s="1"/>
  <c r="BI74" i="16"/>
  <c r="BJ74" i="16" s="1"/>
  <c r="BK74" i="16"/>
  <c r="BA79" i="16"/>
  <c r="BB79" i="16" s="1"/>
  <c r="BK49" i="16"/>
  <c r="BI49" i="16"/>
  <c r="BJ49" i="16" s="1"/>
  <c r="BF65" i="16"/>
  <c r="BK89" i="16"/>
  <c r="BI89" i="16"/>
  <c r="BJ89" i="16" s="1"/>
  <c r="BI51" i="16"/>
  <c r="BJ51" i="16" s="1"/>
  <c r="BK51" i="16"/>
  <c r="BI99" i="16"/>
  <c r="BJ99" i="16" s="1"/>
  <c r="BK99" i="16"/>
  <c r="BI20" i="16"/>
  <c r="BJ20" i="16" s="1"/>
  <c r="BK20" i="16"/>
  <c r="BI76" i="16"/>
  <c r="BJ76" i="16" s="1"/>
  <c r="BK76" i="16"/>
  <c r="BK100" i="16"/>
  <c r="BI100" i="16"/>
  <c r="BJ100" i="16" s="1"/>
  <c r="BA88" i="16"/>
  <c r="BB88" i="16" s="1"/>
  <c r="BC88" i="16" s="1"/>
  <c r="BA27" i="16"/>
  <c r="BA68" i="16"/>
  <c r="BC84" i="16"/>
  <c r="BF84" i="16" s="1"/>
  <c r="BB92" i="16"/>
  <c r="BC92" i="16" s="1"/>
  <c r="BK88" i="16"/>
  <c r="BI88" i="16"/>
  <c r="BJ88" i="16" s="1"/>
  <c r="BA17" i="16"/>
  <c r="BI61" i="16"/>
  <c r="BJ61" i="16" s="1"/>
  <c r="BK61" i="16"/>
  <c r="BI46" i="16"/>
  <c r="BJ46" i="16" s="1"/>
  <c r="BK46" i="16"/>
  <c r="BF71" i="16"/>
  <c r="BG71" i="16"/>
  <c r="BK97" i="16"/>
  <c r="BI97" i="16"/>
  <c r="BJ97" i="16" s="1"/>
  <c r="BK86" i="16"/>
  <c r="BI86" i="16"/>
  <c r="BJ86" i="16" s="1"/>
  <c r="BK56" i="16"/>
  <c r="BI56" i="16"/>
  <c r="BJ56" i="16" s="1"/>
  <c r="BA25" i="16"/>
  <c r="BI19" i="16"/>
  <c r="BJ19" i="16" s="1"/>
  <c r="BK19" i="16"/>
  <c r="BI79" i="16"/>
  <c r="BJ79" i="16" s="1"/>
  <c r="BK79" i="16"/>
  <c r="BI33" i="16"/>
  <c r="BJ33" i="16" s="1"/>
  <c r="BK33" i="16"/>
  <c r="BB82" i="16"/>
  <c r="BC82" i="16" s="1"/>
  <c r="BI12" i="16"/>
  <c r="BJ12" i="16" s="1"/>
  <c r="BK12" i="16"/>
  <c r="BK58" i="16"/>
  <c r="BI58" i="16"/>
  <c r="BJ58" i="16" s="1"/>
  <c r="BK23" i="16"/>
  <c r="BI23" i="16"/>
  <c r="BJ23" i="16" s="1"/>
  <c r="BA41" i="16"/>
  <c r="BB41" i="16" s="1"/>
  <c r="BC41" i="16" s="1"/>
  <c r="BA105" i="16"/>
  <c r="BA26" i="16"/>
  <c r="BB26" i="16" s="1"/>
  <c r="BC26" i="16" s="1"/>
  <c r="BA43" i="16"/>
  <c r="BA67" i="16"/>
  <c r="BA90" i="16"/>
  <c r="BB90" i="16" s="1"/>
  <c r="BI85" i="16"/>
  <c r="BJ85" i="16" s="1"/>
  <c r="BK85" i="16"/>
  <c r="BA101" i="16"/>
  <c r="BB101" i="16" s="1"/>
  <c r="BI94" i="16"/>
  <c r="BJ94" i="16" s="1"/>
  <c r="BK94" i="16"/>
  <c r="BI71" i="16"/>
  <c r="BJ71" i="16" s="1"/>
  <c r="BK71" i="16"/>
  <c r="BK10" i="16"/>
  <c r="BI10" i="16"/>
  <c r="BJ10" i="16" s="1"/>
  <c r="BK40" i="16"/>
  <c r="BI40" i="16"/>
  <c r="BJ40" i="16" s="1"/>
  <c r="BI65" i="16"/>
  <c r="BJ65" i="16" s="1"/>
  <c r="BK65" i="16"/>
  <c r="BK66" i="16"/>
  <c r="BI66" i="16"/>
  <c r="BJ66" i="16" s="1"/>
  <c r="BK67" i="16"/>
  <c r="BI67" i="16"/>
  <c r="BJ67" i="16" s="1"/>
  <c r="BA91" i="16"/>
  <c r="BI36" i="16"/>
  <c r="BJ36" i="16" s="1"/>
  <c r="BK36" i="16"/>
  <c r="BI27" i="16"/>
  <c r="BJ27" i="16" s="1"/>
  <c r="BK27" i="16"/>
  <c r="BI68" i="16"/>
  <c r="BJ68" i="16" s="1"/>
  <c r="BK68" i="16"/>
  <c r="BI17" i="16"/>
  <c r="BJ17" i="16" s="1"/>
  <c r="BK17" i="16"/>
  <c r="BI53" i="16"/>
  <c r="BJ53" i="16" s="1"/>
  <c r="BK53" i="16"/>
  <c r="BA69" i="16"/>
  <c r="BA77" i="16"/>
  <c r="BA39" i="16"/>
  <c r="BB39" i="16" s="1"/>
  <c r="BA63" i="16"/>
  <c r="BB63" i="16" s="1"/>
  <c r="BI29" i="16"/>
  <c r="BJ29" i="16" s="1"/>
  <c r="BK29" i="16"/>
  <c r="BI70" i="16"/>
  <c r="BJ70" i="16" s="1"/>
  <c r="BK70" i="16"/>
  <c r="BK103" i="16"/>
  <c r="BI103" i="16"/>
  <c r="BJ103" i="16" s="1"/>
  <c r="BI25" i="16"/>
  <c r="BJ25" i="16" s="1"/>
  <c r="BK25" i="16"/>
  <c r="BA11" i="16"/>
  <c r="BB11" i="16" s="1"/>
  <c r="BA30" i="16"/>
  <c r="BI13" i="16"/>
  <c r="BJ13" i="16" s="1"/>
  <c r="BK13" i="16"/>
  <c r="BI41" i="16"/>
  <c r="BJ41" i="16" s="1"/>
  <c r="BK41" i="16"/>
  <c r="BA81" i="16"/>
  <c r="BK26" i="16"/>
  <c r="BI26" i="16"/>
  <c r="BJ26" i="16" s="1"/>
  <c r="BC75" i="16"/>
  <c r="BG75" i="16" s="1"/>
  <c r="BI91" i="16"/>
  <c r="BJ91" i="16" s="1"/>
  <c r="BK91" i="16"/>
  <c r="BF107" i="16"/>
  <c r="BG107" i="16"/>
  <c r="BI90" i="16"/>
  <c r="BJ90" i="16" s="1"/>
  <c r="BK90" i="16"/>
  <c r="BI52" i="16"/>
  <c r="BJ52" i="16" s="1"/>
  <c r="BK52" i="16"/>
  <c r="BA20" i="16"/>
  <c r="BA44" i="16"/>
  <c r="BA60" i="16"/>
  <c r="BB60" i="16" s="1"/>
  <c r="BK92" i="16"/>
  <c r="BI92" i="16"/>
  <c r="BJ92" i="16" s="1"/>
  <c r="BA55" i="16"/>
  <c r="BA9" i="16"/>
  <c r="BA36" i="16"/>
  <c r="BB36" i="16" s="1"/>
  <c r="BC36" i="16" s="1"/>
  <c r="BK77" i="16"/>
  <c r="BI77" i="16"/>
  <c r="BJ77" i="16" s="1"/>
  <c r="BB93" i="16"/>
  <c r="BC93" i="16" s="1"/>
  <c r="BK101" i="16"/>
  <c r="BI101" i="16"/>
  <c r="BJ101" i="16" s="1"/>
  <c r="BA62" i="16"/>
  <c r="BA95" i="16"/>
  <c r="BB95" i="16" s="1"/>
  <c r="BA42" i="16"/>
  <c r="BI98" i="16"/>
  <c r="BJ98" i="16" s="1"/>
  <c r="BK98" i="16"/>
  <c r="BA18" i="16"/>
  <c r="BB18" i="16" s="1"/>
  <c r="BC18" i="16" s="1"/>
  <c r="BC86" i="16"/>
  <c r="BF86" i="16" s="1"/>
  <c r="BA102" i="16"/>
  <c r="BB102" i="16" s="1"/>
  <c r="BK47" i="16"/>
  <c r="BI47" i="16"/>
  <c r="BJ47" i="16" s="1"/>
  <c r="BA64" i="16"/>
  <c r="BA50" i="16"/>
  <c r="BI82" i="16"/>
  <c r="BJ82" i="16" s="1"/>
  <c r="BK82" i="16"/>
  <c r="BA21" i="16"/>
  <c r="BA31" i="16"/>
  <c r="BA48" i="16"/>
  <c r="BB48" i="16" s="1"/>
  <c r="BK80" i="16"/>
  <c r="BI80" i="16"/>
  <c r="BJ80" i="16" s="1"/>
  <c r="BF106" i="16"/>
  <c r="BG106" i="16"/>
  <c r="BA32" i="16"/>
  <c r="BA73" i="16"/>
  <c r="BB73" i="16" s="1"/>
  <c r="BK81" i="16"/>
  <c r="BI81" i="16"/>
  <c r="BJ81" i="16" s="1"/>
  <c r="BK105" i="16"/>
  <c r="BI105" i="16"/>
  <c r="BJ105" i="16" s="1"/>
  <c r="BI43" i="16"/>
  <c r="BJ43" i="16" s="1"/>
  <c r="BK43" i="16"/>
  <c r="BB83" i="16"/>
  <c r="BC83" i="16" s="1"/>
  <c r="BC99" i="16"/>
  <c r="BG99" i="16" s="1"/>
  <c r="BB28" i="16"/>
  <c r="BC28" i="16" s="1"/>
  <c r="BG28" i="16" s="1"/>
  <c r="BI28" i="16"/>
  <c r="BJ28" i="16" s="1"/>
  <c r="BK28" i="16"/>
  <c r="BA38" i="16"/>
  <c r="BB38" i="16" s="1"/>
  <c r="BK38" i="16"/>
  <c r="BI38" i="16"/>
  <c r="BJ38" i="16" s="1"/>
  <c r="BB14" i="16"/>
  <c r="BC14" i="16" s="1"/>
  <c r="BG14" i="16" s="1"/>
  <c r="BK14" i="16"/>
  <c r="BI14" i="16"/>
  <c r="BN8" i="16" a="1"/>
  <c r="BN8" i="16" s="1"/>
  <c r="BM8" i="16" a="1"/>
  <c r="BM8" i="16" s="1"/>
  <c r="BG8" i="16"/>
  <c r="BE82" i="16" l="1"/>
  <c r="BC78" i="16"/>
  <c r="BF78" i="16" s="1"/>
  <c r="BC76" i="16"/>
  <c r="BF76" i="16" s="1"/>
  <c r="BE84" i="16"/>
  <c r="BE56" i="16"/>
  <c r="BE52" i="16"/>
  <c r="BE98" i="16"/>
  <c r="BE86" i="16"/>
  <c r="BC46" i="16"/>
  <c r="BF46" i="16" s="1"/>
  <c r="BE104" i="16"/>
  <c r="BE85" i="16"/>
  <c r="BE12" i="16"/>
  <c r="BE58" i="16"/>
  <c r="BB87" i="16"/>
  <c r="BC87" i="16" s="1"/>
  <c r="BG87" i="16" s="1"/>
  <c r="BE14" i="16"/>
  <c r="BC47" i="16"/>
  <c r="BE47" i="16" s="1"/>
  <c r="BE75" i="16"/>
  <c r="BC54" i="16"/>
  <c r="BE99" i="16"/>
  <c r="BC59" i="16"/>
  <c r="BE59" i="16" s="1"/>
  <c r="BB16" i="16"/>
  <c r="BE66" i="16"/>
  <c r="BE29" i="16"/>
  <c r="BE70" i="16"/>
  <c r="BE76" i="16"/>
  <c r="BE34" i="16"/>
  <c r="BB61" i="16"/>
  <c r="BC61" i="16" s="1"/>
  <c r="BF61" i="16" s="1"/>
  <c r="BE18" i="16"/>
  <c r="BE92" i="16"/>
  <c r="BE37" i="16"/>
  <c r="BE13" i="16"/>
  <c r="BE41" i="16"/>
  <c r="BE65" i="16"/>
  <c r="BE51" i="16"/>
  <c r="BE36" i="16"/>
  <c r="BE106" i="16"/>
  <c r="BE100" i="16"/>
  <c r="BE78" i="16"/>
  <c r="BE26" i="16"/>
  <c r="BE28" i="16"/>
  <c r="BE23" i="16"/>
  <c r="BE53" i="16"/>
  <c r="BE93" i="16"/>
  <c r="BC40" i="16"/>
  <c r="BG40" i="16" s="1"/>
  <c r="BE83" i="16"/>
  <c r="BE94" i="16"/>
  <c r="BC57" i="16"/>
  <c r="BF57" i="16" s="1"/>
  <c r="BE88" i="16"/>
  <c r="BE107" i="16"/>
  <c r="BG78" i="16"/>
  <c r="BG84" i="16"/>
  <c r="BG46" i="16"/>
  <c r="BG85" i="16"/>
  <c r="BG57" i="16"/>
  <c r="BG18" i="16"/>
  <c r="BG94" i="16"/>
  <c r="BF87" i="16"/>
  <c r="BF94" i="16"/>
  <c r="BF98" i="16"/>
  <c r="BG98" i="16"/>
  <c r="BG66" i="16"/>
  <c r="BF58" i="16"/>
  <c r="BF53" i="16"/>
  <c r="BG58" i="16"/>
  <c r="BG13" i="16"/>
  <c r="BG12" i="16"/>
  <c r="BC103" i="16"/>
  <c r="BG103" i="16" s="1"/>
  <c r="BG104" i="16"/>
  <c r="BF104" i="16"/>
  <c r="BC80" i="16"/>
  <c r="BF80" i="16" s="1"/>
  <c r="BF41" i="16"/>
  <c r="BG100" i="16"/>
  <c r="BF100" i="16"/>
  <c r="BC95" i="16"/>
  <c r="BG95" i="16" s="1"/>
  <c r="BG34" i="16"/>
  <c r="BC72" i="16"/>
  <c r="BG72" i="16" s="1"/>
  <c r="BG37" i="16"/>
  <c r="BB15" i="16"/>
  <c r="BC15" i="16" s="1"/>
  <c r="BG15" i="16" s="1"/>
  <c r="BF56" i="16"/>
  <c r="BF70" i="16"/>
  <c r="BG92" i="16"/>
  <c r="BF18" i="16"/>
  <c r="BC102" i="16"/>
  <c r="BM102" i="16" s="1" a="1"/>
  <c r="BM102" i="16" s="1"/>
  <c r="BC45" i="16"/>
  <c r="BL45" i="16" s="1"/>
  <c r="K8" i="16"/>
  <c r="BC35" i="16"/>
  <c r="BF35" i="16" s="1"/>
  <c r="BM23" i="16" a="1"/>
  <c r="BM23" i="16" s="1"/>
  <c r="BO23" i="16"/>
  <c r="BL23" i="16"/>
  <c r="BN52" i="16" a="1"/>
  <c r="BN52" i="16" s="1"/>
  <c r="BO52" i="16"/>
  <c r="BM52" i="16" a="1"/>
  <c r="BM52" i="16" s="1"/>
  <c r="BL52" i="16"/>
  <c r="BM36" i="16" a="1"/>
  <c r="BM36" i="16" s="1"/>
  <c r="BN36" i="16" a="1"/>
  <c r="BN36" i="16" s="1"/>
  <c r="BO36" i="16"/>
  <c r="BL36" i="16"/>
  <c r="BO51" i="16"/>
  <c r="BN51" i="16" a="1"/>
  <c r="BN51" i="16" s="1"/>
  <c r="BL51" i="16"/>
  <c r="BM51" i="16" a="1"/>
  <c r="BM51" i="16" s="1"/>
  <c r="BO73" i="16"/>
  <c r="BO84" i="16"/>
  <c r="BM84" i="16" a="1"/>
  <c r="BM84" i="16" s="1"/>
  <c r="BL84" i="16"/>
  <c r="BN84" i="16" a="1"/>
  <c r="BN84" i="16" s="1"/>
  <c r="BO45" i="16"/>
  <c r="BN45" i="16" a="1"/>
  <c r="BN45" i="16" s="1"/>
  <c r="BO61" i="16"/>
  <c r="BM61" i="16" a="1"/>
  <c r="BM61" i="16" s="1"/>
  <c r="BN61" i="16" a="1"/>
  <c r="BN61" i="16" s="1"/>
  <c r="BL61" i="16"/>
  <c r="BO76" i="16"/>
  <c r="BN76" i="16" a="1"/>
  <c r="BN76" i="16" s="1"/>
  <c r="BL76" i="16"/>
  <c r="BM76" i="16" a="1"/>
  <c r="BM76" i="16" s="1"/>
  <c r="BO50" i="16"/>
  <c r="BO69" i="16"/>
  <c r="BN104" i="16" a="1"/>
  <c r="BN104" i="16" s="1"/>
  <c r="BL104" i="16"/>
  <c r="BM104" i="16" a="1"/>
  <c r="BM104" i="16" s="1"/>
  <c r="BO104" i="16"/>
  <c r="BL26" i="16"/>
  <c r="BN26" i="16" a="1"/>
  <c r="BN26" i="16" s="1"/>
  <c r="BM26" i="16" a="1"/>
  <c r="BM26" i="16" s="1"/>
  <c r="BO26" i="16" s="1"/>
  <c r="BO13" i="16"/>
  <c r="BM13" i="16" a="1"/>
  <c r="BM13" i="16" s="1"/>
  <c r="BN13" i="16" a="1"/>
  <c r="BN13" i="16" s="1"/>
  <c r="BL13" i="16"/>
  <c r="BO62" i="16"/>
  <c r="BN107" i="16" a="1"/>
  <c r="BN107" i="16" s="1"/>
  <c r="BO107" i="16"/>
  <c r="BM107" i="16" a="1"/>
  <c r="BM107" i="16" s="1"/>
  <c r="BL107" i="16"/>
  <c r="BM57" i="16" a="1"/>
  <c r="BM57" i="16" s="1"/>
  <c r="BL57" i="16"/>
  <c r="BN57" i="16" a="1"/>
  <c r="BN57" i="16" s="1"/>
  <c r="BO57" i="16"/>
  <c r="BO93" i="16"/>
  <c r="BL93" i="16"/>
  <c r="BN93" i="16" a="1"/>
  <c r="BN93" i="16" s="1"/>
  <c r="BM93" i="16" a="1"/>
  <c r="BM93" i="16" s="1"/>
  <c r="BC19" i="16"/>
  <c r="BG19" i="16" s="1"/>
  <c r="BO30" i="16"/>
  <c r="BO60" i="16"/>
  <c r="BL47" i="16"/>
  <c r="BF47" i="16"/>
  <c r="BG47" i="16"/>
  <c r="BL34" i="16"/>
  <c r="BM34" i="16" a="1"/>
  <c r="BM34" i="16" s="1"/>
  <c r="BO34" i="16"/>
  <c r="BN34" i="16" a="1"/>
  <c r="BN34" i="16" s="1"/>
  <c r="BL18" i="16"/>
  <c r="BO18" i="16"/>
  <c r="BN18" i="16" a="1"/>
  <c r="BN18" i="16" s="1"/>
  <c r="BM18" i="16" a="1"/>
  <c r="BM18" i="16" s="1"/>
  <c r="BO11" i="16"/>
  <c r="BG29" i="16"/>
  <c r="BF29" i="16"/>
  <c r="BM66" i="16" a="1"/>
  <c r="BM66" i="16" s="1"/>
  <c r="BL66" i="16"/>
  <c r="BO66" i="16"/>
  <c r="BN66" i="16" a="1"/>
  <c r="BN66" i="16" s="1"/>
  <c r="BO102" i="16"/>
  <c r="BO44" i="16"/>
  <c r="BO81" i="16"/>
  <c r="BO80" i="16"/>
  <c r="BC39" i="16"/>
  <c r="BL39" i="16" s="1"/>
  <c r="BO88" i="16"/>
  <c r="BM88" i="16" a="1"/>
  <c r="BM88" i="16" s="1"/>
  <c r="BL88" i="16"/>
  <c r="BN88" i="16" a="1"/>
  <c r="BN88" i="16" s="1"/>
  <c r="BM100" i="16" a="1"/>
  <c r="BM100" i="16" s="1"/>
  <c r="BL100" i="16"/>
  <c r="BN100" i="16" a="1"/>
  <c r="BN100" i="16" s="1"/>
  <c r="BO100" i="16"/>
  <c r="BL99" i="16"/>
  <c r="BM99" i="16" a="1"/>
  <c r="BM99" i="16" s="1"/>
  <c r="BN99" i="16" a="1"/>
  <c r="BN99" i="16" s="1"/>
  <c r="BO99" i="16"/>
  <c r="BO74" i="16"/>
  <c r="BO15" i="16"/>
  <c r="BL59" i="16"/>
  <c r="BO59" i="16"/>
  <c r="BM59" i="16" a="1"/>
  <c r="BM59" i="16" s="1"/>
  <c r="BN59" i="16" a="1"/>
  <c r="BN59" i="16" s="1"/>
  <c r="BO53" i="16"/>
  <c r="BL53" i="16"/>
  <c r="BN53" i="16" a="1"/>
  <c r="BN53" i="16" s="1"/>
  <c r="BM53" i="16" a="1"/>
  <c r="BM53" i="16" s="1"/>
  <c r="BO91" i="16"/>
  <c r="BO25" i="16"/>
  <c r="BO94" i="16"/>
  <c r="BM94" i="16" a="1"/>
  <c r="BM94" i="16" s="1"/>
  <c r="BL94" i="16"/>
  <c r="BN94" i="16" a="1"/>
  <c r="BN94" i="16" s="1"/>
  <c r="BG82" i="16"/>
  <c r="BF82" i="16"/>
  <c r="BO19" i="16"/>
  <c r="BN46" i="16" a="1"/>
  <c r="BN46" i="16" s="1"/>
  <c r="BL46" i="16"/>
  <c r="BO46" i="16"/>
  <c r="BM46" i="16" a="1"/>
  <c r="BM46" i="16" s="1"/>
  <c r="BO49" i="16"/>
  <c r="BO95" i="16"/>
  <c r="BO16" i="16"/>
  <c r="BO63" i="16"/>
  <c r="BB50" i="16"/>
  <c r="BC50" i="16" s="1"/>
  <c r="BB9" i="16"/>
  <c r="BC9" i="16" s="1"/>
  <c r="BO27" i="16"/>
  <c r="BL40" i="16"/>
  <c r="BM40" i="16" a="1"/>
  <c r="BM40" i="16" s="1"/>
  <c r="BN40" i="16" a="1"/>
  <c r="BN40" i="16" s="1"/>
  <c r="BO40" i="16"/>
  <c r="BB43" i="16"/>
  <c r="BC43" i="16" s="1"/>
  <c r="BO33" i="16"/>
  <c r="BO86" i="16"/>
  <c r="BM86" i="16" a="1"/>
  <c r="BM86" i="16" s="1"/>
  <c r="BL86" i="16"/>
  <c r="BN86" i="16" a="1"/>
  <c r="BN86" i="16" s="1"/>
  <c r="BO39" i="16"/>
  <c r="BO32" i="16"/>
  <c r="BO64" i="16"/>
  <c r="BF75" i="16"/>
  <c r="BG93" i="16"/>
  <c r="BC10" i="16"/>
  <c r="BG10" i="16" s="1"/>
  <c r="BC63" i="16"/>
  <c r="BM63" i="16" s="1" a="1"/>
  <c r="BM63" i="16" s="1"/>
  <c r="BB89" i="16"/>
  <c r="BO105" i="16"/>
  <c r="BO101" i="16"/>
  <c r="BB32" i="16"/>
  <c r="BC32" i="16" s="1"/>
  <c r="BL32" i="16" s="1"/>
  <c r="BB30" i="16"/>
  <c r="BC30" i="16" s="1"/>
  <c r="BO103" i="16"/>
  <c r="BO29" i="16"/>
  <c r="BM29" i="16" a="1"/>
  <c r="BM29" i="16" s="1"/>
  <c r="BL29" i="16"/>
  <c r="BN29" i="16" a="1"/>
  <c r="BN29" i="16" s="1"/>
  <c r="BB20" i="16"/>
  <c r="BG26" i="16"/>
  <c r="BG88" i="16"/>
  <c r="BB77" i="16"/>
  <c r="BC77" i="16" s="1"/>
  <c r="BL77" i="16" s="1"/>
  <c r="BG51" i="16"/>
  <c r="BC74" i="16"/>
  <c r="BF74" i="16" s="1"/>
  <c r="BF93" i="16"/>
  <c r="BG36" i="16"/>
  <c r="BB31" i="16"/>
  <c r="BB49" i="16"/>
  <c r="BO47" i="16"/>
  <c r="BN47" i="16" a="1"/>
  <c r="BN47" i="16" s="1"/>
  <c r="BM47" i="16" a="1"/>
  <c r="BM47" i="16" s="1"/>
  <c r="BB62" i="16"/>
  <c r="BC62" i="16" s="1"/>
  <c r="BL62" i="16" s="1"/>
  <c r="BO17" i="16"/>
  <c r="BO10" i="16"/>
  <c r="BF26" i="16"/>
  <c r="BF88" i="16"/>
  <c r="BO20" i="16"/>
  <c r="BN37" i="16" a="1"/>
  <c r="BN37" i="16" s="1"/>
  <c r="BL37" i="16"/>
  <c r="BM37" i="16" a="1"/>
  <c r="BM37" i="16" s="1"/>
  <c r="BO37" i="16"/>
  <c r="BF51" i="16"/>
  <c r="BO21" i="16"/>
  <c r="BG86" i="16"/>
  <c r="BG61" i="16"/>
  <c r="BF34" i="16"/>
  <c r="BO106" i="16"/>
  <c r="BL106" i="16"/>
  <c r="BM106" i="16" a="1"/>
  <c r="BM106" i="16" s="1"/>
  <c r="BN106" i="16" a="1"/>
  <c r="BN106" i="16" s="1"/>
  <c r="BO96" i="16"/>
  <c r="BG76" i="16"/>
  <c r="BM83" i="16" a="1"/>
  <c r="BM83" i="16" s="1"/>
  <c r="BL83" i="16"/>
  <c r="BO83" i="16"/>
  <c r="BN83" i="16" a="1"/>
  <c r="BN83" i="16" s="1"/>
  <c r="BO31" i="16"/>
  <c r="BC96" i="16"/>
  <c r="BG96" i="16" s="1"/>
  <c r="BO72" i="16"/>
  <c r="BF36" i="16"/>
  <c r="BB33" i="16"/>
  <c r="BF83" i="16"/>
  <c r="BO65" i="16"/>
  <c r="BL65" i="16"/>
  <c r="BM65" i="16" a="1"/>
  <c r="BM65" i="16" s="1"/>
  <c r="BN65" i="16" a="1"/>
  <c r="BN65" i="16" s="1"/>
  <c r="BO79" i="16"/>
  <c r="BB25" i="16"/>
  <c r="BC25" i="16" s="1"/>
  <c r="BN25" i="16" s="1" a="1"/>
  <c r="BN25" i="16" s="1"/>
  <c r="BB17" i="16"/>
  <c r="BB68" i="16"/>
  <c r="BC68" i="16" s="1"/>
  <c r="BF99" i="16"/>
  <c r="BO42" i="16"/>
  <c r="BC79" i="16"/>
  <c r="BG79" i="16" s="1"/>
  <c r="BO78" i="16"/>
  <c r="BN78" i="16" a="1"/>
  <c r="BN78" i="16" s="1"/>
  <c r="BM78" i="16" a="1"/>
  <c r="BM78" i="16" s="1"/>
  <c r="BL78" i="16"/>
  <c r="BO55" i="16"/>
  <c r="BC97" i="16"/>
  <c r="BM97" i="16" s="1" a="1"/>
  <c r="BM97" i="16" s="1"/>
  <c r="BN23" i="16" a="1"/>
  <c r="BN23" i="16" s="1"/>
  <c r="BO43" i="16"/>
  <c r="BO82" i="16"/>
  <c r="BL82" i="16"/>
  <c r="BN82" i="16" a="1"/>
  <c r="BN82" i="16" s="1"/>
  <c r="BM82" i="16" a="1"/>
  <c r="BM82" i="16" s="1"/>
  <c r="BB42" i="16"/>
  <c r="BC42" i="16" s="1"/>
  <c r="BN42" i="16" s="1" a="1"/>
  <c r="BN42" i="16" s="1"/>
  <c r="BN92" i="16" a="1"/>
  <c r="BN92" i="16" s="1"/>
  <c r="BO92" i="16"/>
  <c r="BM92" i="16" a="1"/>
  <c r="BM92" i="16" s="1"/>
  <c r="BO90" i="16"/>
  <c r="BC73" i="16"/>
  <c r="BN73" i="16" s="1" a="1"/>
  <c r="BN73" i="16" s="1"/>
  <c r="BC48" i="16"/>
  <c r="BM48" i="16" s="1" a="1"/>
  <c r="BM48" i="16" s="1"/>
  <c r="BM70" i="16" a="1"/>
  <c r="BM70" i="16" s="1"/>
  <c r="BN70" i="16" a="1"/>
  <c r="BN70" i="16" s="1"/>
  <c r="BL70" i="16"/>
  <c r="BO70" i="16"/>
  <c r="BG83" i="16"/>
  <c r="BO71" i="16"/>
  <c r="BN71" i="16" a="1"/>
  <c r="BN71" i="16" s="1"/>
  <c r="BM71" i="16" a="1"/>
  <c r="BM71" i="16" s="1"/>
  <c r="BL71" i="16"/>
  <c r="BB91" i="16"/>
  <c r="BO12" i="16"/>
  <c r="BM12" i="16" a="1"/>
  <c r="BM12" i="16" s="1"/>
  <c r="BL12" i="16"/>
  <c r="BN12" i="16" a="1"/>
  <c r="BN12" i="16" s="1"/>
  <c r="BO56" i="16"/>
  <c r="BM56" i="16" a="1"/>
  <c r="BM56" i="16" s="1"/>
  <c r="BL56" i="16"/>
  <c r="BN56" i="16" a="1"/>
  <c r="BN56" i="16" s="1"/>
  <c r="BN97" i="16" a="1"/>
  <c r="BN97" i="16" s="1"/>
  <c r="BO97" i="16"/>
  <c r="BF92" i="16"/>
  <c r="BG70" i="16"/>
  <c r="BG52" i="16"/>
  <c r="BO87" i="16"/>
  <c r="BM87" i="16" a="1"/>
  <c r="BM87" i="16" s="1"/>
  <c r="BN87" i="16" a="1"/>
  <c r="BN87" i="16" s="1"/>
  <c r="BL87" i="16"/>
  <c r="BB81" i="16"/>
  <c r="BO41" i="16"/>
  <c r="BN41" i="16" a="1"/>
  <c r="BN41" i="16" s="1"/>
  <c r="BM41" i="16" a="1"/>
  <c r="BM41" i="16" s="1"/>
  <c r="BL41" i="16"/>
  <c r="BB21" i="16"/>
  <c r="BB69" i="16"/>
  <c r="BC69" i="16" s="1"/>
  <c r="BO67" i="16"/>
  <c r="BL85" i="16"/>
  <c r="BM85" i="16" a="1"/>
  <c r="BM85" i="16" s="1"/>
  <c r="BN85" i="16" a="1"/>
  <c r="BN85" i="16" s="1"/>
  <c r="BO85" i="16"/>
  <c r="BB67" i="16"/>
  <c r="BL58" i="16"/>
  <c r="BM58" i="16" a="1"/>
  <c r="BM58" i="16" s="1"/>
  <c r="BO58" i="16"/>
  <c r="BN58" i="16" a="1"/>
  <c r="BN58" i="16" s="1"/>
  <c r="BC90" i="16"/>
  <c r="BL90" i="16" s="1"/>
  <c r="BG23" i="16"/>
  <c r="BM75" i="16" a="1"/>
  <c r="BM75" i="16" s="1"/>
  <c r="BO75" i="16"/>
  <c r="BN75" i="16" a="1"/>
  <c r="BN75" i="16" s="1"/>
  <c r="BL75" i="16"/>
  <c r="BF52" i="16"/>
  <c r="BO54" i="16"/>
  <c r="BM54" i="16" a="1"/>
  <c r="BM54" i="16" s="1"/>
  <c r="BN54" i="16" a="1"/>
  <c r="BN54" i="16" s="1"/>
  <c r="BL54" i="16"/>
  <c r="BC11" i="16"/>
  <c r="BF11" i="16" s="1"/>
  <c r="BO77" i="16"/>
  <c r="BO68" i="16"/>
  <c r="BB105" i="16"/>
  <c r="BC105" i="16" s="1"/>
  <c r="BB27" i="16"/>
  <c r="BC27" i="16" s="1"/>
  <c r="BO89" i="16"/>
  <c r="BF23" i="16"/>
  <c r="BB55" i="16"/>
  <c r="BC60" i="16"/>
  <c r="BN60" i="16" s="1" a="1"/>
  <c r="BN60" i="16" s="1"/>
  <c r="BC101" i="16"/>
  <c r="BM98" i="16" a="1"/>
  <c r="BM98" i="16" s="1"/>
  <c r="BN98" i="16" a="1"/>
  <c r="BN98" i="16" s="1"/>
  <c r="BL98" i="16"/>
  <c r="BO98" i="16"/>
  <c r="BB64" i="16"/>
  <c r="BB44" i="16"/>
  <c r="BG41" i="16"/>
  <c r="BL92" i="16"/>
  <c r="BN28" i="16" a="1"/>
  <c r="BN28" i="16" s="1"/>
  <c r="BO28" i="16"/>
  <c r="BL28" i="16"/>
  <c r="BM28" i="16" a="1"/>
  <c r="BM28" i="16" s="1"/>
  <c r="BF28" i="16"/>
  <c r="BC38" i="16"/>
  <c r="BL38" i="16" s="1"/>
  <c r="BF14" i="16"/>
  <c r="BJ14" i="16"/>
  <c r="BO8" i="16"/>
  <c r="BE72" i="16" l="1"/>
  <c r="BE102" i="16"/>
  <c r="BE77" i="16"/>
  <c r="BE105" i="16"/>
  <c r="BE45" i="16"/>
  <c r="BE80" i="16"/>
  <c r="BE46" i="16"/>
  <c r="BE87" i="16"/>
  <c r="BE60" i="16"/>
  <c r="BE74" i="16"/>
  <c r="BE48" i="16"/>
  <c r="BG54" i="16"/>
  <c r="BF54" i="16"/>
  <c r="BE54" i="16"/>
  <c r="BE35" i="16"/>
  <c r="BE10" i="16"/>
  <c r="BE11" i="16"/>
  <c r="BE9" i="16"/>
  <c r="BE15" i="16"/>
  <c r="BE32" i="16"/>
  <c r="BL101" i="16"/>
  <c r="BE101" i="16"/>
  <c r="BE97" i="16"/>
  <c r="BE42" i="16"/>
  <c r="BE62" i="16"/>
  <c r="BE68" i="16"/>
  <c r="BF40" i="16"/>
  <c r="BE40" i="16"/>
  <c r="BE73" i="16"/>
  <c r="BE19" i="16"/>
  <c r="BE103" i="16"/>
  <c r="BE69" i="16"/>
  <c r="BE25" i="16"/>
  <c r="BE95" i="16"/>
  <c r="BG59" i="16"/>
  <c r="BF59" i="16"/>
  <c r="BE27" i="16"/>
  <c r="BC91" i="16"/>
  <c r="BE91" i="16" s="1"/>
  <c r="BE90" i="16"/>
  <c r="BE39" i="16"/>
  <c r="BE30" i="16"/>
  <c r="BE61" i="16"/>
  <c r="BE63" i="16"/>
  <c r="BE79" i="16"/>
  <c r="BE43" i="16"/>
  <c r="BC16" i="16"/>
  <c r="BE16" i="16" s="1"/>
  <c r="BE38" i="16"/>
  <c r="BE57" i="16"/>
  <c r="BE96" i="16"/>
  <c r="BE50" i="16"/>
  <c r="BM15" i="16" a="1"/>
  <c r="BM15" i="16" s="1"/>
  <c r="BF10" i="16"/>
  <c r="BF9" i="16"/>
  <c r="BN80" i="16" a="1"/>
  <c r="BN80" i="16" s="1"/>
  <c r="BG73" i="16"/>
  <c r="BM80" i="16" a="1"/>
  <c r="BM80" i="16" s="1"/>
  <c r="BL80" i="16"/>
  <c r="BF39" i="16"/>
  <c r="BM39" i="16" a="1"/>
  <c r="BM39" i="16" s="1"/>
  <c r="BN39" i="16" a="1"/>
  <c r="BN39" i="16" s="1"/>
  <c r="BF102" i="16"/>
  <c r="BF73" i="16"/>
  <c r="BM19" i="16" a="1"/>
  <c r="BM19" i="16" s="1"/>
  <c r="BL103" i="16"/>
  <c r="BN103" i="16" a="1"/>
  <c r="BN103" i="16" s="1"/>
  <c r="BN77" i="16" a="1"/>
  <c r="BN77" i="16" s="1"/>
  <c r="BM103" i="16" a="1"/>
  <c r="BM103" i="16" s="1"/>
  <c r="BN102" i="16" a="1"/>
  <c r="BN102" i="16" s="1"/>
  <c r="BF97" i="16"/>
  <c r="BL102" i="16"/>
  <c r="BG97" i="16"/>
  <c r="BG102" i="16"/>
  <c r="BM77" i="16" a="1"/>
  <c r="BM77" i="16" s="1"/>
  <c r="BL97" i="16"/>
  <c r="BL72" i="16"/>
  <c r="BG74" i="16"/>
  <c r="BM72" i="16" a="1"/>
  <c r="BM72" i="16" s="1"/>
  <c r="BN72" i="16" a="1"/>
  <c r="BN72" i="16" s="1"/>
  <c r="BG39" i="16"/>
  <c r="BM96" i="16" a="1"/>
  <c r="BM96" i="16" s="1"/>
  <c r="BG62" i="16"/>
  <c r="BN96" i="16" a="1"/>
  <c r="BN96" i="16" s="1"/>
  <c r="BL19" i="16"/>
  <c r="BN19" i="16" a="1"/>
  <c r="BN19" i="16" s="1"/>
  <c r="BL15" i="16"/>
  <c r="BN15" i="16" a="1"/>
  <c r="BN15" i="16" s="1"/>
  <c r="K26" i="16"/>
  <c r="BF48" i="16"/>
  <c r="BG48" i="16"/>
  <c r="BM9" i="16" a="1"/>
  <c r="BM9" i="16" s="1"/>
  <c r="BG25" i="16"/>
  <c r="BF62" i="16"/>
  <c r="BM95" i="16" a="1"/>
  <c r="BM95" i="16" s="1"/>
  <c r="BN95" i="16" a="1"/>
  <c r="BN95" i="16" s="1"/>
  <c r="BG45" i="16"/>
  <c r="BF45" i="16"/>
  <c r="BN79" i="16" a="1"/>
  <c r="BN79" i="16" s="1"/>
  <c r="BL95" i="16"/>
  <c r="BG80" i="16"/>
  <c r="BM45" i="16" a="1"/>
  <c r="BM45" i="16" s="1"/>
  <c r="BF103" i="16"/>
  <c r="BF95" i="16"/>
  <c r="BF32" i="16"/>
  <c r="BF15" i="16"/>
  <c r="BF72" i="16"/>
  <c r="BM10" i="16" a="1"/>
  <c r="BM10" i="16" s="1"/>
  <c r="BN10" i="16" a="1"/>
  <c r="BN10" i="16" s="1"/>
  <c r="BL10" i="16"/>
  <c r="BG35" i="16"/>
  <c r="BM35" i="16" a="1"/>
  <c r="BM35" i="16" s="1"/>
  <c r="BL35" i="16"/>
  <c r="BN35" i="16" a="1"/>
  <c r="BN35" i="16" s="1"/>
  <c r="BG50" i="16"/>
  <c r="BN50" i="16" a="1"/>
  <c r="BN50" i="16" s="1"/>
  <c r="BF50" i="16"/>
  <c r="BL50" i="16"/>
  <c r="BM50" i="16" a="1"/>
  <c r="BM50" i="16" s="1"/>
  <c r="BM69" i="16" a="1"/>
  <c r="BM69" i="16" s="1"/>
  <c r="BN69" i="16" a="1"/>
  <c r="BN69" i="16" s="1"/>
  <c r="BL69" i="16"/>
  <c r="BN27" i="16" a="1"/>
  <c r="BN27" i="16" s="1"/>
  <c r="BM27" i="16" a="1"/>
  <c r="BM27" i="16" s="1"/>
  <c r="BL27" i="16"/>
  <c r="BN43" i="16" a="1"/>
  <c r="BN43" i="16" s="1"/>
  <c r="BG43" i="16"/>
  <c r="BL43" i="16"/>
  <c r="BF43" i="16"/>
  <c r="BM43" i="16" a="1"/>
  <c r="BM43" i="16" s="1"/>
  <c r="BN91" i="16" a="1"/>
  <c r="BN91" i="16" s="1"/>
  <c r="BL91" i="16"/>
  <c r="BG91" i="16"/>
  <c r="BM91" i="16" a="1"/>
  <c r="BM91" i="16" s="1"/>
  <c r="BM68" i="16" a="1"/>
  <c r="BM68" i="16" s="1"/>
  <c r="BN68" i="16" a="1"/>
  <c r="BN68" i="16" s="1"/>
  <c r="BL68" i="16"/>
  <c r="BN105" i="16" a="1"/>
  <c r="BN105" i="16" s="1"/>
  <c r="BL105" i="16"/>
  <c r="BM105" i="16" a="1"/>
  <c r="BM105" i="16" s="1"/>
  <c r="BN30" i="16" a="1"/>
  <c r="BN30" i="16" s="1"/>
  <c r="BL30" i="16"/>
  <c r="BG30" i="16"/>
  <c r="BF30" i="16"/>
  <c r="BM30" i="16" a="1"/>
  <c r="BM30" i="16" s="1"/>
  <c r="BG69" i="16"/>
  <c r="BL42" i="16"/>
  <c r="BF90" i="16"/>
  <c r="BC44" i="16"/>
  <c r="BE44" i="16" s="1"/>
  <c r="BM11" i="16" a="1"/>
  <c r="BM11" i="16" s="1"/>
  <c r="BM60" i="16" a="1"/>
  <c r="BM60" i="16" s="1"/>
  <c r="BL48" i="16"/>
  <c r="BF42" i="16"/>
  <c r="BG42" i="16"/>
  <c r="BM42" i="16" a="1"/>
  <c r="BM42" i="16" s="1"/>
  <c r="BG90" i="16"/>
  <c r="BG11" i="16"/>
  <c r="BN32" i="16" a="1"/>
  <c r="BN32" i="16" s="1"/>
  <c r="BN63" i="16" a="1"/>
  <c r="BN63" i="16" s="1"/>
  <c r="BN74" i="16" a="1"/>
  <c r="BN74" i="16" s="1"/>
  <c r="BN11" i="16" a="1"/>
  <c r="BN11" i="16" s="1"/>
  <c r="BF79" i="16"/>
  <c r="BF91" i="16"/>
  <c r="BM73" i="16" a="1"/>
  <c r="BM73" i="16" s="1"/>
  <c r="BN90" i="16" a="1"/>
  <c r="BN90" i="16" s="1"/>
  <c r="BC49" i="16"/>
  <c r="BE49" i="16" s="1"/>
  <c r="BG32" i="16"/>
  <c r="BM32" i="16" a="1"/>
  <c r="BM32" i="16" s="1"/>
  <c r="BM74" i="16" a="1"/>
  <c r="BM74" i="16" s="1"/>
  <c r="BL11" i="16"/>
  <c r="BM62" i="16" a="1"/>
  <c r="BM62" i="16" s="1"/>
  <c r="BF77" i="16"/>
  <c r="BL73" i="16"/>
  <c r="BF27" i="16"/>
  <c r="BG27" i="16"/>
  <c r="BM90" i="16" a="1"/>
  <c r="BM90" i="16" s="1"/>
  <c r="BL96" i="16"/>
  <c r="BC64" i="16"/>
  <c r="BF64" i="16" s="1"/>
  <c r="BG9" i="16"/>
  <c r="BC20" i="16"/>
  <c r="BE20" i="16" s="1"/>
  <c r="BF19" i="16"/>
  <c r="BN62" i="16" a="1"/>
  <c r="BN62" i="16" s="1"/>
  <c r="BF68" i="16"/>
  <c r="BC31" i="16"/>
  <c r="BG31" i="16" s="1"/>
  <c r="BC67" i="16"/>
  <c r="BF67" i="16" s="1"/>
  <c r="BL79" i="16"/>
  <c r="BC81" i="16"/>
  <c r="BE81" i="16" s="1"/>
  <c r="BG68" i="16"/>
  <c r="BG77" i="16"/>
  <c r="BL25" i="16"/>
  <c r="BL74" i="16"/>
  <c r="BF96" i="16"/>
  <c r="BL9" i="16"/>
  <c r="BF69" i="16"/>
  <c r="BF25" i="16"/>
  <c r="BF105" i="16"/>
  <c r="BG105" i="16"/>
  <c r="BM79" i="16" a="1"/>
  <c r="BM79" i="16" s="1"/>
  <c r="BC55" i="16"/>
  <c r="BG55" i="16" s="1"/>
  <c r="BM25" i="16" a="1"/>
  <c r="BM25" i="16" s="1"/>
  <c r="BN9" i="16" a="1"/>
  <c r="BN9" i="16" s="1"/>
  <c r="BF60" i="16"/>
  <c r="BG60" i="16"/>
  <c r="BC17" i="16"/>
  <c r="BE17" i="16" s="1"/>
  <c r="BC21" i="16"/>
  <c r="BF21" i="16" s="1"/>
  <c r="BC89" i="16"/>
  <c r="BF89" i="16" s="1"/>
  <c r="BN48" i="16" a="1"/>
  <c r="BN48" i="16" s="1"/>
  <c r="BN101" i="16" a="1"/>
  <c r="BN101" i="16" s="1"/>
  <c r="BF101" i="16"/>
  <c r="BG101" i="16"/>
  <c r="BC33" i="16"/>
  <c r="BG33" i="16" s="1"/>
  <c r="BM101" i="16" a="1"/>
  <c r="BM101" i="16" s="1"/>
  <c r="BF63" i="16"/>
  <c r="BG63" i="16"/>
  <c r="BL63" i="16"/>
  <c r="BL60" i="16"/>
  <c r="BF38" i="16"/>
  <c r="BM38" i="16" a="1"/>
  <c r="BM38" i="16" s="1"/>
  <c r="BO38" i="16" s="1"/>
  <c r="BG38" i="16"/>
  <c r="BN38" i="16" a="1"/>
  <c r="BN38" i="16" s="1"/>
  <c r="BO14" i="16"/>
  <c r="BL14" i="16"/>
  <c r="BM14" i="16" a="1"/>
  <c r="BM14" i="16" s="1"/>
  <c r="BN14" i="16" a="1"/>
  <c r="BN14" i="16" s="1"/>
  <c r="BP10" i="16" l="1"/>
  <c r="K10" i="16" s="1"/>
  <c r="BE21" i="16"/>
  <c r="BE33" i="16"/>
  <c r="BE64" i="16"/>
  <c r="BE67" i="16"/>
  <c r="BF16" i="16"/>
  <c r="BL16" i="16"/>
  <c r="BM16" i="16" a="1"/>
  <c r="BM16" i="16" s="1"/>
  <c r="BG16" i="16"/>
  <c r="BN16" i="16" a="1"/>
  <c r="BN16" i="16" s="1"/>
  <c r="BE31" i="16"/>
  <c r="BE89" i="16"/>
  <c r="BE55" i="16"/>
  <c r="BO9" i="16"/>
  <c r="K9" i="16" s="1"/>
  <c r="BO48" i="16"/>
  <c r="K48" i="16" s="1"/>
  <c r="BO35" i="16"/>
  <c r="K35" i="16" s="1"/>
  <c r="BG17" i="16"/>
  <c r="BM17" i="16" a="1"/>
  <c r="BM17" i="16" s="1"/>
  <c r="BN17" i="16" a="1"/>
  <c r="BN17" i="16" s="1"/>
  <c r="BL17" i="16"/>
  <c r="BN20" i="16" a="1"/>
  <c r="BN20" i="16" s="1"/>
  <c r="BL20" i="16"/>
  <c r="BF20" i="16"/>
  <c r="BM20" i="16" a="1"/>
  <c r="BM20" i="16" s="1"/>
  <c r="BN49" i="16" a="1"/>
  <c r="BN49" i="16" s="1"/>
  <c r="BL49" i="16"/>
  <c r="BM49" i="16" a="1"/>
  <c r="BM49" i="16" s="1"/>
  <c r="BG81" i="16"/>
  <c r="BM81" i="16" a="1"/>
  <c r="BM81" i="16" s="1"/>
  <c r="BL81" i="16"/>
  <c r="BN81" i="16" a="1"/>
  <c r="BN81" i="16" s="1"/>
  <c r="BN64" i="16" a="1"/>
  <c r="BN64" i="16" s="1"/>
  <c r="BL64" i="16"/>
  <c r="BM64" i="16" a="1"/>
  <c r="BM64" i="16" s="1"/>
  <c r="BF49" i="16"/>
  <c r="BG49" i="16"/>
  <c r="BF81" i="16"/>
  <c r="BG44" i="16"/>
  <c r="BL44" i="16"/>
  <c r="BN44" i="16" a="1"/>
  <c r="BN44" i="16" s="1"/>
  <c r="BM44" i="16" a="1"/>
  <c r="BM44" i="16" s="1"/>
  <c r="BG20" i="16"/>
  <c r="BG64" i="16"/>
  <c r="BG67" i="16"/>
  <c r="BM67" i="16" a="1"/>
  <c r="BM67" i="16" s="1"/>
  <c r="BN67" i="16" a="1"/>
  <c r="BN67" i="16" s="1"/>
  <c r="BL67" i="16"/>
  <c r="BG89" i="16"/>
  <c r="BN31" i="16" a="1"/>
  <c r="BN31" i="16" s="1"/>
  <c r="BF31" i="16"/>
  <c r="BL31" i="16"/>
  <c r="BM31" i="16" a="1"/>
  <c r="BM31" i="16" s="1"/>
  <c r="BF44" i="16"/>
  <c r="BN89" i="16" a="1"/>
  <c r="BN89" i="16" s="1"/>
  <c r="BL89" i="16"/>
  <c r="BM89" i="16" a="1"/>
  <c r="BM89" i="16" s="1"/>
  <c r="BL55" i="16"/>
  <c r="BM55" i="16" a="1"/>
  <c r="BM55" i="16" s="1"/>
  <c r="BN55" i="16" a="1"/>
  <c r="BN55" i="16" s="1"/>
  <c r="BF33" i="16"/>
  <c r="BF55" i="16"/>
  <c r="BL33" i="16"/>
  <c r="BN33" i="16" a="1"/>
  <c r="BN33" i="16" s="1"/>
  <c r="BM33" i="16" a="1"/>
  <c r="BM33" i="16" s="1"/>
  <c r="BM21" i="16" a="1"/>
  <c r="BM21" i="16" s="1"/>
  <c r="BG21" i="16"/>
  <c r="BN21" i="16" a="1"/>
  <c r="BN21" i="16" s="1"/>
  <c r="BL21" i="16"/>
  <c r="BF17" i="16"/>
  <c r="K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山本　貴史 / yamamoto takashi</author>
  </authors>
  <commentList>
    <comment ref="C19" authorId="0" shapeId="0" xr:uid="{9E2871AE-8F9F-4091-BDE6-FA402BA48B59}">
      <text>
        <r>
          <rPr>
            <b/>
            <sz val="9"/>
            <color indexed="81"/>
            <rFont val="MS P ゴシック"/>
            <family val="3"/>
            <charset val="128"/>
          </rPr>
          <t>ご担当者様が
複数人いらっしゃる
場合に記入。
■記入内容
かな
氏名</t>
        </r>
      </text>
    </comment>
    <comment ref="C21" authorId="0" shapeId="0" xr:uid="{C6B95A6A-050C-4FE6-AD35-BEF0FF616041}">
      <text>
        <r>
          <rPr>
            <b/>
            <sz val="9"/>
            <color indexed="81"/>
            <rFont val="MS P ゴシック"/>
            <family val="3"/>
            <charset val="128"/>
          </rPr>
          <t>■記入内容
部署名
■観点
現地調査員が
読み違え無いよう
かなも合わせて記入</t>
        </r>
      </text>
    </comment>
    <comment ref="C22" authorId="0" shapeId="0" xr:uid="{C1276DE7-2102-4320-8B47-0361042DD850}">
      <text>
        <r>
          <rPr>
            <b/>
            <sz val="9"/>
            <color indexed="81"/>
            <rFont val="MS P ゴシック"/>
            <family val="3"/>
            <charset val="128"/>
          </rPr>
          <t>■記入内容
電話番号</t>
        </r>
      </text>
    </comment>
    <comment ref="C23" authorId="0" shapeId="0" xr:uid="{A27DCBE3-B97B-4E9E-B442-C93544E7351B}">
      <text>
        <r>
          <rPr>
            <b/>
            <sz val="9"/>
            <color indexed="81"/>
            <rFont val="MS P ゴシック"/>
            <family val="3"/>
            <charset val="128"/>
          </rPr>
          <t>■記入内容
メールアドレス</t>
        </r>
      </text>
    </comment>
    <comment ref="C24" authorId="0" shapeId="0" xr:uid="{61DB0F3D-F906-4893-B0E7-9AE836F093FC}">
      <text>
        <r>
          <rPr>
            <b/>
            <sz val="9"/>
            <color indexed="81"/>
            <rFont val="MS P ゴシック"/>
            <family val="3"/>
            <charset val="128"/>
          </rPr>
          <t>ご担当者様が
複数人いらっしゃる
場合に記入。
■記入内容
・かな
・氏名</t>
        </r>
      </text>
    </comment>
    <comment ref="C26" authorId="0" shapeId="0" xr:uid="{B455437E-AFE9-4822-B5CB-DAFEC482157C}">
      <text>
        <r>
          <rPr>
            <b/>
            <sz val="9"/>
            <color indexed="81"/>
            <rFont val="MS P ゴシック"/>
            <family val="3"/>
            <charset val="128"/>
          </rPr>
          <t>■記入内容
部署名</t>
        </r>
      </text>
    </comment>
    <comment ref="C27" authorId="0" shapeId="0" xr:uid="{B5908E54-64DE-4C43-9C97-1B0FB12124FA}">
      <text>
        <r>
          <rPr>
            <b/>
            <sz val="9"/>
            <color indexed="81"/>
            <rFont val="MS P ゴシック"/>
            <family val="3"/>
            <charset val="128"/>
          </rPr>
          <t>■記入内容
電話番号</t>
        </r>
      </text>
    </comment>
    <comment ref="C28" authorId="0" shapeId="0" xr:uid="{2C1802C5-1216-4B20-B702-010CE378CC36}">
      <text>
        <r>
          <rPr>
            <b/>
            <sz val="9"/>
            <color indexed="81"/>
            <rFont val="MS P ゴシック"/>
            <family val="3"/>
            <charset val="128"/>
          </rPr>
          <t>■記入内容
メールアドレス</t>
        </r>
      </text>
    </comment>
    <comment ref="C35" authorId="0" shapeId="0" xr:uid="{0ED93967-3BB1-4F82-88F7-580586900A96}">
      <text>
        <r>
          <rPr>
            <b/>
            <sz val="9"/>
            <color indexed="81"/>
            <rFont val="MS P ゴシック"/>
            <family val="3"/>
            <charset val="128"/>
          </rPr>
          <t>ご担当者様が
複数人いらっしゃる
場合に記入。
■記入内容
・かな
・氏名</t>
        </r>
      </text>
    </comment>
    <comment ref="C37" authorId="0" shapeId="0" xr:uid="{06F00AB8-3E56-450F-8E0F-A94C2E5600D4}">
      <text>
        <r>
          <rPr>
            <b/>
            <sz val="9"/>
            <color indexed="81"/>
            <rFont val="MS P ゴシック"/>
            <family val="3"/>
            <charset val="128"/>
          </rPr>
          <t>■記入内容
部署名</t>
        </r>
      </text>
    </comment>
    <comment ref="C38" authorId="0" shapeId="0" xr:uid="{36952E5B-390C-4E32-B1E0-A665F28F2ECC}">
      <text>
        <r>
          <rPr>
            <b/>
            <sz val="9"/>
            <color indexed="81"/>
            <rFont val="MS P ゴシック"/>
            <family val="3"/>
            <charset val="128"/>
          </rPr>
          <t>■記入内容
電話番号</t>
        </r>
      </text>
    </comment>
    <comment ref="C39" authorId="0" shapeId="0" xr:uid="{26F7346B-954A-4B4C-8753-E9EDD543EDDB}">
      <text>
        <r>
          <rPr>
            <b/>
            <sz val="9"/>
            <color indexed="81"/>
            <rFont val="MS P ゴシック"/>
            <family val="3"/>
            <charset val="128"/>
          </rPr>
          <t>■記入内容
メールアドレス</t>
        </r>
      </text>
    </comment>
    <comment ref="C40" authorId="0" shapeId="0" xr:uid="{4674488B-87BC-4212-B41D-B6E642473F90}">
      <text>
        <r>
          <rPr>
            <b/>
            <sz val="9"/>
            <color indexed="81"/>
            <rFont val="MS P ゴシック"/>
            <family val="3"/>
            <charset val="128"/>
          </rPr>
          <t>ご担当者様が
複数人いらっしゃる
場合に記入。
■記入内容
・かな
・氏名</t>
        </r>
      </text>
    </comment>
    <comment ref="C42" authorId="0" shapeId="0" xr:uid="{3808C431-EDE5-4075-A30B-61D54F2DBE5F}">
      <text>
        <r>
          <rPr>
            <b/>
            <sz val="9"/>
            <color indexed="81"/>
            <rFont val="MS P ゴシック"/>
            <family val="3"/>
            <charset val="128"/>
          </rPr>
          <t>■記入内容
部署名</t>
        </r>
      </text>
    </comment>
    <comment ref="C43" authorId="0" shapeId="0" xr:uid="{942E9620-B4D4-4992-AFB4-90E99417B416}">
      <text>
        <r>
          <rPr>
            <b/>
            <sz val="9"/>
            <color indexed="81"/>
            <rFont val="MS P ゴシック"/>
            <family val="3"/>
            <charset val="128"/>
          </rPr>
          <t>■記入内容
電話番号</t>
        </r>
      </text>
    </comment>
    <comment ref="C44" authorId="0" shapeId="0" xr:uid="{797F32AE-D5DA-4ADB-8E9F-D43575F0DEA9}">
      <text>
        <r>
          <rPr>
            <b/>
            <sz val="9"/>
            <color indexed="81"/>
            <rFont val="MS P ゴシック"/>
            <family val="3"/>
            <charset val="128"/>
          </rPr>
          <t>■記入内容
メールアドレス</t>
        </r>
      </text>
    </comment>
    <comment ref="L48" authorId="1" shapeId="0" xr:uid="{B776F5F5-C09E-4725-9461-545CFDB8247F}">
      <text>
        <r>
          <rPr>
            <b/>
            <sz val="9"/>
            <color indexed="81"/>
            <rFont val="MS P ゴシック"/>
            <family val="3"/>
            <charset val="128"/>
          </rPr>
          <t>駐車料金や利用時の注意事項・特記事項があれば記入してください</t>
        </r>
      </text>
    </comment>
    <comment ref="L50" authorId="1" shapeId="0" xr:uid="{37894165-422D-449D-8976-3C83A87497AA}">
      <text>
        <r>
          <rPr>
            <b/>
            <sz val="9"/>
            <color indexed="81"/>
            <rFont val="MS P ゴシック"/>
            <family val="3"/>
            <charset val="128"/>
          </rPr>
          <t>当日の連絡手段に関する注意事項・特記事項があれば記入してください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富澤　楽斗 / tomizawa gakuto</author>
  </authors>
  <commentList>
    <comment ref="E5" authorId="0" shapeId="0" xr:uid="{48C4EEDC-39EC-46CB-A54C-3D7044A561D5}">
      <text>
        <r>
          <rPr>
            <b/>
            <sz val="12"/>
            <color indexed="81"/>
            <rFont val="MS P ゴシック"/>
            <family val="3"/>
            <charset val="128"/>
          </rPr>
          <t>プルダウンリストに適切な選択肢がない場合は、
自由記述にてご記載ください。</t>
        </r>
      </text>
    </comment>
    <comment ref="F5" authorId="0" shapeId="0" xr:uid="{F9072489-4B8C-4CCB-BAB7-44F2FC99282C}">
      <text>
        <r>
          <rPr>
            <b/>
            <sz val="12"/>
            <color indexed="81"/>
            <rFont val="MS P ゴシック"/>
            <family val="3"/>
            <charset val="128"/>
          </rPr>
          <t>脆弱性診断を希望される場合のみ、
「診断希望あり」をご指定ください。
脆弱性診断を希望されない場合は、
空欄のままにしてください。</t>
        </r>
      </text>
    </comment>
    <comment ref="I5" authorId="0" shapeId="0" xr:uid="{4F8D9505-D560-4A85-A932-D9B7D026DFAA}">
      <text>
        <r>
          <rPr>
            <b/>
            <sz val="12"/>
            <color indexed="81"/>
            <rFont val="MS P ゴシック"/>
            <family val="3"/>
            <charset val="128"/>
          </rPr>
          <t>固定グローバルIPアドレスである場合、
グローバルIPアドレスをご記載ください。
動的グローバルIPアドレスである場合、
本シートにご記載いただく必要はございません。</t>
        </r>
      </text>
    </comment>
    <comment ref="J5" authorId="0" shapeId="0" xr:uid="{7D1E0430-8459-4D95-A2B9-7B8D680311C3}">
      <text>
        <r>
          <rPr>
            <b/>
            <sz val="12"/>
            <color indexed="81"/>
            <rFont val="MS P ゴシック"/>
            <family val="3"/>
            <charset val="128"/>
          </rPr>
          <t>プレフィックス長とは、
IPアドレスの範囲を示す値です。
「/32」であれば、一意のIPアドレスを示します。
また、「/0」～「/31」であれば、IPアドレスの範囲を示します。
本事業では、一行につき1グローバルIPアドレスをご記載いただきたく、
プレフィックス長が「/32」となるグローバルIPアドレスをご確認ください。</t>
        </r>
      </text>
    </comment>
    <comment ref="K5" authorId="0" shapeId="0" xr:uid="{C379D4FC-BE7E-4879-80EA-2DCF232CAC2A}">
      <text>
        <r>
          <rPr>
            <b/>
            <sz val="12"/>
            <color indexed="81"/>
            <rFont val="MS P ゴシック"/>
            <family val="3"/>
            <charset val="128"/>
          </rPr>
          <t>医療機関様にてご記載いただく必要はございません。
F～J列の入力結果を踏まえて、自動で判定される項目になります。</t>
        </r>
      </text>
    </comment>
    <comment ref="L5" authorId="0" shapeId="0" xr:uid="{791C61AE-C68C-410D-875E-B53FBAC4361A}">
      <text>
        <r>
          <rPr>
            <b/>
            <sz val="12"/>
            <color indexed="81"/>
            <rFont val="MS P ゴシック"/>
            <family val="3"/>
            <charset val="128"/>
          </rPr>
          <t>ご記載いただいたグローバルIPアドレスが、
M列以降にご記載いただく「機器A」、「機器B」のどちらに紐づくかをご指定ください。</t>
        </r>
      </text>
    </comment>
    <comment ref="O5" authorId="0" shapeId="0" xr:uid="{8E0DF8C3-7EB9-4EB4-B19E-9D39561487B9}">
      <text>
        <r>
          <rPr>
            <b/>
            <sz val="12"/>
            <color indexed="81"/>
            <rFont val="MS P ゴシック"/>
            <family val="3"/>
            <charset val="128"/>
          </rPr>
          <t>プルダウンリストに適切な選択肢がない場合は、
自由記述にてご記載ください。</t>
        </r>
      </text>
    </comment>
    <comment ref="P5" authorId="0" shapeId="0" xr:uid="{2E3C7A80-A089-469A-8118-D898389BE9AD}">
      <text>
        <r>
          <rPr>
            <b/>
            <sz val="12"/>
            <color indexed="81"/>
            <rFont val="MS P ゴシック"/>
            <family val="3"/>
            <charset val="128"/>
          </rPr>
          <t>機器の種類が特定できるよう、
シリーズ名を含めた機種名、製品名をご記載ください。</t>
        </r>
      </text>
    </comment>
    <comment ref="R5" authorId="0" shapeId="0" xr:uid="{91E80126-510C-4B41-B942-4D3CE62CAFCE}">
      <text>
        <r>
          <rPr>
            <b/>
            <sz val="12"/>
            <color indexed="81"/>
            <rFont val="MS P ゴシック"/>
            <family val="3"/>
            <charset val="128"/>
          </rPr>
          <t>他回線で同一の機器をご記載いただいていた場合は、
該当する機器の申告機器No.をご記載ください。</t>
        </r>
      </text>
    </comment>
    <comment ref="AD5" authorId="0" shapeId="0" xr:uid="{C9E3B8AC-A5C9-417C-AFB0-78DBC3F98CC0}">
      <text>
        <r>
          <rPr>
            <b/>
            <sz val="12"/>
            <color indexed="81"/>
            <rFont val="MS P ゴシック"/>
            <family val="3"/>
            <charset val="128"/>
          </rPr>
          <t>プルダウンリストに適切な選択肢がない場合は、
自由記述にてご記載ください。</t>
        </r>
      </text>
    </comment>
    <comment ref="AE5" authorId="0" shapeId="0" xr:uid="{16C7C946-0A95-4BB3-ACAA-8C69BA53B26C}">
      <text>
        <r>
          <rPr>
            <b/>
            <sz val="12"/>
            <color indexed="81"/>
            <rFont val="MS P ゴシック"/>
            <family val="3"/>
            <charset val="128"/>
          </rPr>
          <t>機器の種類が特定ができるよう、
シリーズ名を含めた機種名、製品名をご記載ください。</t>
        </r>
      </text>
    </comment>
    <comment ref="AG5" authorId="0" shapeId="0" xr:uid="{EDFFFC28-6FD6-493F-A5E2-A27B52A82742}">
      <text>
        <r>
          <rPr>
            <b/>
            <sz val="12"/>
            <color indexed="81"/>
            <rFont val="MS P ゴシック"/>
            <family val="3"/>
            <charset val="128"/>
          </rPr>
          <t>他回線で同一の機器をご記載いただいていた場合は、
該当する機器の申告機器No.をご記載ください。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<sst xmlns="http://schemas.openxmlformats.org/spreadsheetml/2006/main" count="565" uniqueCount="419">
  <si>
    <t>版数：</t>
    <phoneticPr fontId="7"/>
  </si>
  <si>
    <t>1.0版</t>
    <phoneticPr fontId="7"/>
  </si>
  <si>
    <t>医療機関におけるサイバーセキュリティ確保事業</t>
    <phoneticPr fontId="4"/>
  </si>
  <si>
    <t>0. ヒアリングシート記入時の留意事項</t>
    <rPh sb="11" eb="14">
      <t>キニュウジ</t>
    </rPh>
    <rPh sb="15" eb="19">
      <t>リュウイジコウ</t>
    </rPh>
    <phoneticPr fontId="10"/>
  </si>
  <si>
    <t>目的</t>
    <rPh sb="0" eb="2">
      <t>モクテキ</t>
    </rPh>
    <phoneticPr fontId="10"/>
  </si>
  <si>
    <t>●</t>
    <phoneticPr fontId="4"/>
  </si>
  <si>
    <t>厚生労働省委託事業である、「医療機関におけるサイバーセキュリティ確保事業（以下、本事業）」では、</t>
    <rPh sb="0" eb="9">
      <t>コウセイロウドウショウイタクジギョウ</t>
    </rPh>
    <phoneticPr fontId="4"/>
  </si>
  <si>
    <t>以下2つの調査を実施いたします。</t>
    <phoneticPr fontId="4"/>
  </si>
  <si>
    <t>①外部ネットワーク接続の俯瞰的把握、安全性の検証・調査</t>
    <phoneticPr fontId="4"/>
  </si>
  <si>
    <t>②オフラインバックアップ体制の整備支援</t>
    <phoneticPr fontId="4"/>
  </si>
  <si>
    <t>※「②オフラインバックアップ体制の整備支援」については、別途アンケート等でヒアリングさせていただきます。</t>
    <rPh sb="28" eb="30">
      <t>ベット</t>
    </rPh>
    <rPh sb="35" eb="36">
      <t>トウ</t>
    </rPh>
    <phoneticPr fontId="4"/>
  </si>
  <si>
    <t>本資料は、本事業における「①外部ネットワーク接続の俯瞰的把握、安全性の検証・調査」を</t>
    <rPh sb="0" eb="3">
      <t>ホンシリョウ</t>
    </rPh>
    <rPh sb="5" eb="8">
      <t>ホンジギョウ</t>
    </rPh>
    <phoneticPr fontId="4"/>
  </si>
  <si>
    <t>実施するためにご提出いただくヒアリングシートであり、「外部ネットワーク接続を中心としたセキュリティの現状把握」を目的としています。</t>
    <rPh sb="56" eb="58">
      <t>モクテキ</t>
    </rPh>
    <phoneticPr fontId="4"/>
  </si>
  <si>
    <t>提出いただいた情報をもとに、現地調査、脆弱性診断を実施し、調査報告書を作成いたします。</t>
    <rPh sb="14" eb="18">
      <t>ゲンチチョウサ</t>
    </rPh>
    <rPh sb="19" eb="24">
      <t>ゼイジャクセイシンダン</t>
    </rPh>
    <rPh sb="29" eb="31">
      <t>チョウサ</t>
    </rPh>
    <rPh sb="31" eb="34">
      <t>ホウコクショ</t>
    </rPh>
    <rPh sb="35" eb="37">
      <t>サクセイ</t>
    </rPh>
    <phoneticPr fontId="4"/>
  </si>
  <si>
    <t>本事業における回答内容・調査結果について、他の事業へ波及したり、</t>
    <phoneticPr fontId="4"/>
  </si>
  <si>
    <t>医療機関様に不利益や不都合を与えたりするものではございません。</t>
    <phoneticPr fontId="4"/>
  </si>
  <si>
    <t>ヒアリングシートにおける注意点</t>
    <rPh sb="12" eb="15">
      <t>チュウイテン</t>
    </rPh>
    <phoneticPr fontId="10"/>
  </si>
  <si>
    <t>ご提出方法：ヒアリングシートにご記入いただいたのち、ポータルシステムにてアップロードいただきます。</t>
    <rPh sb="1" eb="3">
      <t>テイシュツ</t>
    </rPh>
    <rPh sb="3" eb="5">
      <t>ホウホウ</t>
    </rPh>
    <rPh sb="16" eb="18">
      <t>キニュウ</t>
    </rPh>
    <phoneticPr fontId="4"/>
  </si>
  <si>
    <r>
      <t>「2. 回線情報」シートには、</t>
    </r>
    <r>
      <rPr>
        <b/>
        <sz val="8"/>
        <rFont val="Meiryo UI"/>
        <family val="3"/>
        <charset val="128"/>
      </rPr>
      <t>電子カルテシステムへの接続がある</t>
    </r>
    <r>
      <rPr>
        <sz val="8"/>
        <rFont val="Meiryo UI"/>
        <family val="3"/>
      </rPr>
      <t>回線を記入していただくことを前提としております。</t>
    </r>
    <phoneticPr fontId="4"/>
  </si>
  <si>
    <t>本資料のファイル名を変更したのち、本資料の記入をお願いいたします。</t>
    <phoneticPr fontId="4"/>
  </si>
  <si>
    <t>ファイル名については、以下のようにご変更ください。</t>
    <rPh sb="4" eb="5">
      <t>メイ</t>
    </rPh>
    <rPh sb="11" eb="13">
      <t>イカ</t>
    </rPh>
    <rPh sb="18" eb="20">
      <t>ヘンコウ</t>
    </rPh>
    <phoneticPr fontId="4"/>
  </si>
  <si>
    <t>[通番]_[医療機関名]_ヒアリングシート_[日付].xlsx</t>
    <phoneticPr fontId="4"/>
  </si>
  <si>
    <t>・</t>
    <phoneticPr fontId="4"/>
  </si>
  <si>
    <r>
      <t>[通番]について、貴院に割り当てられた通番を</t>
    </r>
    <r>
      <rPr>
        <b/>
        <sz val="8"/>
        <rFont val="Meiryo UI"/>
        <family val="3"/>
        <charset val="128"/>
      </rPr>
      <t>4桁</t>
    </r>
    <r>
      <rPr>
        <sz val="8"/>
        <rFont val="Meiryo UI"/>
        <family val="3"/>
        <charset val="128"/>
      </rPr>
      <t>でご記入ください。　例：47⇒「0047」</t>
    </r>
    <rPh sb="1" eb="3">
      <t>ツウバン</t>
    </rPh>
    <rPh sb="9" eb="11">
      <t>キイン</t>
    </rPh>
    <rPh sb="12" eb="13">
      <t>ワ</t>
    </rPh>
    <rPh sb="14" eb="15">
      <t>ア</t>
    </rPh>
    <rPh sb="19" eb="21">
      <t>ツウバン</t>
    </rPh>
    <rPh sb="23" eb="24">
      <t>ケタ</t>
    </rPh>
    <rPh sb="26" eb="28">
      <t>キニュウ</t>
    </rPh>
    <rPh sb="34" eb="35">
      <t>レイ</t>
    </rPh>
    <phoneticPr fontId="4"/>
  </si>
  <si>
    <t>※メール件名に管理番号【通番：●●●●】を付与しております。こちらの通番をご記入ください。</t>
    <phoneticPr fontId="4"/>
  </si>
  <si>
    <t>[医療機関名]について、貴院の医療機関名を正式名称で、空欄を入れずにご記入ください。</t>
    <rPh sb="1" eb="6">
      <t>イリョウキカンメイ</t>
    </rPh>
    <rPh sb="12" eb="14">
      <t>キイン</t>
    </rPh>
    <rPh sb="15" eb="17">
      <t>イリョウ</t>
    </rPh>
    <rPh sb="17" eb="19">
      <t>キカン</t>
    </rPh>
    <rPh sb="19" eb="20">
      <t>メイ</t>
    </rPh>
    <rPh sb="21" eb="23">
      <t>セイシキ</t>
    </rPh>
    <rPh sb="23" eb="25">
      <t>メイショウ</t>
    </rPh>
    <rPh sb="27" eb="29">
      <t>クウラン</t>
    </rPh>
    <rPh sb="30" eb="31">
      <t>イ</t>
    </rPh>
    <rPh sb="35" eb="37">
      <t>キニュウ</t>
    </rPh>
    <phoneticPr fontId="4"/>
  </si>
  <si>
    <t>[日付]について、本資料を提出いただく日付を「YYYYMMDD]の形式でご記入ください。　</t>
    <rPh sb="1" eb="3">
      <t>ヒヅケ</t>
    </rPh>
    <rPh sb="9" eb="10">
      <t>ホン</t>
    </rPh>
    <rPh sb="10" eb="12">
      <t>シリョウ</t>
    </rPh>
    <rPh sb="13" eb="15">
      <t>テイシュツ</t>
    </rPh>
    <rPh sb="19" eb="21">
      <t>ヒヅケ</t>
    </rPh>
    <rPh sb="33" eb="35">
      <t>ケイシキ</t>
    </rPh>
    <rPh sb="37" eb="39">
      <t>キニュウ</t>
    </rPh>
    <phoneticPr fontId="4"/>
  </si>
  <si>
    <t>ヒアリングシート内に、新たに行/列の追加/削除を実施することはおやめください。</t>
    <rPh sb="8" eb="9">
      <t>ナイ</t>
    </rPh>
    <rPh sb="11" eb="12">
      <t>アラ</t>
    </rPh>
    <rPh sb="14" eb="15">
      <t>ギョウ</t>
    </rPh>
    <rPh sb="16" eb="17">
      <t>レツ</t>
    </rPh>
    <rPh sb="18" eb="20">
      <t>ツイカ</t>
    </rPh>
    <rPh sb="21" eb="23">
      <t>サクジョ</t>
    </rPh>
    <rPh sb="24" eb="26">
      <t>ジッシ</t>
    </rPh>
    <phoneticPr fontId="4"/>
  </si>
  <si>
    <t>ヒアリングシート内のセルについて、新たに追加/削除/結合を実施することはおやめください。</t>
    <rPh sb="8" eb="9">
      <t>ナイ</t>
    </rPh>
    <rPh sb="17" eb="18">
      <t>アラ</t>
    </rPh>
    <rPh sb="20" eb="22">
      <t>ツイカ</t>
    </rPh>
    <rPh sb="23" eb="25">
      <t>サクジョ</t>
    </rPh>
    <rPh sb="26" eb="28">
      <t>ケツゴウ</t>
    </rPh>
    <rPh sb="29" eb="31">
      <t>ジッシ</t>
    </rPh>
    <phoneticPr fontId="4"/>
  </si>
  <si>
    <t>ヒアリングシート内の項目について、すべての箇所に入力をお願いいたします。</t>
    <phoneticPr fontId="4"/>
  </si>
  <si>
    <t>記入いただけない項目（空欄）があった場合、調査の実施や調査報告書への反映が一部難しくなる可能性がございます。ご了承ください。</t>
    <rPh sb="0" eb="2">
      <t>キニュウ</t>
    </rPh>
    <rPh sb="8" eb="10">
      <t>コウモク</t>
    </rPh>
    <rPh sb="11" eb="13">
      <t>クウラン</t>
    </rPh>
    <rPh sb="18" eb="20">
      <t>バアイ</t>
    </rPh>
    <rPh sb="21" eb="23">
      <t>チョウサ</t>
    </rPh>
    <rPh sb="24" eb="26">
      <t>ジッシ</t>
    </rPh>
    <rPh sb="27" eb="29">
      <t>チョウサ</t>
    </rPh>
    <rPh sb="29" eb="32">
      <t>ホウコクショ</t>
    </rPh>
    <rPh sb="34" eb="36">
      <t>ハンエイ</t>
    </rPh>
    <rPh sb="37" eb="39">
      <t>イチブ</t>
    </rPh>
    <rPh sb="39" eb="40">
      <t>ムズカ</t>
    </rPh>
    <rPh sb="44" eb="46">
      <t>カノウ</t>
    </rPh>
    <rPh sb="46" eb="47">
      <t>セイ</t>
    </rPh>
    <rPh sb="55" eb="57">
      <t>リョウショウ</t>
    </rPh>
    <phoneticPr fontId="4"/>
  </si>
  <si>
    <t>ヒアリングシートの項目欄、記入欄につきまして、記入箇所を明示するために色分けを行っております。ご記入の際には以下をご参照ください。</t>
    <rPh sb="9" eb="12">
      <t>コウモクラン</t>
    </rPh>
    <rPh sb="13" eb="16">
      <t>キニュウラン</t>
    </rPh>
    <rPh sb="23" eb="27">
      <t>キニュウカショ</t>
    </rPh>
    <rPh sb="28" eb="30">
      <t>メイジ</t>
    </rPh>
    <rPh sb="35" eb="37">
      <t>イロワ</t>
    </rPh>
    <rPh sb="39" eb="40">
      <t>オコナ</t>
    </rPh>
    <phoneticPr fontId="4"/>
  </si>
  <si>
    <t>項目欄について</t>
    <rPh sb="0" eb="3">
      <t>コウモクラン</t>
    </rPh>
    <phoneticPr fontId="4"/>
  </si>
  <si>
    <t>緑</t>
    <rPh sb="0" eb="1">
      <t>ミドリ</t>
    </rPh>
    <phoneticPr fontId="4"/>
  </si>
  <si>
    <t>：記入いただいた情報をもとに、現地調査を実施いたします</t>
    <rPh sb="1" eb="3">
      <t>キニュウ</t>
    </rPh>
    <rPh sb="8" eb="10">
      <t>ジョウホウ</t>
    </rPh>
    <rPh sb="15" eb="19">
      <t>ゲンチチョウサ</t>
    </rPh>
    <rPh sb="20" eb="22">
      <t>ジッシ</t>
    </rPh>
    <phoneticPr fontId="4"/>
  </si>
  <si>
    <t>オレンジ</t>
    <phoneticPr fontId="4"/>
  </si>
  <si>
    <t>：記入いただいた情報をもとに、脆弱性診断を実施いたします</t>
    <rPh sb="1" eb="3">
      <t>キニュウ</t>
    </rPh>
    <rPh sb="8" eb="10">
      <t>ジョウホウ</t>
    </rPh>
    <rPh sb="21" eb="23">
      <t>ジッシ</t>
    </rPh>
    <phoneticPr fontId="4"/>
  </si>
  <si>
    <t>青</t>
    <rPh sb="0" eb="1">
      <t>アオ</t>
    </rPh>
    <phoneticPr fontId="4"/>
  </si>
  <si>
    <t>：記入いただいた情報を反映し、調査報告書を作成いたします</t>
    <rPh sb="1" eb="3">
      <t>キニュウ</t>
    </rPh>
    <rPh sb="8" eb="10">
      <t>ジョウホウ</t>
    </rPh>
    <rPh sb="11" eb="13">
      <t>ハンエイ</t>
    </rPh>
    <rPh sb="15" eb="17">
      <t>チョウサ</t>
    </rPh>
    <rPh sb="17" eb="20">
      <t>ホウコクショ</t>
    </rPh>
    <rPh sb="21" eb="23">
      <t>サクセイ</t>
    </rPh>
    <phoneticPr fontId="4"/>
  </si>
  <si>
    <t>グレー</t>
    <phoneticPr fontId="4"/>
  </si>
  <si>
    <t>：記入いただく必要はございません</t>
    <rPh sb="7" eb="9">
      <t>ヒツヨウ</t>
    </rPh>
    <phoneticPr fontId="4"/>
  </si>
  <si>
    <t>記入欄について</t>
    <rPh sb="0" eb="2">
      <t>キニュウ</t>
    </rPh>
    <rPh sb="2" eb="3">
      <t>ラン</t>
    </rPh>
    <phoneticPr fontId="4"/>
  </si>
  <si>
    <t>白色</t>
    <rPh sb="0" eb="2">
      <t>シロイロ</t>
    </rPh>
    <phoneticPr fontId="4"/>
  </si>
  <si>
    <t>：確認した情報の記入をお願いいたします</t>
    <rPh sb="1" eb="3">
      <t>カクニン</t>
    </rPh>
    <rPh sb="5" eb="7">
      <t>ジョウホウ</t>
    </rPh>
    <rPh sb="8" eb="10">
      <t>キニュウ</t>
    </rPh>
    <rPh sb="12" eb="13">
      <t>ネガ</t>
    </rPh>
    <phoneticPr fontId="4"/>
  </si>
  <si>
    <t>うすだいだい</t>
    <phoneticPr fontId="4"/>
  </si>
  <si>
    <t>：分岐があった際に着色されます。記入をお願いいたします</t>
    <rPh sb="1" eb="3">
      <t>ブンキ</t>
    </rPh>
    <rPh sb="7" eb="8">
      <t>サイ</t>
    </rPh>
    <rPh sb="9" eb="11">
      <t>チャクショク</t>
    </rPh>
    <rPh sb="16" eb="18">
      <t>キニュウ</t>
    </rPh>
    <rPh sb="20" eb="21">
      <t>ネガ</t>
    </rPh>
    <phoneticPr fontId="4"/>
  </si>
  <si>
    <t>：記入いただく必要はございません</t>
    <rPh sb="1" eb="3">
      <t>キニュウ</t>
    </rPh>
    <rPh sb="7" eb="9">
      <t>ヒツヨウ</t>
    </rPh>
    <phoneticPr fontId="4"/>
  </si>
  <si>
    <t>ヒアリングシートの構成</t>
    <rPh sb="9" eb="11">
      <t>コウセイ</t>
    </rPh>
    <phoneticPr fontId="10"/>
  </si>
  <si>
    <t>ヒアリングシートには、「基本情報」「回線情報」「端末情報」「設置場所情報」の4シートがあります。</t>
    <phoneticPr fontId="4"/>
  </si>
  <si>
    <t>1. 基本情報</t>
    <phoneticPr fontId="4"/>
  </si>
  <si>
    <t>医療機関情報を記入いただくシート</t>
    <phoneticPr fontId="4"/>
  </si>
  <si>
    <t>2. 回線情報</t>
    <phoneticPr fontId="4"/>
  </si>
  <si>
    <t>電子カルテに接続されている回線と、その回線に紐づく機器を記入いただくシート</t>
    <phoneticPr fontId="4"/>
  </si>
  <si>
    <t>3. 端末情報</t>
    <phoneticPr fontId="4"/>
  </si>
  <si>
    <t>電子カルテシステムの端末、その他医療情報システムの端末の情報を記入いただくシート</t>
    <phoneticPr fontId="4"/>
  </si>
  <si>
    <t>4. 設置場所情報</t>
    <phoneticPr fontId="4"/>
  </si>
  <si>
    <t>上記3シートで出てきた機器の設置場所を、平面図に張り付けていただくシート</t>
    <phoneticPr fontId="4"/>
  </si>
  <si>
    <t>これらのシートにおける必要箇所すべてに情報をご記入ください。</t>
    <phoneticPr fontId="4"/>
  </si>
  <si>
    <t>※詳しい作成方法は、「ヒアリングシート補足資料_YYYYMMDD.pptx」をご覧ください。</t>
    <rPh sb="1" eb="2">
      <t>クワ</t>
    </rPh>
    <rPh sb="4" eb="8">
      <t>サクセイホウホウ</t>
    </rPh>
    <rPh sb="19" eb="23">
      <t>ホソクシリョウ</t>
    </rPh>
    <rPh sb="40" eb="41">
      <t>ラン</t>
    </rPh>
    <phoneticPr fontId="4"/>
  </si>
  <si>
    <t>1. 基本情報</t>
    <rPh sb="3" eb="5">
      <t>キホン</t>
    </rPh>
    <rPh sb="5" eb="7">
      <t>ジョウホウ</t>
    </rPh>
    <phoneticPr fontId="10"/>
  </si>
  <si>
    <t>医療機関情報</t>
    <rPh sb="0" eb="2">
      <t>イリョウ</t>
    </rPh>
    <rPh sb="2" eb="4">
      <t>キカン</t>
    </rPh>
    <rPh sb="4" eb="6">
      <t>ジョウホウ</t>
    </rPh>
    <phoneticPr fontId="10"/>
  </si>
  <si>
    <t>補足</t>
    <rPh sb="0" eb="2">
      <t>ホソク</t>
    </rPh>
    <phoneticPr fontId="10"/>
  </si>
  <si>
    <t>通番
（記載不要）</t>
    <rPh sb="0" eb="2">
      <t>ツウバン</t>
    </rPh>
    <rPh sb="4" eb="8">
      <t>キサイフヨウ</t>
    </rPh>
    <phoneticPr fontId="4"/>
  </si>
  <si>
    <t>医療機関名</t>
    <rPh sb="0" eb="4">
      <t>イリョウキカン</t>
    </rPh>
    <rPh sb="4" eb="5">
      <t>メイ</t>
    </rPh>
    <phoneticPr fontId="10"/>
  </si>
  <si>
    <t>（かな）</t>
  </si>
  <si>
    <t>様</t>
    <rPh sb="0" eb="1">
      <t>サマ</t>
    </rPh>
    <phoneticPr fontId="7"/>
  </si>
  <si>
    <t>住所</t>
    <rPh sb="0" eb="2">
      <t>ジュウショ</t>
    </rPh>
    <phoneticPr fontId="10"/>
  </si>
  <si>
    <t>〒</t>
  </si>
  <si>
    <t>連絡先情報（本事業におけるメイン担当者様）</t>
    <rPh sb="0" eb="3">
      <t>レンラクサキ</t>
    </rPh>
    <rPh sb="3" eb="5">
      <t>ジョウホウ</t>
    </rPh>
    <rPh sb="16" eb="19">
      <t>タントウシャ</t>
    </rPh>
    <phoneticPr fontId="10"/>
  </si>
  <si>
    <t xml:space="preserve">・管理者を記載
</t>
    <rPh sb="1" eb="4">
      <t>カンリシャ</t>
    </rPh>
    <rPh sb="5" eb="7">
      <t>キサイ</t>
    </rPh>
    <phoneticPr fontId="10"/>
  </si>
  <si>
    <t>担当者氏名（フルネーム）</t>
    <rPh sb="0" eb="3">
      <t>タントウシャ</t>
    </rPh>
    <rPh sb="3" eb="5">
      <t>シメイ</t>
    </rPh>
    <phoneticPr fontId="10"/>
  </si>
  <si>
    <t>部署名</t>
    <rPh sb="0" eb="2">
      <t>ブショ</t>
    </rPh>
    <rPh sb="2" eb="3">
      <t>メイ</t>
    </rPh>
    <phoneticPr fontId="4"/>
  </si>
  <si>
    <t>電話番号</t>
    <rPh sb="0" eb="2">
      <t>デンワ</t>
    </rPh>
    <rPh sb="2" eb="4">
      <t>バンゴウ</t>
    </rPh>
    <phoneticPr fontId="10"/>
  </si>
  <si>
    <t>メールアドレス</t>
    <phoneticPr fontId="4"/>
  </si>
  <si>
    <t>担当者氏名２（フルネーム）</t>
    <rPh sb="0" eb="3">
      <t>タントウシャ</t>
    </rPh>
    <rPh sb="3" eb="5">
      <t>シメイ</t>
    </rPh>
    <phoneticPr fontId="10"/>
  </si>
  <si>
    <t>部署名２</t>
    <rPh sb="0" eb="2">
      <t>ブショ</t>
    </rPh>
    <rPh sb="2" eb="3">
      <t>メイ</t>
    </rPh>
    <phoneticPr fontId="4"/>
  </si>
  <si>
    <t>電話番号２</t>
    <rPh sb="0" eb="2">
      <t>デンワ</t>
    </rPh>
    <rPh sb="2" eb="4">
      <t>バンゴウ</t>
    </rPh>
    <phoneticPr fontId="10"/>
  </si>
  <si>
    <t>メールアドレス２</t>
    <phoneticPr fontId="4"/>
  </si>
  <si>
    <t>担当者氏名３（フルネーム）</t>
    <rPh sb="0" eb="3">
      <t>タントウシャ</t>
    </rPh>
    <rPh sb="3" eb="5">
      <t>シメイ</t>
    </rPh>
    <phoneticPr fontId="10"/>
  </si>
  <si>
    <t>部署名３</t>
    <rPh sb="0" eb="2">
      <t>ブショ</t>
    </rPh>
    <rPh sb="2" eb="3">
      <t>メイ</t>
    </rPh>
    <phoneticPr fontId="4"/>
  </si>
  <si>
    <t>電話番号３</t>
    <rPh sb="0" eb="2">
      <t>デンワ</t>
    </rPh>
    <rPh sb="2" eb="4">
      <t>バンゴウ</t>
    </rPh>
    <phoneticPr fontId="10"/>
  </si>
  <si>
    <t>メールアドレス３</t>
    <phoneticPr fontId="4"/>
  </si>
  <si>
    <t>連絡先情報（現地調査時の立会者様）※メイン担当者様が立会者様となる場合は記載不要</t>
    <rPh sb="0" eb="3">
      <t>レンラクサキ</t>
    </rPh>
    <rPh sb="3" eb="5">
      <t>ジョウホウ</t>
    </rPh>
    <rPh sb="21" eb="24">
      <t>タントウシャ</t>
    </rPh>
    <rPh sb="24" eb="25">
      <t>サマ</t>
    </rPh>
    <rPh sb="26" eb="28">
      <t>タチアイ</t>
    </rPh>
    <rPh sb="28" eb="29">
      <t>シャ</t>
    </rPh>
    <rPh sb="29" eb="30">
      <t>サマ</t>
    </rPh>
    <rPh sb="33" eb="35">
      <t>バアイ</t>
    </rPh>
    <rPh sb="36" eb="38">
      <t>キサイ</t>
    </rPh>
    <rPh sb="38" eb="40">
      <t>フヨウ</t>
    </rPh>
    <phoneticPr fontId="10"/>
  </si>
  <si>
    <t>・立会者を記載</t>
    <rPh sb="1" eb="4">
      <t>タチアイシャ</t>
    </rPh>
    <rPh sb="5" eb="7">
      <t>キサイ</t>
    </rPh>
    <phoneticPr fontId="10"/>
  </si>
  <si>
    <t>現地調査における確認事項</t>
    <rPh sb="0" eb="4">
      <t>ゲンチチョウサ</t>
    </rPh>
    <rPh sb="8" eb="12">
      <t>カクニンジコウ</t>
    </rPh>
    <phoneticPr fontId="10"/>
  </si>
  <si>
    <t>入館に関する確認事項</t>
    <rPh sb="0" eb="2">
      <t>ニュウカン</t>
    </rPh>
    <rPh sb="3" eb="4">
      <t>カン</t>
    </rPh>
    <rPh sb="6" eb="8">
      <t>カクニン</t>
    </rPh>
    <rPh sb="8" eb="10">
      <t>ジコウ</t>
    </rPh>
    <phoneticPr fontId="4"/>
  </si>
  <si>
    <t>駐車場の有無</t>
    <rPh sb="0" eb="3">
      <t>チュウシャジョウ</t>
    </rPh>
    <rPh sb="4" eb="6">
      <t>ウム</t>
    </rPh>
    <phoneticPr fontId="10"/>
  </si>
  <si>
    <t>利用時の
注意点</t>
    <rPh sb="0" eb="3">
      <t>リヨウジ</t>
    </rPh>
    <rPh sb="5" eb="8">
      <t>チュウイテン</t>
    </rPh>
    <phoneticPr fontId="4"/>
  </si>
  <si>
    <t>・駐車場情報を記載</t>
    <rPh sb="1" eb="4">
      <t>チュウシャジョウ</t>
    </rPh>
    <rPh sb="4" eb="6">
      <t>ジョウホウ</t>
    </rPh>
    <phoneticPr fontId="4"/>
  </si>
  <si>
    <t>当日の連絡手段の貸し出し(PHS等)</t>
    <rPh sb="0" eb="2">
      <t>トウジツ</t>
    </rPh>
    <rPh sb="3" eb="5">
      <t>レンラク</t>
    </rPh>
    <rPh sb="5" eb="7">
      <t>シュダン</t>
    </rPh>
    <rPh sb="8" eb="9">
      <t>カ</t>
    </rPh>
    <rPh sb="10" eb="11">
      <t>ダ</t>
    </rPh>
    <rPh sb="16" eb="17">
      <t>トウ</t>
    </rPh>
    <phoneticPr fontId="10"/>
  </si>
  <si>
    <t>現地にて確認</t>
  </si>
  <si>
    <t>特記事項</t>
    <rPh sb="0" eb="4">
      <t>トッキジコウ</t>
    </rPh>
    <phoneticPr fontId="4"/>
  </si>
  <si>
    <t>・連絡手段貸与を記載</t>
    <rPh sb="1" eb="5">
      <t>レンラクシュダン</t>
    </rPh>
    <rPh sb="5" eb="7">
      <t>タイヨ</t>
    </rPh>
    <phoneticPr fontId="4"/>
  </si>
  <si>
    <t>その他</t>
    <rPh sb="2" eb="3">
      <t>タ</t>
    </rPh>
    <phoneticPr fontId="4"/>
  </si>
  <si>
    <t>備考</t>
    <rPh sb="0" eb="2">
      <t>ビコウ</t>
    </rPh>
    <phoneticPr fontId="10"/>
  </si>
  <si>
    <t>・その他共有事項を記載</t>
    <rPh sb="3" eb="4">
      <t>タ</t>
    </rPh>
    <rPh sb="4" eb="6">
      <t>キョウユウ</t>
    </rPh>
    <rPh sb="6" eb="8">
      <t>ジコウ</t>
    </rPh>
    <phoneticPr fontId="4"/>
  </si>
  <si>
    <t>2. 回線情報</t>
    <rPh sb="3" eb="5">
      <t>カイセン</t>
    </rPh>
    <rPh sb="5" eb="7">
      <t>ジョウホウ</t>
    </rPh>
    <phoneticPr fontId="7"/>
  </si>
  <si>
    <t>回線情報</t>
    <phoneticPr fontId="4"/>
  </si>
  <si>
    <t>脆弱性診断</t>
    <phoneticPr fontId="7"/>
  </si>
  <si>
    <t>機器A（ルータ/ファイアウォール/UTM）</t>
    <rPh sb="0" eb="2">
      <t>キキ</t>
    </rPh>
    <phoneticPr fontId="7"/>
  </si>
  <si>
    <t>機器B（ルータ/ファイアウォール/UTM）</t>
    <rPh sb="0" eb="2">
      <t>キキ</t>
    </rPh>
    <phoneticPr fontId="7"/>
  </si>
  <si>
    <t>申告回線No.</t>
    <rPh sb="0" eb="4">
      <t>シンコクカイセン</t>
    </rPh>
    <phoneticPr fontId="7"/>
  </si>
  <si>
    <t>回線サービス名</t>
    <phoneticPr fontId="7"/>
  </si>
  <si>
    <t>回線サービスのID</t>
    <phoneticPr fontId="7"/>
  </si>
  <si>
    <t>回線終端装置設置場所</t>
    <rPh sb="0" eb="2">
      <t>カイセン</t>
    </rPh>
    <rPh sb="2" eb="4">
      <t>シュウタン</t>
    </rPh>
    <rPh sb="4" eb="6">
      <t>ソウチ</t>
    </rPh>
    <rPh sb="6" eb="8">
      <t>セッチ</t>
    </rPh>
    <rPh sb="8" eb="10">
      <t>バショ</t>
    </rPh>
    <phoneticPr fontId="7"/>
  </si>
  <si>
    <t>用途、システム名</t>
    <phoneticPr fontId="7"/>
  </si>
  <si>
    <t>脆弱性診断希望</t>
    <rPh sb="0" eb="7">
      <t>ゼイジャクセイシンダンキボウ</t>
    </rPh>
    <phoneticPr fontId="4"/>
  </si>
  <si>
    <t>通信形態</t>
    <phoneticPr fontId="7"/>
  </si>
  <si>
    <t>固定IP/動的IP</t>
    <phoneticPr fontId="7"/>
  </si>
  <si>
    <t>グローバルIPアドレス</t>
    <phoneticPr fontId="7"/>
  </si>
  <si>
    <t>プレフィックス長</t>
    <rPh sb="7" eb="8">
      <t>チョウ</t>
    </rPh>
    <phoneticPr fontId="4"/>
  </si>
  <si>
    <t>入力チェック</t>
    <rPh sb="0" eb="2">
      <t>ニュウリョク</t>
    </rPh>
    <phoneticPr fontId="4"/>
  </si>
  <si>
    <t>グローバルIPアドレス
設定機器</t>
    <rPh sb="12" eb="14">
      <t>セッテイ</t>
    </rPh>
    <rPh sb="14" eb="16">
      <t>キキ</t>
    </rPh>
    <phoneticPr fontId="7"/>
  </si>
  <si>
    <t>申告機器No.</t>
    <rPh sb="0" eb="4">
      <t>シンコクキキ</t>
    </rPh>
    <phoneticPr fontId="7"/>
  </si>
  <si>
    <t>機器種別</t>
    <rPh sb="0" eb="2">
      <t>キキ</t>
    </rPh>
    <phoneticPr fontId="7"/>
  </si>
  <si>
    <t>メーカー</t>
    <phoneticPr fontId="7"/>
  </si>
  <si>
    <t>型番</t>
    <rPh sb="0" eb="2">
      <t>カタバン</t>
    </rPh>
    <phoneticPr fontId="7"/>
  </si>
  <si>
    <t>シリアルナンバー</t>
    <phoneticPr fontId="7"/>
  </si>
  <si>
    <t>同一機器</t>
    <rPh sb="0" eb="2">
      <t>ドウイツ</t>
    </rPh>
    <rPh sb="2" eb="4">
      <t>キキ</t>
    </rPh>
    <phoneticPr fontId="4"/>
  </si>
  <si>
    <t>ファームウェアバージョン</t>
    <phoneticPr fontId="7"/>
  </si>
  <si>
    <t>機器設置場所</t>
    <rPh sb="0" eb="2">
      <t>キキ</t>
    </rPh>
    <rPh sb="2" eb="4">
      <t>セッチ</t>
    </rPh>
    <rPh sb="3" eb="5">
      <t>バショ</t>
    </rPh>
    <phoneticPr fontId="7"/>
  </si>
  <si>
    <t>パスワードポリシー確認</t>
    <phoneticPr fontId="4"/>
  </si>
  <si>
    <t>申告機器No.</t>
    <rPh sb="0" eb="2">
      <t>シンコク</t>
    </rPh>
    <rPh sb="2" eb="4">
      <t>キキ</t>
    </rPh>
    <phoneticPr fontId="7"/>
  </si>
  <si>
    <t>同一機器</t>
    <rPh sb="0" eb="4">
      <t>ドウイツキキ</t>
    </rPh>
    <phoneticPr fontId="4"/>
  </si>
  <si>
    <t>機器設置場所</t>
    <rPh sb="0" eb="2">
      <t>キキ</t>
    </rPh>
    <rPh sb="2" eb="4">
      <t>バショ</t>
    </rPh>
    <phoneticPr fontId="7"/>
  </si>
  <si>
    <t>パスワードポリシー確認</t>
    <rPh sb="9" eb="11">
      <t>カクニン</t>
    </rPh>
    <phoneticPr fontId="4"/>
  </si>
  <si>
    <t>備考</t>
    <rPh sb="0" eb="2">
      <t>ビコウ</t>
    </rPh>
    <phoneticPr fontId="7"/>
  </si>
  <si>
    <t>（CAF番号等）</t>
    <phoneticPr fontId="4"/>
  </si>
  <si>
    <t>（記入不要）</t>
    <rPh sb="1" eb="5">
      <t>キニュウフヨウ</t>
    </rPh>
    <phoneticPr fontId="4"/>
  </si>
  <si>
    <t>（ルータ/
ファイアウォール/UTM）</t>
    <phoneticPr fontId="4"/>
  </si>
  <si>
    <t>（他回線で同一機器があった場合、
申告機器No.を記入）</t>
    <rPh sb="2" eb="4">
      <t>カイセン</t>
    </rPh>
    <rPh sb="5" eb="7">
      <t>ドウイツ</t>
    </rPh>
    <phoneticPr fontId="4"/>
  </si>
  <si>
    <t>桁数</t>
    <rPh sb="0" eb="2">
      <t>ケタスウ</t>
    </rPh>
    <phoneticPr fontId="4"/>
  </si>
  <si>
    <t>文字混在
(英数字、記号)</t>
    <phoneticPr fontId="4"/>
  </si>
  <si>
    <t>推測困難な文字列</t>
    <rPh sb="0" eb="2">
      <t>スイソク</t>
    </rPh>
    <rPh sb="2" eb="4">
      <t>コンナン</t>
    </rPh>
    <rPh sb="5" eb="8">
      <t>モジレツ</t>
    </rPh>
    <phoneticPr fontId="4"/>
  </si>
  <si>
    <t>定期的な変更</t>
    <rPh sb="0" eb="3">
      <t>テイキテキ</t>
    </rPh>
    <rPh sb="4" eb="6">
      <t>ヘンコウ</t>
    </rPh>
    <phoneticPr fontId="4"/>
  </si>
  <si>
    <t>工場出荷時の設定から
変更している</t>
    <phoneticPr fontId="4"/>
  </si>
  <si>
    <t>必要な権限に応じて
アカウントを分けている</t>
    <phoneticPr fontId="4"/>
  </si>
  <si>
    <t>他の機器やアカウントと
異なるパスワードを使用している</t>
    <rPh sb="0" eb="1">
      <t>ホカ</t>
    </rPh>
    <rPh sb="2" eb="4">
      <t>キキ</t>
    </rPh>
    <rPh sb="12" eb="13">
      <t>コト</t>
    </rPh>
    <rPh sb="21" eb="23">
      <t>シヨウ</t>
    </rPh>
    <phoneticPr fontId="4"/>
  </si>
  <si>
    <t>（他回線で同一機器があった場合、
申告機器No.を記入）</t>
    <rPh sb="1" eb="2">
      <t>ホカ</t>
    </rPh>
    <rPh sb="2" eb="4">
      <t>カイセン</t>
    </rPh>
    <rPh sb="5" eb="7">
      <t>ドウイツ</t>
    </rPh>
    <rPh sb="7" eb="9">
      <t>キキ</t>
    </rPh>
    <rPh sb="13" eb="15">
      <t>バアイ</t>
    </rPh>
    <rPh sb="17" eb="21">
      <t>シンコクキキ</t>
    </rPh>
    <rPh sb="25" eb="27">
      <t>キニュウ</t>
    </rPh>
    <phoneticPr fontId="4"/>
  </si>
  <si>
    <t>a</t>
    <phoneticPr fontId="4"/>
  </si>
  <si>
    <t>A</t>
    <phoneticPr fontId="4"/>
  </si>
  <si>
    <t>B</t>
    <phoneticPr fontId="4"/>
  </si>
  <si>
    <t>C</t>
    <phoneticPr fontId="4"/>
  </si>
  <si>
    <t>C,E</t>
    <phoneticPr fontId="4"/>
  </si>
  <si>
    <t>C,D</t>
    <phoneticPr fontId="4"/>
  </si>
  <si>
    <t>例</t>
    <rPh sb="0" eb="1">
      <t>レイ</t>
    </rPh>
    <phoneticPr fontId="7"/>
  </si>
  <si>
    <t>フレッツ光ネクスト　ギガファミリー・スマートタイプ</t>
  </si>
  <si>
    <t>CAF1111111111</t>
    <phoneticPr fontId="4"/>
  </si>
  <si>
    <t>本部棟　3F　サーバー室　1番ラック　3U</t>
    <phoneticPr fontId="4"/>
  </si>
  <si>
    <t>電子カルテ</t>
    <rPh sb="0" eb="2">
      <t>デンシ</t>
    </rPh>
    <phoneticPr fontId="4"/>
  </si>
  <si>
    <t>診断希望あり</t>
    <rPh sb="0" eb="4">
      <t>シンダンキボウ</t>
    </rPh>
    <phoneticPr fontId="4"/>
  </si>
  <si>
    <t>インターネット</t>
    <phoneticPr fontId="4"/>
  </si>
  <si>
    <t>固定IP</t>
    <rPh sb="0" eb="2">
      <t>コテイ</t>
    </rPh>
    <phoneticPr fontId="4"/>
  </si>
  <si>
    <t>121.119.249.222</t>
    <phoneticPr fontId="4"/>
  </si>
  <si>
    <t>/32</t>
    <phoneticPr fontId="4"/>
  </si>
  <si>
    <t>記載に問題ございません。</t>
    <rPh sb="0" eb="2">
      <t>キサイ</t>
    </rPh>
    <rPh sb="3" eb="5">
      <t>モンダイ</t>
    </rPh>
    <phoneticPr fontId="4"/>
  </si>
  <si>
    <t>機器A</t>
    <rPh sb="0" eb="2">
      <t>キキ</t>
    </rPh>
    <phoneticPr fontId="4"/>
  </si>
  <si>
    <t>例A</t>
    <rPh sb="0" eb="1">
      <t>レイ</t>
    </rPh>
    <phoneticPr fontId="4"/>
  </si>
  <si>
    <t>ルータ</t>
    <phoneticPr fontId="4"/>
  </si>
  <si>
    <t>シスコシステムズ</t>
    <phoneticPr fontId="4"/>
  </si>
  <si>
    <t>ISR 921</t>
    <phoneticPr fontId="4"/>
  </si>
  <si>
    <t>ABC123456SN</t>
    <phoneticPr fontId="4"/>
  </si>
  <si>
    <t>2A</t>
    <phoneticPr fontId="4"/>
  </si>
  <si>
    <t>15.1S</t>
    <phoneticPr fontId="4"/>
  </si>
  <si>
    <t>本部棟　3F　サーバー室　1番ラック　7U</t>
    <phoneticPr fontId="4"/>
  </si>
  <si>
    <t>13桁以上</t>
    <rPh sb="2" eb="3">
      <t>ケタ</t>
    </rPh>
    <rPh sb="3" eb="5">
      <t>イジョウ</t>
    </rPh>
    <phoneticPr fontId="4"/>
  </si>
  <si>
    <t>混在あり</t>
    <rPh sb="0" eb="2">
      <t>コンザイ</t>
    </rPh>
    <phoneticPr fontId="4"/>
  </si>
  <si>
    <t>はい</t>
    <phoneticPr fontId="4"/>
  </si>
  <si>
    <t>なし</t>
    <phoneticPr fontId="4"/>
  </si>
  <si>
    <t>分けている</t>
    <rPh sb="0" eb="1">
      <t>ワ</t>
    </rPh>
    <phoneticPr fontId="4"/>
  </si>
  <si>
    <t>例B</t>
    <rPh sb="0" eb="1">
      <t>レイ</t>
    </rPh>
    <phoneticPr fontId="4"/>
  </si>
  <si>
    <t>ファイアウォール/UTM</t>
  </si>
  <si>
    <t>フォーティネット</t>
    <phoneticPr fontId="4"/>
  </si>
  <si>
    <t>Fortigate 100E</t>
    <phoneticPr fontId="4"/>
  </si>
  <si>
    <t>FG100E123456789012</t>
    <phoneticPr fontId="4"/>
  </si>
  <si>
    <t>15.02.31</t>
    <phoneticPr fontId="4"/>
  </si>
  <si>
    <t>本部棟　3F　サーバー室　1番ラック　9U</t>
    <phoneticPr fontId="4"/>
  </si>
  <si>
    <t>はい</t>
  </si>
  <si>
    <t>なし</t>
  </si>
  <si>
    <t>用途・システム名一覧</t>
    <rPh sb="0" eb="2">
      <t>ヨウト</t>
    </rPh>
    <rPh sb="7" eb="8">
      <t>メイ</t>
    </rPh>
    <rPh sb="8" eb="10">
      <t>イチラン</t>
    </rPh>
    <phoneticPr fontId="4"/>
  </si>
  <si>
    <t>メーカ名一覧</t>
    <rPh sb="3" eb="4">
      <t>メイ</t>
    </rPh>
    <rPh sb="4" eb="6">
      <t>イチラン</t>
    </rPh>
    <phoneticPr fontId="4"/>
  </si>
  <si>
    <t>第1オクテッド</t>
    <rPh sb="0" eb="1">
      <t>ダイ</t>
    </rPh>
    <phoneticPr fontId="4"/>
  </si>
  <si>
    <t>第2オクテッド</t>
    <rPh sb="0" eb="1">
      <t>ダイ</t>
    </rPh>
    <phoneticPr fontId="4"/>
  </si>
  <si>
    <t>第3オクテッド</t>
    <rPh sb="0" eb="1">
      <t>ダイ</t>
    </rPh>
    <phoneticPr fontId="4"/>
  </si>
  <si>
    <t>第4オクテッド</t>
    <rPh sb="0" eb="1">
      <t>ダイ</t>
    </rPh>
    <phoneticPr fontId="4"/>
  </si>
  <si>
    <t>IPアドレスの記載判定</t>
    <rPh sb="7" eb="11">
      <t>キサイハンテイ</t>
    </rPh>
    <phoneticPr fontId="4"/>
  </si>
  <si>
    <t>数値以外の記載有無</t>
    <rPh sb="0" eb="4">
      <t>スウチイガイ</t>
    </rPh>
    <rPh sb="5" eb="9">
      <t>キサイウム</t>
    </rPh>
    <phoneticPr fontId="4"/>
  </si>
  <si>
    <t>256以上の記載有無</t>
    <rPh sb="3" eb="5">
      <t>イジョウ</t>
    </rPh>
    <rPh sb="6" eb="8">
      <t>キサイ</t>
    </rPh>
    <rPh sb="8" eb="10">
      <t>ウム</t>
    </rPh>
    <phoneticPr fontId="4"/>
  </si>
  <si>
    <t>プライベートIPアドレス判定</t>
    <rPh sb="12" eb="14">
      <t>ハンテイ</t>
    </rPh>
    <phoneticPr fontId="4"/>
  </si>
  <si>
    <t>プレフィックス</t>
    <phoneticPr fontId="4"/>
  </si>
  <si>
    <t>プレフィックスが32、31であるか</t>
    <phoneticPr fontId="4"/>
  </si>
  <si>
    <t>判定用オクテッド</t>
    <rPh sb="0" eb="3">
      <t>ハンテイヨウ</t>
    </rPh>
    <phoneticPr fontId="4"/>
  </si>
  <si>
    <t>判定表対象箇所</t>
    <rPh sb="0" eb="3">
      <t>ハンテイヒョウ</t>
    </rPh>
    <rPh sb="3" eb="7">
      <t>タイショウカショ</t>
    </rPh>
    <phoneticPr fontId="4"/>
  </si>
  <si>
    <t>第4オクテッド判定</t>
    <rPh sb="0" eb="1">
      <t>ダイ</t>
    </rPh>
    <rPh sb="7" eb="9">
      <t>ハンテイ</t>
    </rPh>
    <phoneticPr fontId="4"/>
  </si>
  <si>
    <t>第4+3オクテッド判定</t>
    <rPh sb="0" eb="1">
      <t>ダイ</t>
    </rPh>
    <rPh sb="9" eb="11">
      <t>ハンテイ</t>
    </rPh>
    <phoneticPr fontId="4"/>
  </si>
  <si>
    <t>第4+3+2オクテッド判定</t>
    <rPh sb="0" eb="1">
      <t>ダイ</t>
    </rPh>
    <rPh sb="11" eb="13">
      <t>ハンテイ</t>
    </rPh>
    <phoneticPr fontId="4"/>
  </si>
  <si>
    <t>N/BCアドレス判定</t>
    <rPh sb="8" eb="10">
      <t>ハンテイ</t>
    </rPh>
    <phoneticPr fontId="4"/>
  </si>
  <si>
    <t>記載判定</t>
    <rPh sb="0" eb="4">
      <t>キサイハンテイ</t>
    </rPh>
    <phoneticPr fontId="4"/>
  </si>
  <si>
    <t>記載内容</t>
    <rPh sb="0" eb="4">
      <t>キサイナイヨウ</t>
    </rPh>
    <phoneticPr fontId="4"/>
  </si>
  <si>
    <t>電子カルテシステム</t>
    <rPh sb="0" eb="2">
      <t>デンシ</t>
    </rPh>
    <phoneticPr fontId="4"/>
  </si>
  <si>
    <t>アライドテレシス(Allied Telesis)</t>
    <phoneticPr fontId="4"/>
  </si>
  <si>
    <t>正しい値をご記入ください。</t>
    <phoneticPr fontId="4"/>
  </si>
  <si>
    <t>医療事務・会計システム</t>
    <rPh sb="0" eb="4">
      <t>イリョウジム</t>
    </rPh>
    <rPh sb="5" eb="7">
      <t>カイケイ</t>
    </rPh>
    <phoneticPr fontId="4"/>
  </si>
  <si>
    <t>サン電子</t>
  </si>
  <si>
    <t>プライベートIPアドレスが記載されていますので、再度ご確認をお願いいたします。</t>
    <phoneticPr fontId="4"/>
  </si>
  <si>
    <t>部門システム</t>
    <rPh sb="0" eb="2">
      <t>ブモン</t>
    </rPh>
    <phoneticPr fontId="4"/>
  </si>
  <si>
    <t>シスコシステムズ(Cisco)</t>
  </si>
  <si>
    <t>有効なグローバルIPアドレスであるかをご確認いただき、問題なければ「/32」とご記載ください。</t>
    <phoneticPr fontId="4"/>
  </si>
  <si>
    <t>医療機器</t>
    <rPh sb="0" eb="4">
      <t>イリョウキキ</t>
    </rPh>
    <phoneticPr fontId="4"/>
  </si>
  <si>
    <t>ジュニパーネットワークス(Juniper)</t>
  </si>
  <si>
    <t>D</t>
    <phoneticPr fontId="4"/>
  </si>
  <si>
    <t>有効なグローバルIPアドレスでないようです。改めてIPアドレスをご確認ください。</t>
    <phoneticPr fontId="4"/>
  </si>
  <si>
    <t>地域医療連携システム</t>
    <rPh sb="0" eb="6">
      <t>チイキイリョウレンケイ</t>
    </rPh>
    <phoneticPr fontId="4"/>
  </si>
  <si>
    <t>セイコーソリューションズ</t>
  </si>
  <si>
    <t>E</t>
    <phoneticPr fontId="4"/>
  </si>
  <si>
    <t>アップデート関連</t>
    <rPh sb="6" eb="8">
      <t>カンレン</t>
    </rPh>
    <phoneticPr fontId="4"/>
  </si>
  <si>
    <t>センチュリー・システムズ</t>
  </si>
  <si>
    <t>上記用途以外</t>
    <rPh sb="0" eb="6">
      <t>ジョウキヨウトイガイ</t>
    </rPh>
    <phoneticPr fontId="4"/>
  </si>
  <si>
    <t>チェック・ポイント(Checkpoint)</t>
  </si>
  <si>
    <t>バッファロー(Buffalo)</t>
  </si>
  <si>
    <t>フォーティネット(Fortinet)</t>
  </si>
  <si>
    <t>フジクラソリューションズ(Fujikura)</t>
  </si>
  <si>
    <t>プラネックスコミュニケーションズ(Planex)</t>
  </si>
  <si>
    <t>ヤマハ(YAMAHA)</t>
  </si>
  <si>
    <t>日本電気(NEC)</t>
  </si>
  <si>
    <t>富士通(Fujitsu)</t>
  </si>
  <si>
    <t>古河電気工業</t>
  </si>
  <si>
    <t>AMIYA（網屋）</t>
  </si>
  <si>
    <t>Micro Research(mrl)</t>
  </si>
  <si>
    <t>NECプラットフォームズ</t>
  </si>
  <si>
    <t>NECマグナスコミュニケーションズ</t>
  </si>
  <si>
    <t>Palo Alto Networks(パロアルト)</t>
  </si>
  <si>
    <t>Philips(フィリップス)</t>
  </si>
  <si>
    <t>SonicWall(ソニックウォール)</t>
  </si>
  <si>
    <t>TP-Link Technologies</t>
  </si>
  <si>
    <t>NTT東日本</t>
  </si>
  <si>
    <t>NTT西日本</t>
  </si>
  <si>
    <t>NTTデータ</t>
  </si>
  <si>
    <t>NTTドコモ(docomo)</t>
  </si>
  <si>
    <t>KDDI(au)</t>
  </si>
  <si>
    <t>ソフトバンク(SoftBank)</t>
  </si>
  <si>
    <t>インターネットイニシアティブ(IIJ)</t>
  </si>
  <si>
    <t>不明</t>
  </si>
  <si>
    <t>３. 端末情報</t>
    <rPh sb="3" eb="5">
      <t>タンマツ</t>
    </rPh>
    <rPh sb="5" eb="7">
      <t>ジョウホウ</t>
    </rPh>
    <phoneticPr fontId="7"/>
  </si>
  <si>
    <t>端末情報</t>
    <rPh sb="0" eb="4">
      <t>タンマツジョウホウ</t>
    </rPh>
    <phoneticPr fontId="4"/>
  </si>
  <si>
    <t>USB使用制限</t>
    <rPh sb="3" eb="7">
      <t>シヨウセイゲン</t>
    </rPh>
    <phoneticPr fontId="4"/>
  </si>
  <si>
    <t>WindowsUpdate</t>
    <phoneticPr fontId="4"/>
  </si>
  <si>
    <t>WindowsUpdate
カスタマイズ</t>
    <phoneticPr fontId="4"/>
  </si>
  <si>
    <t>WindowsUpdate実施</t>
    <rPh sb="13" eb="15">
      <t>ジッシ</t>
    </rPh>
    <phoneticPr fontId="4"/>
  </si>
  <si>
    <t>未実施</t>
    <rPh sb="0" eb="3">
      <t>ミジッシ</t>
    </rPh>
    <phoneticPr fontId="4"/>
  </si>
  <si>
    <t>混在</t>
    <rPh sb="0" eb="2">
      <t>コンザイ</t>
    </rPh>
    <phoneticPr fontId="4"/>
  </si>
  <si>
    <t>推測困難な文字列</t>
    <rPh sb="0" eb="4">
      <t>スイソクコンナン</t>
    </rPh>
    <rPh sb="5" eb="8">
      <t>モジレツ</t>
    </rPh>
    <phoneticPr fontId="4"/>
  </si>
  <si>
    <t>アカウント分け</t>
    <rPh sb="5" eb="6">
      <t>ワ</t>
    </rPh>
    <phoneticPr fontId="4"/>
  </si>
  <si>
    <t>ほかの機器と異なるパスワードを使用しているか</t>
    <rPh sb="3" eb="5">
      <t>キキ</t>
    </rPh>
    <rPh sb="6" eb="7">
      <t>コト</t>
    </rPh>
    <rPh sb="15" eb="17">
      <t>シヨウ</t>
    </rPh>
    <phoneticPr fontId="4"/>
  </si>
  <si>
    <t>二要素認証</t>
    <rPh sb="0" eb="5">
      <t>ニヨウソニンショウ</t>
    </rPh>
    <phoneticPr fontId="4"/>
  </si>
  <si>
    <t>システム種別</t>
    <rPh sb="4" eb="6">
      <t>シュベツ</t>
    </rPh>
    <phoneticPr fontId="4"/>
  </si>
  <si>
    <t>WindowsOSバージョン</t>
    <phoneticPr fontId="4"/>
  </si>
  <si>
    <t>ウイルス対策ソフト</t>
    <rPh sb="4" eb="6">
      <t>タイサク</t>
    </rPh>
    <phoneticPr fontId="4"/>
  </si>
  <si>
    <t>ウイルス対策ソフト名詳細</t>
    <rPh sb="4" eb="6">
      <t>タイサク</t>
    </rPh>
    <rPh sb="9" eb="10">
      <t>メイ</t>
    </rPh>
    <rPh sb="10" eb="12">
      <t>ショウサイ</t>
    </rPh>
    <phoneticPr fontId="4"/>
  </si>
  <si>
    <t>USB利用制御</t>
    <rPh sb="3" eb="5">
      <t>リヨウ</t>
    </rPh>
    <rPh sb="5" eb="7">
      <t>セイギョ</t>
    </rPh>
    <phoneticPr fontId="4"/>
  </si>
  <si>
    <t>シンクライアント/FAT端末</t>
    <phoneticPr fontId="7"/>
  </si>
  <si>
    <t>仮想デスクトップ</t>
    <phoneticPr fontId="7"/>
  </si>
  <si>
    <t>実施している場合</t>
    <rPh sb="0" eb="2">
      <t>ジッシ</t>
    </rPh>
    <rPh sb="6" eb="8">
      <t>バアイ</t>
    </rPh>
    <phoneticPr fontId="4"/>
  </si>
  <si>
    <t>実施していない/把握していない場合</t>
    <rPh sb="0" eb="2">
      <t>ジッシ</t>
    </rPh>
    <rPh sb="8" eb="10">
      <t>ハアク</t>
    </rPh>
    <rPh sb="15" eb="17">
      <t>バアイ</t>
    </rPh>
    <phoneticPr fontId="4"/>
  </si>
  <si>
    <t>申告端末No.</t>
    <phoneticPr fontId="4"/>
  </si>
  <si>
    <t>システム種別</t>
  </si>
  <si>
    <t>シンクライアント利用</t>
    <phoneticPr fontId="4"/>
  </si>
  <si>
    <t>端末ホスト名</t>
    <phoneticPr fontId="7"/>
  </si>
  <si>
    <t>設置場所</t>
    <phoneticPr fontId="7"/>
  </si>
  <si>
    <t>端末導入時期</t>
    <rPh sb="0" eb="2">
      <t>タンマツ</t>
    </rPh>
    <rPh sb="2" eb="4">
      <t>ドウニュウ</t>
    </rPh>
    <rPh sb="4" eb="6">
      <t>ジキ</t>
    </rPh>
    <phoneticPr fontId="7"/>
  </si>
  <si>
    <t>Windows
OSバージョン</t>
    <phoneticPr fontId="4"/>
  </si>
  <si>
    <t>ウイルス対策ソフト</t>
    <phoneticPr fontId="4"/>
  </si>
  <si>
    <t>制御の実施</t>
    <phoneticPr fontId="7"/>
  </si>
  <si>
    <t>制御手段</t>
    <rPh sb="2" eb="4">
      <t>シュダン</t>
    </rPh>
    <phoneticPr fontId="7"/>
  </si>
  <si>
    <t>他の機器/アカウントと
異なるパスワードを使用している</t>
    <rPh sb="0" eb="1">
      <t>ホカ</t>
    </rPh>
    <rPh sb="2" eb="4">
      <t>キキ</t>
    </rPh>
    <rPh sb="12" eb="13">
      <t>コト</t>
    </rPh>
    <rPh sb="21" eb="23">
      <t>シヨウ</t>
    </rPh>
    <phoneticPr fontId="4"/>
  </si>
  <si>
    <t>二要素認証</t>
    <rPh sb="0" eb="1">
      <t>ニ</t>
    </rPh>
    <rPh sb="1" eb="3">
      <t>ヨウソ</t>
    </rPh>
    <rPh sb="3" eb="5">
      <t>ニンショウ</t>
    </rPh>
    <phoneticPr fontId="7"/>
  </si>
  <si>
    <t>WindowsUpdate
実施状況</t>
    <phoneticPr fontId="4"/>
  </si>
  <si>
    <t>WindowsUpdateの適用頻度</t>
    <rPh sb="14" eb="18">
      <t>テキヨウヒンド</t>
    </rPh>
    <phoneticPr fontId="7"/>
  </si>
  <si>
    <t>実施していない/把握していない理由</t>
    <rPh sb="0" eb="2">
      <t>ジッシ</t>
    </rPh>
    <rPh sb="8" eb="10">
      <t>ハアク</t>
    </rPh>
    <rPh sb="15" eb="17">
      <t>リユウ</t>
    </rPh>
    <phoneticPr fontId="7"/>
  </si>
  <si>
    <t>医療情報システムにおける、アップデートに影響の出るようなカスタマイズの実施</t>
    <rPh sb="35" eb="37">
      <t>ジッシ</t>
    </rPh>
    <phoneticPr fontId="4"/>
  </si>
  <si>
    <t>端末を管理している事業者（ベンダ）名
(自由記述)</t>
    <rPh sb="20" eb="24">
      <t>ジユウキジュツ</t>
    </rPh>
    <phoneticPr fontId="4"/>
  </si>
  <si>
    <t>備考</t>
    <phoneticPr fontId="4"/>
  </si>
  <si>
    <t>実施している</t>
    <rPh sb="0" eb="2">
      <t>ジッシ</t>
    </rPh>
    <phoneticPr fontId="4"/>
  </si>
  <si>
    <t>Windows更新プログラムが配布され次第すぐに適用している。</t>
  </si>
  <si>
    <t>アップデート後のWindowsバージョンでは動作保証ができないため</t>
  </si>
  <si>
    <t>13桁以上</t>
    <rPh sb="2" eb="5">
      <t>ケタイジョウ</t>
    </rPh>
    <phoneticPr fontId="36"/>
  </si>
  <si>
    <t>混在あり</t>
    <rPh sb="0" eb="2">
      <t>コンザイ</t>
    </rPh>
    <phoneticPr fontId="36"/>
  </si>
  <si>
    <t>分けている</t>
    <rPh sb="0" eb="1">
      <t>ワ</t>
    </rPh>
    <phoneticPr fontId="36"/>
  </si>
  <si>
    <t>電子カルテ</t>
  </si>
  <si>
    <t>Windows 11</t>
    <phoneticPr fontId="4"/>
  </si>
  <si>
    <t>Windows Defender</t>
  </si>
  <si>
    <t>SKYSEA Client View</t>
  </si>
  <si>
    <t>薬剤</t>
  </si>
  <si>
    <t>いいえ</t>
    <phoneticPr fontId="7"/>
  </si>
  <si>
    <t>PC××××</t>
    <phoneticPr fontId="7"/>
  </si>
  <si>
    <t>2F 〇〇室</t>
    <phoneticPr fontId="7"/>
  </si>
  <si>
    <t>Windows Defender</t>
    <phoneticPr fontId="7"/>
  </si>
  <si>
    <t>実施あり</t>
  </si>
  <si>
    <t>グループポリシー(ADサーバ)で制御</t>
    <rPh sb="16" eb="18">
      <t>セイギョ</t>
    </rPh>
    <phoneticPr fontId="7"/>
  </si>
  <si>
    <t>13桁以上</t>
    <rPh sb="2" eb="5">
      <t>ケタイジョウ</t>
    </rPh>
    <phoneticPr fontId="4"/>
  </si>
  <si>
    <t>いいえ</t>
    <phoneticPr fontId="4"/>
  </si>
  <si>
    <t>3~6か月以内</t>
    <rPh sb="2" eb="5">
      <t>ゲツイナイ</t>
    </rPh>
    <phoneticPr fontId="36"/>
  </si>
  <si>
    <t>1か月以下をひとつの周期として定めている。その周期に従い適用している。</t>
    <rPh sb="3" eb="5">
      <t>イカ</t>
    </rPh>
    <phoneticPr fontId="22"/>
  </si>
  <si>
    <t>○○ベンダ</t>
    <phoneticPr fontId="4"/>
  </si>
  <si>
    <t>実施していない</t>
    <rPh sb="0" eb="2">
      <t>ジッシ</t>
    </rPh>
    <phoneticPr fontId="4"/>
  </si>
  <si>
    <t>1か月以内をひとつの周期として定めている。その周期に従い適用している。</t>
    <rPh sb="3" eb="5">
      <t>イナイ</t>
    </rPh>
    <phoneticPr fontId="22"/>
  </si>
  <si>
    <t>アップデートのためにシステムを停止させることができないため</t>
  </si>
  <si>
    <t>8~12桁</t>
    <rPh sb="4" eb="5">
      <t>ケタ</t>
    </rPh>
    <phoneticPr fontId="36"/>
  </si>
  <si>
    <t>混在なし</t>
    <rPh sb="0" eb="2">
      <t>コンザイ</t>
    </rPh>
    <phoneticPr fontId="36"/>
  </si>
  <si>
    <t>いいえ</t>
  </si>
  <si>
    <t>2か月以内</t>
    <rPh sb="2" eb="5">
      <t>ゲツイナイ</t>
    </rPh>
    <phoneticPr fontId="36"/>
  </si>
  <si>
    <t>分けていない</t>
    <rPh sb="0" eb="1">
      <t>ワ</t>
    </rPh>
    <phoneticPr fontId="36"/>
  </si>
  <si>
    <t>放射線検査</t>
    <rPh sb="0" eb="5">
      <t>ホウシャセンケンサ</t>
    </rPh>
    <phoneticPr fontId="4"/>
  </si>
  <si>
    <t>Windows 10</t>
    <phoneticPr fontId="4"/>
  </si>
  <si>
    <t>ESET HOME セキュリティ</t>
    <phoneticPr fontId="4"/>
  </si>
  <si>
    <t>Trend Micro Apex One</t>
  </si>
  <si>
    <t>AssetView</t>
  </si>
  <si>
    <t>サーバ</t>
    <phoneticPr fontId="4"/>
  </si>
  <si>
    <t>※サーバについて、現地調査は実施せず、アカウント・パスワードポリシーの確認のみ行います。</t>
    <rPh sb="9" eb="13">
      <t>ゲンチチョウサ</t>
    </rPh>
    <rPh sb="14" eb="16">
      <t>ジッシ</t>
    </rPh>
    <rPh sb="35" eb="37">
      <t>カクニン</t>
    </rPh>
    <rPh sb="39" eb="40">
      <t>オコナ</t>
    </rPh>
    <phoneticPr fontId="4"/>
  </si>
  <si>
    <t>把握していない</t>
    <rPh sb="0" eb="2">
      <t>ハアク</t>
    </rPh>
    <phoneticPr fontId="4"/>
  </si>
  <si>
    <t>2~3か月をひとつの周期として定めている。その周期に従い適用している。</t>
  </si>
  <si>
    <t>アップデートの必要性を感じていないため</t>
  </si>
  <si>
    <t>8桁未満</t>
    <rPh sb="1" eb="2">
      <t>ケタ</t>
    </rPh>
    <rPh sb="2" eb="4">
      <t>ミマン</t>
    </rPh>
    <phoneticPr fontId="36"/>
  </si>
  <si>
    <t>把握していない</t>
    <rPh sb="0" eb="2">
      <t>ハアク</t>
    </rPh>
    <phoneticPr fontId="36"/>
  </si>
  <si>
    <t>その他検査</t>
    <rPh sb="3" eb="5">
      <t>ケンサ</t>
    </rPh>
    <phoneticPr fontId="4"/>
  </si>
  <si>
    <t>ESET Endpoint Antivirus</t>
  </si>
  <si>
    <t>Microsoft Defender for Endpoint</t>
  </si>
  <si>
    <t>4~6か月をひとつの周期として定めている。その周期に従い適用している。</t>
  </si>
  <si>
    <t>費用的に困難なため</t>
  </si>
  <si>
    <t>7か月~1年以内</t>
    <rPh sb="2" eb="3">
      <t>ゲツ</t>
    </rPh>
    <rPh sb="5" eb="8">
      <t>ネンイナイ</t>
    </rPh>
    <phoneticPr fontId="36"/>
  </si>
  <si>
    <t>薬剤</t>
    <phoneticPr fontId="4"/>
  </si>
  <si>
    <t>ウイルスバスター クラウド</t>
    <phoneticPr fontId="36"/>
  </si>
  <si>
    <t>ESET Endpoint Security</t>
  </si>
  <si>
    <t>LB USBロック</t>
  </si>
  <si>
    <t>6か月~1年の期間をひとつの周期として定めている。その周期に従い適用している。</t>
  </si>
  <si>
    <t>事業者（ベンダ）が対応しないため</t>
    <rPh sb="9" eb="11">
      <t>タイオウ</t>
    </rPh>
    <phoneticPr fontId="4"/>
  </si>
  <si>
    <t>1年以上</t>
    <rPh sb="1" eb="4">
      <t>ネンイジョウ</t>
    </rPh>
    <phoneticPr fontId="36"/>
  </si>
  <si>
    <t>看護</t>
    <rPh sb="0" eb="2">
      <t>カンゴ</t>
    </rPh>
    <phoneticPr fontId="4"/>
  </si>
  <si>
    <t>ウイルスバスター トータルセキュリティ</t>
    <phoneticPr fontId="36"/>
  </si>
  <si>
    <t>ウイルスバスター ビジネスセキュリティ</t>
  </si>
  <si>
    <t>USBブロッカー</t>
  </si>
  <si>
    <t>1年以上の期間をひとつの周期として定めている。その周期に従い適用している。</t>
  </si>
  <si>
    <t>インターネットに接続させないクローズド・ネットワークにより運用しているため</t>
  </si>
  <si>
    <t>不定期</t>
    <rPh sb="0" eb="3">
      <t>フテイキ</t>
    </rPh>
    <phoneticPr fontId="36"/>
  </si>
  <si>
    <t>医事会計</t>
    <rPh sb="0" eb="4">
      <t>イジカイケイ</t>
    </rPh>
    <phoneticPr fontId="4"/>
  </si>
  <si>
    <t>Symantec Endpoint Protection</t>
    <phoneticPr fontId="36"/>
  </si>
  <si>
    <t>Symantec Endpoint Protection</t>
  </si>
  <si>
    <t>デバイスシャッター</t>
  </si>
  <si>
    <t>期間に依らない特定のルール・ポリシーがあり、端末導入後に適用実績がある。</t>
  </si>
  <si>
    <t>Windowsアップデートについて事業者（ベンダ）に一任しており、状況を把握していない</t>
    <rPh sb="17" eb="20">
      <t>ジギョウシャ</t>
    </rPh>
    <rPh sb="26" eb="28">
      <t>イチニン</t>
    </rPh>
    <rPh sb="33" eb="35">
      <t>ジョウキョウ</t>
    </rPh>
    <rPh sb="36" eb="38">
      <t>ハアク</t>
    </rPh>
    <phoneticPr fontId="4"/>
  </si>
  <si>
    <t>上記以外のシステム</t>
    <rPh sb="0" eb="4">
      <t>ジョウキイガイ</t>
    </rPh>
    <phoneticPr fontId="4"/>
  </si>
  <si>
    <t>ウイルス対策ソフト未導入</t>
    <rPh sb="4" eb="6">
      <t>タイサク</t>
    </rPh>
    <rPh sb="9" eb="12">
      <t>ミドウニュウ</t>
    </rPh>
    <phoneticPr fontId="4"/>
  </si>
  <si>
    <t>McAfee Endpoint Security</t>
  </si>
  <si>
    <t>端末レジストリ設定で制御</t>
    <rPh sb="0" eb="2">
      <t>タンマツ</t>
    </rPh>
    <rPh sb="7" eb="9">
      <t>セッテイ</t>
    </rPh>
    <rPh sb="10" eb="12">
      <t>セイギョ</t>
    </rPh>
    <phoneticPr fontId="38"/>
  </si>
  <si>
    <t>期間に依らない特定のルール・ポリシーはないが、端末導入後に適用実績がある。</t>
  </si>
  <si>
    <t>その他</t>
  </si>
  <si>
    <t>Kaspersky Endpoint Security</t>
  </si>
  <si>
    <t>ウイルス対策ソフトの一部機能で実施</t>
    <phoneticPr fontId="4"/>
  </si>
  <si>
    <t>Sophos Endpoint Protection</t>
  </si>
  <si>
    <t>Avast Business Antivirus</t>
  </si>
  <si>
    <t>ZERO ウイルスセキュリティ</t>
  </si>
  <si>
    <t>4.設置場所情報</t>
    <phoneticPr fontId="7"/>
  </si>
  <si>
    <t>■設置場所不明枠はこちらをクリック</t>
    <rPh sb="1" eb="3">
      <t>セッチ</t>
    </rPh>
    <rPh sb="3" eb="5">
      <t>バショ</t>
    </rPh>
    <rPh sb="5" eb="7">
      <t>フメイ</t>
    </rPh>
    <rPh sb="7" eb="8">
      <t>ワク</t>
    </rPh>
    <phoneticPr fontId="7"/>
  </si>
  <si>
    <t>建物名：</t>
    <rPh sb="0" eb="3">
      <t>タテモノメイ</t>
    </rPh>
    <phoneticPr fontId="4"/>
  </si>
  <si>
    <t>フロア：</t>
    <phoneticPr fontId="4"/>
  </si>
  <si>
    <t>回線・機器情報記入シート引用</t>
    <rPh sb="12" eb="14">
      <t>インヨウ</t>
    </rPh>
    <phoneticPr fontId="7"/>
  </si>
  <si>
    <t>クリーム色セルに関数が入っています</t>
    <rPh sb="4" eb="5">
      <t>イロ</t>
    </rPh>
    <rPh sb="8" eb="10">
      <t>カンスウ</t>
    </rPh>
    <rPh sb="11" eb="12">
      <t>ハイ</t>
    </rPh>
    <phoneticPr fontId="7"/>
  </si>
  <si>
    <t>調査端末情報記入シート引用</t>
    <rPh sb="0" eb="2">
      <t>チョウサ</t>
    </rPh>
    <rPh sb="2" eb="4">
      <t>タンマツ</t>
    </rPh>
    <rPh sb="4" eb="6">
      <t>ジョウホウ</t>
    </rPh>
    <rPh sb="6" eb="8">
      <t>キニュウ</t>
    </rPh>
    <rPh sb="11" eb="13">
      <t>インヨウ</t>
    </rPh>
    <phoneticPr fontId="7"/>
  </si>
  <si>
    <t>端末についてまとめ</t>
    <rPh sb="0" eb="2">
      <t>タンマツ</t>
    </rPh>
    <phoneticPr fontId="7"/>
  </si>
  <si>
    <t>ONUについてまとめ</t>
    <phoneticPr fontId="7"/>
  </si>
  <si>
    <t>装置①についてまとめ</t>
    <rPh sb="0" eb="2">
      <t>ソウチ</t>
    </rPh>
    <phoneticPr fontId="7"/>
  </si>
  <si>
    <t>装置②についてまとめ</t>
    <rPh sb="0" eb="2">
      <t>ソウチ</t>
    </rPh>
    <phoneticPr fontId="7"/>
  </si>
  <si>
    <t>申告回線No</t>
    <rPh sb="0" eb="2">
      <t>シンコク</t>
    </rPh>
    <rPh sb="2" eb="4">
      <t>カイセン</t>
    </rPh>
    <phoneticPr fontId="7"/>
  </si>
  <si>
    <t>回線ID</t>
  </si>
  <si>
    <t>ONU設置場所</t>
    <phoneticPr fontId="7"/>
  </si>
  <si>
    <t>機器A_メーカ名</t>
    <rPh sb="0" eb="2">
      <t>キキ</t>
    </rPh>
    <rPh sb="7" eb="8">
      <t>メイ</t>
    </rPh>
    <phoneticPr fontId="7"/>
  </si>
  <si>
    <t>機器A_型番</t>
    <rPh sb="0" eb="2">
      <t>キキ</t>
    </rPh>
    <rPh sb="4" eb="6">
      <t>カタバン</t>
    </rPh>
    <phoneticPr fontId="7"/>
  </si>
  <si>
    <t>機器A_設置場所</t>
    <rPh sb="0" eb="2">
      <t>キキ</t>
    </rPh>
    <rPh sb="4" eb="8">
      <t>セッチバショ</t>
    </rPh>
    <phoneticPr fontId="7"/>
  </si>
  <si>
    <t>機器B_設置有無</t>
    <rPh sb="0" eb="2">
      <t>キキ</t>
    </rPh>
    <rPh sb="4" eb="8">
      <t>セッチウム</t>
    </rPh>
    <phoneticPr fontId="7"/>
  </si>
  <si>
    <t>機器B_メーカ名</t>
    <rPh sb="0" eb="2">
      <t>キキ</t>
    </rPh>
    <rPh sb="7" eb="8">
      <t>メイ</t>
    </rPh>
    <phoneticPr fontId="7"/>
  </si>
  <si>
    <t>機器B_型番</t>
    <rPh sb="0" eb="2">
      <t>キキ</t>
    </rPh>
    <rPh sb="4" eb="6">
      <t>カタバン</t>
    </rPh>
    <phoneticPr fontId="7"/>
  </si>
  <si>
    <t>機器B_設置場所</t>
    <rPh sb="0" eb="2">
      <t>キキ</t>
    </rPh>
    <rPh sb="4" eb="8">
      <t>セッチバショ</t>
    </rPh>
    <phoneticPr fontId="7"/>
  </si>
  <si>
    <t>端末番号</t>
    <rPh sb="0" eb="2">
      <t>タンマツ</t>
    </rPh>
    <rPh sb="2" eb="4">
      <t>バンゴウ</t>
    </rPh>
    <phoneticPr fontId="7"/>
  </si>
  <si>
    <t>端末ホスト名</t>
    <rPh sb="0" eb="2">
      <t>タンマツ</t>
    </rPh>
    <rPh sb="5" eb="6">
      <t>メイ</t>
    </rPh>
    <phoneticPr fontId="7"/>
  </si>
  <si>
    <t>システム種別</t>
    <rPh sb="4" eb="6">
      <t>シュベツ</t>
    </rPh>
    <phoneticPr fontId="7"/>
  </si>
  <si>
    <t>設置場所</t>
    <rPh sb="0" eb="4">
      <t>セッチバショ</t>
    </rPh>
    <phoneticPr fontId="7"/>
  </si>
  <si>
    <t>平面図貼り付け</t>
    <phoneticPr fontId="4"/>
  </si>
  <si>
    <t>端末 １～５</t>
    <rPh sb="0" eb="2">
      <t>タンマツ</t>
    </rPh>
    <phoneticPr fontId="7"/>
  </si>
  <si>
    <t>回線終端装置(ONU) １～１０</t>
    <phoneticPr fontId="7"/>
  </si>
  <si>
    <t>機器A(ルータ/ファイアウォール/UTM) １A～１０A</t>
    <phoneticPr fontId="4"/>
  </si>
  <si>
    <t>機器B(ルータ/ファイアウォール/UTM) １B～１０B</t>
    <phoneticPr fontId="4"/>
  </si>
  <si>
    <t>回線終端装置(ONU) １１～２０</t>
    <phoneticPr fontId="7"/>
  </si>
  <si>
    <t>機器A(ルータ/ファイアウォール/UTM) １１A～２０A</t>
    <phoneticPr fontId="4"/>
  </si>
  <si>
    <t>機器B(ルータ/ファイアウォール/UTM) １１B～２０B</t>
    <phoneticPr fontId="4"/>
  </si>
  <si>
    <t>回線終端装置(ONU) ２１～３０</t>
    <phoneticPr fontId="7"/>
  </si>
  <si>
    <t>機器A(ルータ/ファイアウォール/UTM) ２１A～３０A</t>
    <phoneticPr fontId="4"/>
  </si>
  <si>
    <t>機器B(ルータ/ファイアウォール/UTM) ２１B～３０B</t>
    <phoneticPr fontId="4"/>
  </si>
  <si>
    <t>回線終端装置(ONU) ３１～４０</t>
    <phoneticPr fontId="7"/>
  </si>
  <si>
    <t>機器A(ルータ/ファイアウォール/UTM) ３１A～４０A</t>
    <phoneticPr fontId="4"/>
  </si>
  <si>
    <t>機器B(ルータ/ファイアウォール/UTM) ３１B～４０B</t>
    <phoneticPr fontId="4"/>
  </si>
  <si>
    <t>回線終端装置(ONU) ４１～５０</t>
    <phoneticPr fontId="7"/>
  </si>
  <si>
    <t>機器A(ルータ/ファイアウォール/UTM) ４１A～５０A</t>
    <phoneticPr fontId="4"/>
  </si>
  <si>
    <t>機器B(ルータ/ファイアウォール/UTM) ４１B～５０B</t>
    <phoneticPr fontId="4"/>
  </si>
  <si>
    <t>回線終端装置(ONU) ５１～６０</t>
    <phoneticPr fontId="7"/>
  </si>
  <si>
    <t>機器A(ルータ/ファイアウォール/UTM) ５１A～６０A</t>
    <phoneticPr fontId="4"/>
  </si>
  <si>
    <t>機器B(ルータ/ファイアウォール/UTM) ５１B～６０B</t>
    <phoneticPr fontId="4"/>
  </si>
  <si>
    <t>回線終端装置(ONU) ６１～７０</t>
    <phoneticPr fontId="7"/>
  </si>
  <si>
    <t>機器A(ルータ/ファイアウォール/UTM) ６１A～７０A</t>
    <phoneticPr fontId="4"/>
  </si>
  <si>
    <t>機器B(ルータ/ファイアウォール/UTM) ６１B～７０B</t>
    <phoneticPr fontId="4"/>
  </si>
  <si>
    <t>回線終端装置(ONU) ７１～８０</t>
    <phoneticPr fontId="7"/>
  </si>
  <si>
    <t>機器A(ルータ/ファイアウォール/UTM) ７１A～８０A</t>
    <phoneticPr fontId="4"/>
  </si>
  <si>
    <t>機器B(ルータ/ファイアウォール/UTM) ７１B～８０B</t>
    <phoneticPr fontId="4"/>
  </si>
  <si>
    <t>回線終端装置(ONU) ８１～９０</t>
    <phoneticPr fontId="7"/>
  </si>
  <si>
    <t>機器A(ルータ/ファイアウォール/UTM) ８１A～９０A</t>
    <phoneticPr fontId="4"/>
  </si>
  <si>
    <t>機器B(ルータ/ファイアウォール/UTM) ８１B～９０B</t>
    <phoneticPr fontId="4"/>
  </si>
  <si>
    <t>回線終端装置(ONU) ９１～１００</t>
    <phoneticPr fontId="7"/>
  </si>
  <si>
    <t>機器A(ルータ/ファイアウォール/UTM) ９１A～１００A</t>
    <phoneticPr fontId="4"/>
  </si>
  <si>
    <t>機器B(ルータ/ファイアウォール/UTM) ９１B～１００B</t>
    <phoneticPr fontId="4"/>
  </si>
  <si>
    <t>設置場所不明</t>
    <rPh sb="0" eb="6">
      <t>セッチバショフメイ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</si>
</sst>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F800]dddd\,\ mmmm\ dd\,\ yyyy"/>
    <numFmt numFmtId="179" formatCode="yyyy&quot;年&quot;m&quot;月&quot;d&quot;日&quot;;@"/>
  </numFmts>
  <fonts count="69">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Meiryo UI"/>
      <family val="3"/>
      <charset val="128"/>
    </font>
    <font>
      <sz val="6"/>
      <name val="游ゴシック"/>
      <family val="2"/>
      <charset val="128"/>
      <scheme val="minor"/>
    </font>
    <font>
      <sz val="11"/>
      <name val="ＭＳ Ｐゴシック"/>
      <family val="3"/>
      <charset val="128"/>
    </font>
    <font>
      <sz val="11"/>
      <name val="Meiryo UI"/>
      <family val="3"/>
      <charset val="128"/>
    </font>
    <font>
      <sz val="6"/>
      <name val="游ゴシック"/>
      <family val="3"/>
      <charset val="128"/>
      <scheme val="minor"/>
    </font>
    <font>
      <sz val="8"/>
      <name val="Meiryo UI"/>
      <family val="3"/>
      <charset val="128"/>
    </font>
    <font>
      <b/>
      <sz val="18"/>
      <color theme="0"/>
      <name val="Meiryo UI"/>
      <family val="3"/>
      <charset val="128"/>
    </font>
    <font>
      <sz val="6"/>
      <name val="ＭＳ Ｐゴシック"/>
      <family val="3"/>
      <charset val="128"/>
    </font>
    <font>
      <b/>
      <sz val="14"/>
      <name val="Meiryo UI"/>
      <family val="3"/>
      <charset val="128"/>
    </font>
    <font>
      <b/>
      <sz val="9"/>
      <color rgb="FFFFFFFF"/>
      <name val="Meiryo UI"/>
      <family val="3"/>
      <charset val="128"/>
    </font>
    <font>
      <b/>
      <sz val="8"/>
      <color rgb="FFFFFFFF"/>
      <name val="Meiryo UI"/>
      <family val="3"/>
      <charset val="128"/>
    </font>
    <font>
      <b/>
      <sz val="8"/>
      <color theme="1"/>
      <name val="Meiryo UI"/>
      <family val="3"/>
      <charset val="128"/>
    </font>
    <font>
      <sz val="8"/>
      <color rgb="FFFFFF00"/>
      <name val="Meiryo UI"/>
      <family val="3"/>
      <charset val="128"/>
    </font>
    <font>
      <u/>
      <sz val="11"/>
      <color theme="10"/>
      <name val="游ゴシック"/>
      <family val="2"/>
      <scheme val="minor"/>
    </font>
    <font>
      <u/>
      <sz val="11"/>
      <color theme="10"/>
      <name val="游ゴシック"/>
      <family val="3"/>
      <charset val="128"/>
      <scheme val="minor"/>
    </font>
    <font>
      <b/>
      <sz val="9"/>
      <color indexed="81"/>
      <name val="MS P ゴシック"/>
      <family val="3"/>
      <charset val="128"/>
    </font>
    <font>
      <sz val="8"/>
      <color theme="1"/>
      <name val="Meiryo UI"/>
      <family val="3"/>
      <charset val="128"/>
    </font>
    <font>
      <b/>
      <sz val="24"/>
      <color theme="0"/>
      <name val="Meiryo UI"/>
      <family val="3"/>
      <charset val="128"/>
    </font>
    <font>
      <b/>
      <sz val="14"/>
      <color theme="0"/>
      <name val="Meiryo UI"/>
      <family val="3"/>
      <charset val="128"/>
    </font>
    <font>
      <b/>
      <sz val="10"/>
      <color theme="1"/>
      <name val="Meiryo UI"/>
      <family val="3"/>
      <charset val="128"/>
    </font>
    <font>
      <sz val="10"/>
      <color theme="1"/>
      <name val="Meiryo UI"/>
      <family val="3"/>
      <charset val="128"/>
    </font>
    <font>
      <sz val="11"/>
      <color theme="0"/>
      <name val="Meiryo UI"/>
      <family val="3"/>
      <charset val="128"/>
    </font>
    <font>
      <b/>
      <u/>
      <sz val="10"/>
      <color theme="1"/>
      <name val="Meiryo UI"/>
      <family val="3"/>
      <charset val="128"/>
    </font>
    <font>
      <sz val="14"/>
      <name val="Meiryo UI"/>
      <family val="3"/>
      <charset val="128"/>
    </font>
    <font>
      <sz val="14"/>
      <color theme="1"/>
      <name val="Meiryo UI"/>
      <family val="3"/>
      <charset val="128"/>
    </font>
    <font>
      <u/>
      <sz val="11"/>
      <color theme="10"/>
      <name val="游ゴシック"/>
      <family val="2"/>
      <charset val="128"/>
      <scheme val="minor"/>
    </font>
    <font>
      <sz val="48"/>
      <color theme="0" tint="-0.499984740745262"/>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scheme val="minor"/>
    </font>
    <font>
      <sz val="48"/>
      <color theme="0"/>
      <name val="游ゴシック"/>
      <family val="3"/>
      <charset val="128"/>
      <scheme val="minor"/>
    </font>
    <font>
      <sz val="48"/>
      <color theme="1"/>
      <name val="游ゴシック"/>
      <family val="3"/>
      <charset val="128"/>
      <scheme val="minor"/>
    </font>
    <font>
      <sz val="11"/>
      <color theme="1"/>
      <name val="Meiryo UI"/>
      <family val="3"/>
    </font>
    <font>
      <sz val="6"/>
      <color theme="1"/>
      <name val="Meiryo UI"/>
      <family val="3"/>
    </font>
    <font>
      <sz val="9"/>
      <color theme="1"/>
      <name val="Meiryo UI"/>
      <family val="3"/>
    </font>
    <font>
      <b/>
      <sz val="24"/>
      <color theme="0"/>
      <name val="Meiryo UI"/>
      <family val="3"/>
    </font>
    <font>
      <b/>
      <sz val="10"/>
      <color theme="1"/>
      <name val="Meiryo UI"/>
      <family val="3"/>
    </font>
    <font>
      <sz val="14"/>
      <color theme="1"/>
      <name val="Meiryo UI"/>
      <family val="3"/>
    </font>
    <font>
      <sz val="14"/>
      <name val="Meiryo UI"/>
      <family val="3"/>
    </font>
    <font>
      <sz val="10"/>
      <name val="Meiryo UI"/>
      <family val="3"/>
    </font>
    <font>
      <sz val="11"/>
      <color theme="0"/>
      <name val="Meiryo UI"/>
      <family val="3"/>
    </font>
    <font>
      <sz val="14"/>
      <color theme="1"/>
      <name val="游ゴシック"/>
      <family val="2"/>
      <charset val="128"/>
      <scheme val="minor"/>
    </font>
    <font>
      <b/>
      <sz val="14"/>
      <color theme="0"/>
      <name val="Meiryo UI"/>
      <family val="3"/>
    </font>
    <font>
      <sz val="10"/>
      <color theme="1"/>
      <name val="Meiryo UI"/>
      <family val="3"/>
    </font>
    <font>
      <b/>
      <sz val="14"/>
      <color theme="1"/>
      <name val="Meiryo UI"/>
      <family val="3"/>
      <charset val="128"/>
    </font>
    <font>
      <b/>
      <sz val="11"/>
      <color theme="0"/>
      <name val="Meiryo UI"/>
      <family val="3"/>
    </font>
    <font>
      <sz val="8"/>
      <name val="Meiryo UI"/>
      <family val="3"/>
    </font>
    <font>
      <b/>
      <sz val="18"/>
      <color theme="0"/>
      <name val="Meiryo UI"/>
      <family val="3"/>
    </font>
    <font>
      <sz val="11"/>
      <name val="Meiryo UI"/>
      <family val="3"/>
    </font>
    <font>
      <b/>
      <sz val="9"/>
      <color rgb="FFFFFFFF"/>
      <name val="Meiryo UI"/>
      <family val="3"/>
    </font>
    <font>
      <b/>
      <sz val="8"/>
      <color rgb="FFFFFFFF"/>
      <name val="Meiryo UI"/>
      <family val="3"/>
    </font>
    <font>
      <b/>
      <sz val="9"/>
      <color theme="1"/>
      <name val="Meiryo UI"/>
      <family val="3"/>
    </font>
    <font>
      <b/>
      <sz val="8"/>
      <color theme="1"/>
      <name val="Meiryo UI"/>
      <family val="3"/>
    </font>
    <font>
      <sz val="9"/>
      <color rgb="FFFF0000"/>
      <name val="Meiryo UI"/>
      <family val="3"/>
    </font>
    <font>
      <b/>
      <sz val="9"/>
      <color rgb="FFFF0000"/>
      <name val="Meiryo UI"/>
      <family val="3"/>
    </font>
    <font>
      <sz val="9"/>
      <name val="Meiryo UI"/>
      <family val="3"/>
    </font>
    <font>
      <b/>
      <sz val="14"/>
      <name val="Meiryo UI"/>
      <family val="3"/>
    </font>
    <font>
      <sz val="8"/>
      <color theme="1"/>
      <name val="Meiryo UI"/>
      <family val="3"/>
    </font>
    <font>
      <b/>
      <sz val="8"/>
      <name val="Meiryo UI"/>
      <family val="3"/>
      <charset val="128"/>
    </font>
    <font>
      <u/>
      <sz val="14"/>
      <color theme="10"/>
      <name val="Meiryo UI"/>
      <family val="3"/>
    </font>
    <font>
      <b/>
      <u/>
      <sz val="14"/>
      <color theme="10"/>
      <name val="Meiryo UI"/>
      <family val="3"/>
    </font>
    <font>
      <sz val="11"/>
      <color theme="3" tint="0.499984740745262"/>
      <name val="游ゴシック"/>
      <family val="2"/>
      <charset val="128"/>
      <scheme val="minor"/>
    </font>
    <font>
      <b/>
      <sz val="11"/>
      <color theme="1"/>
      <name val="Meiryo UI"/>
      <family val="3"/>
    </font>
    <font>
      <b/>
      <sz val="12"/>
      <color indexed="81"/>
      <name val="MS P ゴシック"/>
      <family val="3"/>
      <charset val="128"/>
    </font>
    <font>
      <sz val="48"/>
      <color theme="0" tint="-0.499984740745262"/>
      <name val="Meiryo UI"/>
      <family val="3"/>
      <charset val="128"/>
    </font>
    <font>
      <sz val="48"/>
      <color theme="0" tint="-0.499984740745262"/>
      <name val="Meiryo UI"/>
      <family val="3"/>
    </font>
  </fonts>
  <fills count="25">
    <fill>
      <patternFill patternType="none"/>
    </fill>
    <fill>
      <patternFill patternType="gray125"/>
    </fill>
    <fill>
      <patternFill patternType="solid">
        <fgColor theme="0"/>
        <bgColor indexed="64"/>
      </patternFill>
    </fill>
    <fill>
      <patternFill patternType="solid">
        <fgColor theme="1"/>
        <bgColor rgb="FF000000"/>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A5EDC"/>
        <bgColor indexed="64"/>
      </patternFill>
    </fill>
    <fill>
      <patternFill patternType="solid">
        <fgColor rgb="FF9BFF9B"/>
        <bgColor indexed="64"/>
      </patternFill>
    </fill>
    <fill>
      <patternFill patternType="solid">
        <fgColor rgb="FF69FFFF"/>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239D3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239D32"/>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rgb="FF000000"/>
      </patternFill>
    </fill>
    <fill>
      <patternFill patternType="solid">
        <fgColor rgb="FF94DCF8"/>
        <bgColor indexed="64"/>
      </patternFill>
    </fill>
    <fill>
      <patternFill patternType="solid">
        <fgColor theme="0" tint="-0.499984740745262"/>
        <bgColor indexed="64"/>
      </patternFill>
    </fill>
  </fills>
  <borders count="5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right style="thin">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style="medium">
        <color auto="1"/>
      </top>
      <bottom style="medium">
        <color auto="1"/>
      </bottom>
      <diagonal/>
    </border>
    <border>
      <left/>
      <right/>
      <top/>
      <bottom style="thin">
        <color rgb="FF239D32"/>
      </bottom>
      <diagonal/>
    </border>
  </borders>
  <cellStyleXfs count="8">
    <xf numFmtId="0" fontId="0" fillId="0" borderId="0">
      <alignment vertical="center"/>
    </xf>
    <xf numFmtId="0" fontId="2" fillId="0" borderId="0"/>
    <xf numFmtId="0" fontId="5" fillId="0" borderId="0"/>
    <xf numFmtId="0" fontId="16" fillId="0" borderId="0" applyNumberFormat="0" applyFill="0" applyBorder="0" applyAlignment="0" applyProtection="0"/>
    <xf numFmtId="0" fontId="1" fillId="0" borderId="0">
      <alignment vertical="center"/>
    </xf>
    <xf numFmtId="0" fontId="5" fillId="0" borderId="0">
      <alignment vertical="center"/>
    </xf>
    <xf numFmtId="0" fontId="5" fillId="0" borderId="0">
      <alignment vertical="center"/>
    </xf>
    <xf numFmtId="0" fontId="28" fillId="0" borderId="0" applyNumberFormat="0" applyFill="0" applyBorder="0" applyAlignment="0" applyProtection="0">
      <alignment vertical="center"/>
    </xf>
  </cellStyleXfs>
  <cellXfs count="458">
    <xf numFmtId="0" fontId="0" fillId="0" borderId="0" xfId="0">
      <alignment vertical="center"/>
    </xf>
    <xf numFmtId="0" fontId="3" fillId="2" borderId="0" xfId="1" applyFont="1" applyFill="1"/>
    <xf numFmtId="0" fontId="6" fillId="2" borderId="0" xfId="2" applyFont="1" applyFill="1"/>
    <xf numFmtId="0" fontId="8" fillId="2" borderId="0" xfId="2" applyFont="1" applyFill="1" applyAlignment="1">
      <alignment vertical="center"/>
    </xf>
    <xf numFmtId="0" fontId="11" fillId="2" borderId="0" xfId="2" applyFont="1" applyFill="1" applyAlignment="1">
      <alignment horizontal="center" vertical="center"/>
    </xf>
    <xf numFmtId="0" fontId="12" fillId="2" borderId="0" xfId="2" applyFont="1" applyFill="1" applyAlignment="1">
      <alignment horizontal="center" vertical="center"/>
    </xf>
    <xf numFmtId="0" fontId="8" fillId="2" borderId="10" xfId="2" applyFont="1" applyFill="1" applyBorder="1" applyAlignment="1">
      <alignment vertical="center"/>
    </xf>
    <xf numFmtId="49" fontId="8" fillId="2" borderId="16" xfId="2" applyNumberFormat="1" applyFont="1" applyFill="1" applyBorder="1" applyAlignment="1" applyProtection="1">
      <alignment vertical="center" shrinkToFit="1"/>
      <protection locked="0"/>
    </xf>
    <xf numFmtId="0" fontId="8" fillId="2" borderId="0" xfId="2" applyFont="1" applyFill="1" applyAlignment="1">
      <alignment vertical="center" wrapText="1"/>
    </xf>
    <xf numFmtId="0" fontId="8" fillId="2" borderId="20" xfId="2" applyFont="1" applyFill="1" applyBorder="1" applyAlignment="1">
      <alignment vertical="center"/>
    </xf>
    <xf numFmtId="0" fontId="8" fillId="2" borderId="27" xfId="2" applyFont="1" applyFill="1" applyBorder="1" applyAlignment="1">
      <alignment vertical="center"/>
    </xf>
    <xf numFmtId="0" fontId="3" fillId="2" borderId="0" xfId="1" applyFont="1" applyFill="1" applyAlignment="1">
      <alignment horizontal="center" vertical="center"/>
    </xf>
    <xf numFmtId="0" fontId="3" fillId="2" borderId="12" xfId="1" applyFont="1" applyFill="1" applyBorder="1" applyAlignment="1" applyProtection="1">
      <alignment horizontal="center" vertical="center" shrinkToFit="1"/>
      <protection locked="0"/>
    </xf>
    <xf numFmtId="49" fontId="3" fillId="0" borderId="12" xfId="1" applyNumberFormat="1" applyFont="1" applyBorder="1" applyAlignment="1" applyProtection="1">
      <alignment horizontal="center" vertical="center" shrinkToFit="1"/>
      <protection locked="0"/>
    </xf>
    <xf numFmtId="0" fontId="3" fillId="0" borderId="12" xfId="1" applyFont="1" applyBorder="1" applyAlignment="1" applyProtection="1">
      <alignment horizontal="center" vertical="center"/>
      <protection locked="0"/>
    </xf>
    <xf numFmtId="0" fontId="3" fillId="0" borderId="12" xfId="1" applyFont="1" applyBorder="1" applyAlignment="1" applyProtection="1">
      <alignment horizontal="center" vertical="center" shrinkToFit="1"/>
      <protection locked="0"/>
    </xf>
    <xf numFmtId="49" fontId="3" fillId="2" borderId="12" xfId="1" applyNumberFormat="1" applyFont="1" applyFill="1" applyBorder="1" applyAlignment="1" applyProtection="1">
      <alignment horizontal="center" vertical="center" shrinkToFit="1"/>
      <protection locked="0"/>
    </xf>
    <xf numFmtId="49" fontId="3" fillId="0" borderId="12" xfId="1" applyNumberFormat="1" applyFont="1" applyBorder="1" applyAlignment="1" applyProtection="1">
      <alignment horizontal="center" vertical="center" wrapText="1" shrinkToFit="1"/>
      <protection locked="0"/>
    </xf>
    <xf numFmtId="0" fontId="3" fillId="2" borderId="0" xfId="1" applyFont="1" applyFill="1" applyAlignment="1">
      <alignment horizontal="center" vertical="center" shrinkToFit="1"/>
    </xf>
    <xf numFmtId="0" fontId="3" fillId="0" borderId="0" xfId="1" applyFont="1" applyAlignment="1">
      <alignment horizontal="center" vertical="center"/>
    </xf>
    <xf numFmtId="0" fontId="25" fillId="0" borderId="0" xfId="1" applyFont="1" applyAlignment="1">
      <alignment horizontal="center" vertical="center" wrapText="1"/>
    </xf>
    <xf numFmtId="0" fontId="23" fillId="0" borderId="0" xfId="1" applyFont="1" applyAlignment="1">
      <alignment horizontal="center" vertical="center" wrapText="1"/>
    </xf>
    <xf numFmtId="0" fontId="24" fillId="0" borderId="0" xfId="1" applyFont="1" applyAlignment="1">
      <alignment horizontal="center" vertical="center"/>
    </xf>
    <xf numFmtId="0" fontId="24" fillId="0" borderId="0" xfId="1" applyFont="1" applyAlignment="1">
      <alignment horizontal="center" vertical="center" shrinkToFit="1"/>
    </xf>
    <xf numFmtId="0" fontId="3" fillId="0" borderId="0" xfId="1" applyFont="1" applyAlignment="1">
      <alignment horizontal="center" vertical="center" shrinkToFit="1"/>
    </xf>
    <xf numFmtId="0" fontId="20" fillId="0" borderId="0" xfId="1" applyFont="1" applyAlignment="1">
      <alignment vertical="center"/>
    </xf>
    <xf numFmtId="0" fontId="21" fillId="0" borderId="0" xfId="1" applyFont="1" applyAlignment="1">
      <alignment vertical="center"/>
    </xf>
    <xf numFmtId="0" fontId="15" fillId="2" borderId="0" xfId="2" applyFont="1" applyFill="1" applyAlignment="1">
      <alignment vertical="center" wrapText="1"/>
    </xf>
    <xf numFmtId="0" fontId="15" fillId="2" borderId="7" xfId="2" applyFont="1" applyFill="1" applyBorder="1" applyAlignment="1">
      <alignment vertical="center" wrapText="1"/>
    </xf>
    <xf numFmtId="0" fontId="15" fillId="2" borderId="20" xfId="2" applyFont="1" applyFill="1" applyBorder="1" applyAlignment="1">
      <alignment vertical="center" wrapText="1"/>
    </xf>
    <xf numFmtId="0" fontId="15" fillId="2" borderId="21" xfId="2" applyFont="1" applyFill="1" applyBorder="1" applyAlignment="1">
      <alignment vertical="center" wrapText="1"/>
    </xf>
    <xf numFmtId="0" fontId="3" fillId="6" borderId="12" xfId="1" applyFont="1" applyFill="1" applyBorder="1" applyAlignment="1" applyProtection="1">
      <alignment horizontal="center" vertical="center" shrinkToFit="1"/>
      <protection locked="0"/>
    </xf>
    <xf numFmtId="0" fontId="3" fillId="6" borderId="12" xfId="1" applyFont="1" applyFill="1" applyBorder="1" applyAlignment="1" applyProtection="1">
      <alignment horizontal="center" vertical="center"/>
      <protection locked="0"/>
    </xf>
    <xf numFmtId="0" fontId="12" fillId="3" borderId="3"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3" fillId="2" borderId="0" xfId="1" applyFont="1" applyFill="1" applyAlignment="1">
      <alignment horizontal="center"/>
    </xf>
    <xf numFmtId="0" fontId="12" fillId="0" borderId="0" xfId="2" applyFont="1" applyAlignment="1">
      <alignment horizontal="center" vertical="center"/>
    </xf>
    <xf numFmtId="0" fontId="35" fillId="2" borderId="0" xfId="1" applyFont="1" applyFill="1" applyAlignment="1">
      <alignment horizontal="center" vertical="center"/>
    </xf>
    <xf numFmtId="0" fontId="38" fillId="0" borderId="0" xfId="1" applyFont="1" applyAlignment="1">
      <alignment vertical="center"/>
    </xf>
    <xf numFmtId="0" fontId="35" fillId="0" borderId="0" xfId="1" applyFont="1" applyAlignment="1">
      <alignment horizontal="center" vertical="center"/>
    </xf>
    <xf numFmtId="0" fontId="40" fillId="2" borderId="12" xfId="1" applyFont="1" applyFill="1" applyBorder="1" applyAlignment="1" applyProtection="1">
      <alignment horizontal="left" vertical="center" shrinkToFit="1"/>
      <protection locked="0"/>
    </xf>
    <xf numFmtId="0" fontId="40" fillId="2" borderId="12" xfId="1" applyFont="1" applyFill="1" applyBorder="1" applyAlignment="1" applyProtection="1">
      <alignment horizontal="center" vertical="center" shrinkToFit="1"/>
      <protection locked="0"/>
    </xf>
    <xf numFmtId="0" fontId="40" fillId="2" borderId="12" xfId="1" applyFont="1" applyFill="1" applyBorder="1" applyAlignment="1" applyProtection="1">
      <alignment horizontal="center" vertical="center" wrapText="1" shrinkToFit="1"/>
      <protection locked="0"/>
    </xf>
    <xf numFmtId="178" fontId="40" fillId="0" borderId="12" xfId="1" applyNumberFormat="1" applyFont="1" applyBorder="1" applyAlignment="1" applyProtection="1">
      <alignment horizontal="center" vertical="center"/>
      <protection locked="0"/>
    </xf>
    <xf numFmtId="178" fontId="40" fillId="2" borderId="12" xfId="1" applyNumberFormat="1" applyFont="1" applyFill="1" applyBorder="1" applyAlignment="1" applyProtection="1">
      <alignment horizontal="center" vertical="center" shrinkToFit="1"/>
      <protection locked="0"/>
    </xf>
    <xf numFmtId="178" fontId="40" fillId="0" borderId="12" xfId="1" applyNumberFormat="1" applyFont="1" applyBorder="1" applyAlignment="1" applyProtection="1">
      <alignment horizontal="center" vertical="center" shrinkToFit="1"/>
      <protection locked="0"/>
    </xf>
    <xf numFmtId="0" fontId="35" fillId="2" borderId="0" xfId="1" applyFont="1" applyFill="1" applyAlignment="1" applyProtection="1">
      <alignment horizontal="center" vertical="center" wrapText="1" shrinkToFit="1"/>
      <protection locked="0"/>
    </xf>
    <xf numFmtId="0" fontId="35" fillId="2" borderId="0" xfId="1" applyFont="1" applyFill="1" applyAlignment="1" applyProtection="1">
      <alignment horizontal="center" vertical="center" shrinkToFit="1"/>
      <protection locked="0"/>
    </xf>
    <xf numFmtId="178" fontId="35" fillId="0" borderId="0" xfId="1" applyNumberFormat="1" applyFont="1" applyAlignment="1" applyProtection="1">
      <alignment horizontal="center" vertical="center" shrinkToFit="1"/>
      <protection locked="0"/>
    </xf>
    <xf numFmtId="0" fontId="35" fillId="2" borderId="0" xfId="1" applyFont="1" applyFill="1" applyAlignment="1" applyProtection="1">
      <alignment horizontal="left" vertical="center" shrinkToFit="1"/>
      <protection locked="0"/>
    </xf>
    <xf numFmtId="0" fontId="35" fillId="0" borderId="0" xfId="1" applyFont="1" applyAlignment="1" applyProtection="1">
      <alignment horizontal="center" vertical="center"/>
      <protection locked="0"/>
    </xf>
    <xf numFmtId="0" fontId="35" fillId="0" borderId="0" xfId="1" applyFont="1" applyAlignment="1" applyProtection="1">
      <alignment horizontal="center" vertical="center" shrinkToFit="1"/>
      <protection locked="0"/>
    </xf>
    <xf numFmtId="0" fontId="35" fillId="2" borderId="0" xfId="1" applyFont="1" applyFill="1" applyAlignment="1">
      <alignment horizontal="center" vertical="center" shrinkToFit="1"/>
    </xf>
    <xf numFmtId="0" fontId="45" fillId="0" borderId="0" xfId="1" applyFont="1" applyAlignment="1">
      <alignment vertical="center"/>
    </xf>
    <xf numFmtId="0" fontId="46" fillId="0" borderId="0" xfId="1" applyFont="1" applyAlignment="1">
      <alignment horizontal="center" vertical="center" wrapText="1"/>
    </xf>
    <xf numFmtId="0" fontId="43" fillId="0" borderId="0" xfId="1" applyFont="1" applyAlignment="1">
      <alignment horizontal="center" vertical="center" shrinkToFit="1"/>
    </xf>
    <xf numFmtId="0" fontId="35" fillId="0" borderId="0" xfId="1" applyFont="1" applyAlignment="1">
      <alignment horizontal="center" vertical="center" shrinkToFit="1"/>
    </xf>
    <xf numFmtId="0" fontId="35" fillId="0" borderId="12" xfId="1" applyFont="1" applyBorder="1" applyAlignment="1" applyProtection="1">
      <alignment horizontal="center" vertical="center" shrinkToFit="1"/>
      <protection locked="0"/>
    </xf>
    <xf numFmtId="0" fontId="35" fillId="2" borderId="12" xfId="1" applyFont="1" applyFill="1" applyBorder="1" applyAlignment="1" applyProtection="1">
      <alignment horizontal="center" vertical="center" shrinkToFit="1"/>
      <protection locked="0"/>
    </xf>
    <xf numFmtId="0" fontId="38" fillId="15" borderId="0" xfId="1" applyFont="1" applyFill="1" applyAlignment="1">
      <alignment vertical="center"/>
    </xf>
    <xf numFmtId="0" fontId="43" fillId="17" borderId="12" xfId="1" applyFont="1" applyFill="1" applyBorder="1" applyAlignment="1">
      <alignment horizontal="center" vertical="center" shrinkToFit="1"/>
    </xf>
    <xf numFmtId="0" fontId="35" fillId="2" borderId="0" xfId="1" applyFont="1" applyFill="1"/>
    <xf numFmtId="0" fontId="35" fillId="2" borderId="0" xfId="1" applyFont="1" applyFill="1" applyAlignment="1">
      <alignment vertical="center"/>
    </xf>
    <xf numFmtId="0" fontId="35" fillId="0" borderId="0" xfId="1" applyFont="1"/>
    <xf numFmtId="0" fontId="46" fillId="2" borderId="0" xfId="1" applyFont="1" applyFill="1" applyAlignment="1">
      <alignment horizontal="center" vertical="center"/>
    </xf>
    <xf numFmtId="0" fontId="49" fillId="2" borderId="0" xfId="2" applyFont="1" applyFill="1" applyAlignment="1">
      <alignment vertical="center"/>
    </xf>
    <xf numFmtId="0" fontId="51" fillId="2" borderId="0" xfId="2" applyFont="1" applyFill="1" applyAlignment="1">
      <alignment vertical="center"/>
    </xf>
    <xf numFmtId="0" fontId="52" fillId="0" borderId="0" xfId="2" applyFont="1" applyAlignment="1">
      <alignment vertical="center"/>
    </xf>
    <xf numFmtId="0" fontId="53" fillId="0" borderId="0" xfId="2" applyFont="1" applyAlignment="1">
      <alignment vertical="center"/>
    </xf>
    <xf numFmtId="0" fontId="35" fillId="2" borderId="0" xfId="1" applyFont="1" applyFill="1" applyAlignment="1">
      <alignment horizontal="center"/>
    </xf>
    <xf numFmtId="0" fontId="49" fillId="0" borderId="0" xfId="2" applyFont="1" applyAlignment="1">
      <alignment vertical="center"/>
    </xf>
    <xf numFmtId="49" fontId="49" fillId="0" borderId="0" xfId="2" applyNumberFormat="1" applyFont="1" applyAlignment="1" applyProtection="1">
      <alignment horizontal="left" vertical="center" shrinkToFit="1"/>
      <protection locked="0"/>
    </xf>
    <xf numFmtId="0" fontId="49" fillId="0" borderId="0" xfId="2" applyFont="1" applyAlignment="1">
      <alignment horizontal="center" vertical="center"/>
    </xf>
    <xf numFmtId="49" fontId="49" fillId="0" borderId="0" xfId="2" applyNumberFormat="1" applyFont="1" applyAlignment="1" applyProtection="1">
      <alignment vertical="center" shrinkToFit="1"/>
      <protection locked="0"/>
    </xf>
    <xf numFmtId="0" fontId="49" fillId="0" borderId="0" xfId="2" applyFont="1" applyAlignment="1">
      <alignment horizontal="left" vertical="center"/>
    </xf>
    <xf numFmtId="49" fontId="28" fillId="0" borderId="0" xfId="3" applyNumberFormat="1" applyFont="1" applyAlignment="1" applyProtection="1">
      <alignment horizontal="left" vertical="center" shrinkToFit="1"/>
      <protection locked="0"/>
    </xf>
    <xf numFmtId="0" fontId="59" fillId="0" borderId="0" xfId="2" applyFont="1" applyAlignment="1">
      <alignment horizontal="center" vertical="center"/>
    </xf>
    <xf numFmtId="49" fontId="49" fillId="0" borderId="0" xfId="2" applyNumberFormat="1" applyFont="1" applyAlignment="1" applyProtection="1">
      <alignment horizontal="center" vertical="center" shrinkToFit="1"/>
      <protection locked="0"/>
    </xf>
    <xf numFmtId="0" fontId="49" fillId="0" borderId="0" xfId="2" applyFont="1" applyAlignment="1">
      <alignment horizontal="center" vertical="center" shrinkToFit="1"/>
    </xf>
    <xf numFmtId="49" fontId="60" fillId="0" borderId="0" xfId="2" applyNumberFormat="1" applyFont="1" applyAlignment="1" applyProtection="1">
      <alignment vertical="center" shrinkToFit="1"/>
      <protection locked="0"/>
    </xf>
    <xf numFmtId="0" fontId="26" fillId="21" borderId="6" xfId="5" applyFont="1" applyFill="1" applyBorder="1" applyAlignment="1">
      <alignment horizontal="center" vertical="center" wrapText="1"/>
    </xf>
    <xf numFmtId="177" fontId="3" fillId="16" borderId="12" xfId="1" applyNumberFormat="1" applyFont="1" applyFill="1" applyBorder="1" applyAlignment="1">
      <alignment horizontal="center" vertical="center"/>
    </xf>
    <xf numFmtId="177" fontId="35" fillId="16" borderId="12" xfId="1" applyNumberFormat="1" applyFont="1" applyFill="1" applyBorder="1" applyAlignment="1">
      <alignment horizontal="center" vertical="center" shrinkToFit="1"/>
    </xf>
    <xf numFmtId="0" fontId="3" fillId="16" borderId="12" xfId="1" applyFont="1" applyFill="1" applyBorder="1" applyAlignment="1">
      <alignment horizontal="center" vertical="center" shrinkToFit="1"/>
    </xf>
    <xf numFmtId="0" fontId="6" fillId="2" borderId="0" xfId="4" applyFont="1" applyFill="1" applyAlignment="1">
      <alignment horizontal="right" vertical="center" wrapText="1"/>
    </xf>
    <xf numFmtId="0" fontId="20" fillId="15" borderId="0" xfId="1" applyFont="1" applyFill="1" applyAlignment="1">
      <alignment vertical="center"/>
    </xf>
    <xf numFmtId="0" fontId="26" fillId="16" borderId="28" xfId="5" applyFont="1" applyFill="1" applyBorder="1" applyAlignment="1">
      <alignment horizontal="center"/>
    </xf>
    <xf numFmtId="0" fontId="26" fillId="16" borderId="3" xfId="5" applyFont="1" applyFill="1" applyBorder="1" applyAlignment="1">
      <alignment horizontal="centerContinuous" vertical="center"/>
    </xf>
    <xf numFmtId="0" fontId="26" fillId="16" borderId="4" xfId="5" applyFont="1" applyFill="1" applyBorder="1" applyAlignment="1">
      <alignment horizontal="centerContinuous" vertical="center"/>
    </xf>
    <xf numFmtId="0" fontId="26" fillId="16" borderId="5" xfId="5" applyFont="1" applyFill="1" applyBorder="1" applyAlignment="1">
      <alignment horizontal="centerContinuous" vertical="center"/>
    </xf>
    <xf numFmtId="0" fontId="26" fillId="16" borderId="12" xfId="5" applyFont="1" applyFill="1" applyBorder="1" applyAlignment="1">
      <alignment horizontal="centerContinuous" vertical="center"/>
    </xf>
    <xf numFmtId="0" fontId="40" fillId="19" borderId="3" xfId="5" applyFont="1" applyFill="1" applyBorder="1" applyAlignment="1">
      <alignment horizontal="centerContinuous" vertical="center"/>
    </xf>
    <xf numFmtId="0" fontId="27" fillId="19" borderId="4" xfId="5" applyFont="1" applyFill="1" applyBorder="1" applyAlignment="1">
      <alignment horizontal="centerContinuous" vertical="center"/>
    </xf>
    <xf numFmtId="0" fontId="27" fillId="19" borderId="5" xfId="5" applyFont="1" applyFill="1" applyBorder="1" applyAlignment="1">
      <alignment horizontal="centerContinuous" vertical="center"/>
    </xf>
    <xf numFmtId="0" fontId="41" fillId="16" borderId="4" xfId="5" applyFont="1" applyFill="1" applyBorder="1" applyAlignment="1">
      <alignment horizontal="centerContinuous" vertical="center"/>
    </xf>
    <xf numFmtId="0" fontId="26" fillId="16" borderId="6" xfId="5" applyFont="1" applyFill="1" applyBorder="1" applyAlignment="1">
      <alignment horizontal="centerContinuous" vertical="center"/>
    </xf>
    <xf numFmtId="0" fontId="26" fillId="16" borderId="7" xfId="5" applyFont="1" applyFill="1" applyBorder="1" applyAlignment="1">
      <alignment horizontal="centerContinuous" vertical="center"/>
    </xf>
    <xf numFmtId="0" fontId="26" fillId="16" borderId="6" xfId="5" applyFont="1" applyFill="1" applyBorder="1" applyAlignment="1"/>
    <xf numFmtId="0" fontId="26" fillId="16" borderId="6" xfId="5" applyFont="1" applyFill="1" applyBorder="1" applyAlignment="1">
      <alignment horizontal="center"/>
    </xf>
    <xf numFmtId="0" fontId="26" fillId="16" borderId="6" xfId="5" applyFont="1" applyFill="1" applyBorder="1" applyAlignment="1">
      <alignment horizontal="center" wrapText="1"/>
    </xf>
    <xf numFmtId="0" fontId="27" fillId="19" borderId="28" xfId="1" applyFont="1" applyFill="1" applyBorder="1" applyAlignment="1">
      <alignment horizontal="center" wrapText="1"/>
    </xf>
    <xf numFmtId="0" fontId="27" fillId="19" borderId="6" xfId="5" applyFont="1" applyFill="1" applyBorder="1" applyAlignment="1">
      <alignment horizontal="center" wrapText="1"/>
    </xf>
    <xf numFmtId="0" fontId="27" fillId="19" borderId="6" xfId="5" applyFont="1" applyFill="1" applyBorder="1" applyAlignment="1">
      <alignment horizontal="center"/>
    </xf>
    <xf numFmtId="0" fontId="41" fillId="16" borderId="6" xfId="5" applyFont="1" applyFill="1" applyBorder="1" applyAlignment="1">
      <alignment horizontal="center"/>
    </xf>
    <xf numFmtId="0" fontId="26" fillId="21" borderId="6" xfId="5" applyFont="1" applyFill="1" applyBorder="1" applyAlignment="1">
      <alignment horizontal="center"/>
    </xf>
    <xf numFmtId="0" fontId="26" fillId="21" borderId="3" xfId="5" applyFont="1" applyFill="1" applyBorder="1" applyAlignment="1">
      <alignment horizontal="centerContinuous" vertical="center" wrapText="1"/>
    </xf>
    <xf numFmtId="0" fontId="26" fillId="21" borderId="4" xfId="5" applyFont="1" applyFill="1" applyBorder="1" applyAlignment="1">
      <alignment horizontal="centerContinuous" vertical="center" wrapText="1"/>
    </xf>
    <xf numFmtId="0" fontId="26" fillId="21" borderId="5" xfId="5" applyFont="1" applyFill="1" applyBorder="1" applyAlignment="1">
      <alignment horizontal="centerContinuous" vertical="center" wrapText="1"/>
    </xf>
    <xf numFmtId="0" fontId="26" fillId="16" borderId="20" xfId="5" applyFont="1" applyFill="1" applyBorder="1" applyAlignment="1">
      <alignment horizontal="center"/>
    </xf>
    <xf numFmtId="0" fontId="26" fillId="16" borderId="29" xfId="5" applyFont="1" applyFill="1" applyBorder="1" applyAlignment="1">
      <alignment horizontal="center"/>
    </xf>
    <xf numFmtId="0" fontId="26" fillId="16" borderId="13" xfId="5" applyFont="1" applyFill="1" applyBorder="1" applyAlignment="1">
      <alignment horizontal="center"/>
    </xf>
    <xf numFmtId="0" fontId="26" fillId="16" borderId="13" xfId="5" applyFont="1" applyFill="1" applyBorder="1" applyAlignment="1">
      <alignment horizontal="center" vertical="top" wrapText="1"/>
    </xf>
    <xf numFmtId="0" fontId="27" fillId="19" borderId="29" xfId="1" applyFont="1" applyFill="1" applyBorder="1" applyAlignment="1">
      <alignment horizontal="center" wrapText="1"/>
    </xf>
    <xf numFmtId="0" fontId="27" fillId="19" borderId="13" xfId="5" applyFont="1" applyFill="1" applyBorder="1" applyAlignment="1">
      <alignment horizontal="center" wrapText="1"/>
    </xf>
    <xf numFmtId="0" fontId="27" fillId="19" borderId="13" xfId="5" applyFont="1" applyFill="1" applyBorder="1" applyAlignment="1">
      <alignment horizontal="center"/>
    </xf>
    <xf numFmtId="0" fontId="27" fillId="19" borderId="13" xfId="5" applyFont="1" applyFill="1" applyBorder="1" applyAlignment="1">
      <alignment horizontal="center" vertical="top"/>
    </xf>
    <xf numFmtId="0" fontId="41" fillId="16" borderId="13" xfId="5" applyFont="1" applyFill="1" applyBorder="1" applyAlignment="1">
      <alignment horizontal="center"/>
    </xf>
    <xf numFmtId="0" fontId="26" fillId="21" borderId="13" xfId="5" applyFont="1" applyFill="1" applyBorder="1" applyAlignment="1">
      <alignment horizontal="center"/>
    </xf>
    <xf numFmtId="0" fontId="41" fillId="16" borderId="13" xfId="5" applyFont="1" applyFill="1" applyBorder="1" applyAlignment="1">
      <alignment horizontal="center" vertical="top" wrapText="1"/>
    </xf>
    <xf numFmtId="0" fontId="24" fillId="17" borderId="12" xfId="1" applyFont="1" applyFill="1" applyBorder="1" applyAlignment="1">
      <alignment horizontal="center" vertical="center"/>
    </xf>
    <xf numFmtId="0" fontId="24" fillId="17" borderId="12" xfId="1" applyFont="1" applyFill="1" applyBorder="1" applyAlignment="1">
      <alignment horizontal="center" vertical="center" shrinkToFit="1"/>
    </xf>
    <xf numFmtId="0" fontId="27" fillId="7" borderId="6" xfId="5" applyFont="1" applyFill="1" applyBorder="1" applyAlignment="1">
      <alignment horizontal="center" wrapText="1"/>
    </xf>
    <xf numFmtId="0" fontId="27" fillId="7" borderId="13" xfId="5" applyFont="1" applyFill="1" applyBorder="1" applyAlignment="1">
      <alignment horizontal="center" vertical="top" wrapText="1"/>
    </xf>
    <xf numFmtId="0" fontId="0" fillId="0" borderId="0" xfId="1" applyFont="1"/>
    <xf numFmtId="0" fontId="62" fillId="0" borderId="0" xfId="7" applyFont="1" applyAlignment="1">
      <alignment horizontal="left"/>
    </xf>
    <xf numFmtId="0" fontId="63" fillId="2" borderId="0" xfId="3" applyFont="1" applyFill="1" applyAlignment="1">
      <alignment horizontal="left"/>
    </xf>
    <xf numFmtId="0" fontId="64" fillId="2" borderId="0" xfId="1" applyFont="1" applyFill="1"/>
    <xf numFmtId="0" fontId="62" fillId="0" borderId="0" xfId="7" applyFont="1" applyAlignment="1">
      <alignment horizontal="center"/>
    </xf>
    <xf numFmtId="49" fontId="35" fillId="0" borderId="12" xfId="1" applyNumberFormat="1" applyFont="1" applyBorder="1" applyAlignment="1" applyProtection="1">
      <alignment horizontal="center" vertical="center" shrinkToFit="1"/>
      <protection locked="0"/>
    </xf>
    <xf numFmtId="0" fontId="35" fillId="2" borderId="0" xfId="1" applyFont="1" applyFill="1" applyAlignment="1" applyProtection="1">
      <alignment horizontal="center" vertical="center"/>
      <protection locked="0"/>
    </xf>
    <xf numFmtId="0" fontId="0" fillId="0" borderId="0" xfId="0" applyProtection="1">
      <alignment vertical="center"/>
      <protection locked="0"/>
    </xf>
    <xf numFmtId="0" fontId="35" fillId="2" borderId="0" xfId="1" applyFont="1" applyFill="1" applyAlignment="1" applyProtection="1">
      <alignment horizontal="left" vertical="center"/>
      <protection locked="0"/>
    </xf>
    <xf numFmtId="0" fontId="38" fillId="0" borderId="0" xfId="1" applyFont="1" applyAlignment="1" applyProtection="1">
      <alignment vertical="center"/>
      <protection locked="0"/>
    </xf>
    <xf numFmtId="0" fontId="43" fillId="0" borderId="20" xfId="1" applyFont="1" applyBorder="1" applyAlignment="1" applyProtection="1">
      <alignment horizontal="center" vertical="center" shrinkToFit="1"/>
      <protection locked="0"/>
    </xf>
    <xf numFmtId="0" fontId="44" fillId="0" borderId="12" xfId="0" applyFont="1" applyBorder="1" applyProtection="1">
      <alignment vertical="center"/>
      <protection locked="0"/>
    </xf>
    <xf numFmtId="0" fontId="40" fillId="0" borderId="12" xfId="1" applyFont="1" applyBorder="1" applyAlignment="1" applyProtection="1">
      <alignment horizontal="center" vertical="center"/>
      <protection locked="0"/>
    </xf>
    <xf numFmtId="0" fontId="35" fillId="0" borderId="20" xfId="1" applyFont="1" applyBorder="1" applyAlignment="1" applyProtection="1">
      <alignment horizontal="left" vertical="center" shrinkToFit="1"/>
      <protection locked="0"/>
    </xf>
    <xf numFmtId="0" fontId="40" fillId="2" borderId="12" xfId="1" applyFont="1" applyFill="1" applyBorder="1" applyAlignment="1" applyProtection="1">
      <alignment horizontal="center" vertical="center"/>
      <protection locked="0"/>
    </xf>
    <xf numFmtId="0" fontId="40" fillId="2" borderId="12" xfId="1" applyFont="1" applyFill="1" applyBorder="1" applyAlignment="1" applyProtection="1">
      <alignment horizontal="center" vertical="center" wrapText="1"/>
      <protection locked="0"/>
    </xf>
    <xf numFmtId="0" fontId="27" fillId="2" borderId="12" xfId="1" applyFont="1" applyFill="1" applyBorder="1" applyAlignment="1" applyProtection="1">
      <alignment horizontal="center" vertical="center" wrapText="1"/>
      <protection locked="0"/>
    </xf>
    <xf numFmtId="0" fontId="45" fillId="0" borderId="0" xfId="1" applyFont="1" applyAlignment="1" applyProtection="1">
      <alignment vertical="center"/>
      <protection locked="0"/>
    </xf>
    <xf numFmtId="0" fontId="46" fillId="0" borderId="0" xfId="1" applyFont="1" applyAlignment="1" applyProtection="1">
      <alignment horizontal="center" vertical="center" wrapText="1"/>
      <protection locked="0"/>
    </xf>
    <xf numFmtId="0" fontId="43" fillId="0" borderId="0" xfId="1" applyFont="1" applyAlignment="1" applyProtection="1">
      <alignment horizontal="center" vertical="center" shrinkToFit="1"/>
      <protection locked="0"/>
    </xf>
    <xf numFmtId="0" fontId="6" fillId="16" borderId="13" xfId="5" applyFont="1" applyFill="1" applyBorder="1" applyAlignment="1">
      <alignment horizontal="center" vertical="top" wrapText="1"/>
    </xf>
    <xf numFmtId="0" fontId="26" fillId="16" borderId="27" xfId="5" applyFont="1" applyFill="1" applyBorder="1" applyAlignment="1">
      <alignment horizontal="center" wrapText="1"/>
    </xf>
    <xf numFmtId="0" fontId="3" fillId="2" borderId="0" xfId="1" applyFont="1" applyFill="1" applyAlignment="1">
      <alignment horizontal="center" vertical="center" wrapText="1"/>
    </xf>
    <xf numFmtId="0" fontId="35" fillId="0" borderId="12" xfId="1" applyFont="1" applyBorder="1" applyAlignment="1" applyProtection="1">
      <alignment horizontal="center" vertical="center" wrapText="1" shrinkToFit="1"/>
      <protection locked="0"/>
    </xf>
    <xf numFmtId="0" fontId="12" fillId="18" borderId="1" xfId="2" applyFont="1" applyFill="1" applyBorder="1" applyAlignment="1">
      <alignment vertical="center"/>
    </xf>
    <xf numFmtId="0" fontId="13" fillId="18" borderId="1" xfId="2" applyFont="1" applyFill="1" applyBorder="1" applyAlignment="1">
      <alignment vertical="center"/>
    </xf>
    <xf numFmtId="0" fontId="13" fillId="18" borderId="2" xfId="2" applyFont="1" applyFill="1" applyBorder="1" applyAlignment="1">
      <alignment vertical="center"/>
    </xf>
    <xf numFmtId="0" fontId="8" fillId="16" borderId="20" xfId="2" applyFont="1" applyFill="1" applyBorder="1" applyAlignment="1">
      <alignment vertical="center"/>
    </xf>
    <xf numFmtId="0" fontId="8" fillId="16" borderId="27" xfId="2" applyFont="1" applyFill="1" applyBorder="1" applyAlignment="1">
      <alignment vertical="center"/>
    </xf>
    <xf numFmtId="0" fontId="8" fillId="16" borderId="29" xfId="2" applyFont="1" applyFill="1" applyBorder="1" applyAlignment="1">
      <alignment vertical="center"/>
    </xf>
    <xf numFmtId="0" fontId="3" fillId="16" borderId="29" xfId="1" applyFont="1" applyFill="1" applyBorder="1"/>
    <xf numFmtId="0" fontId="48" fillId="2" borderId="0" xfId="2" applyFont="1" applyFill="1" applyAlignment="1">
      <alignment horizontal="center"/>
    </xf>
    <xf numFmtId="0" fontId="46" fillId="2" borderId="0" xfId="1" applyFont="1" applyFill="1" applyAlignment="1">
      <alignment vertical="center"/>
    </xf>
    <xf numFmtId="179" fontId="46" fillId="2" borderId="0" xfId="1" applyNumberFormat="1" applyFont="1" applyFill="1" applyAlignment="1">
      <alignment vertical="center"/>
    </xf>
    <xf numFmtId="0" fontId="50" fillId="2" borderId="0" xfId="2" applyFont="1" applyFill="1" applyAlignment="1">
      <alignment horizontal="center" vertical="center"/>
    </xf>
    <xf numFmtId="0" fontId="52" fillId="2" borderId="0" xfId="2" applyFont="1" applyFill="1" applyAlignment="1">
      <alignment vertical="center"/>
    </xf>
    <xf numFmtId="0" fontId="53" fillId="2" borderId="0" xfId="2" applyFont="1" applyFill="1" applyAlignment="1">
      <alignment vertical="center"/>
    </xf>
    <xf numFmtId="0" fontId="52" fillId="18" borderId="0" xfId="2" applyFont="1" applyFill="1" applyAlignment="1">
      <alignment vertical="center"/>
    </xf>
    <xf numFmtId="0" fontId="53" fillId="18" borderId="0" xfId="2" applyFont="1" applyFill="1" applyAlignment="1">
      <alignment vertical="center"/>
    </xf>
    <xf numFmtId="0" fontId="52" fillId="22" borderId="0" xfId="2" applyFont="1" applyFill="1" applyAlignment="1">
      <alignment vertical="center"/>
    </xf>
    <xf numFmtId="0" fontId="53" fillId="22" borderId="0" xfId="2" applyFont="1" applyFill="1" applyAlignment="1">
      <alignment vertical="center"/>
    </xf>
    <xf numFmtId="0" fontId="37" fillId="2" borderId="0" xfId="1" applyFont="1" applyFill="1" applyAlignment="1">
      <alignment horizontal="right" vertical="center"/>
    </xf>
    <xf numFmtId="0" fontId="37" fillId="22" borderId="0" xfId="2" applyFont="1" applyFill="1" applyAlignment="1">
      <alignment vertical="center"/>
    </xf>
    <xf numFmtId="0" fontId="54" fillId="22" borderId="0" xfId="2" applyFont="1" applyFill="1" applyAlignment="1">
      <alignment vertical="center"/>
    </xf>
    <xf numFmtId="0" fontId="55" fillId="22" borderId="0" xfId="2" applyFont="1" applyFill="1" applyAlignment="1">
      <alignment vertical="center"/>
    </xf>
    <xf numFmtId="0" fontId="19" fillId="22" borderId="0" xfId="2" applyFont="1" applyFill="1" applyAlignment="1">
      <alignment vertical="center"/>
    </xf>
    <xf numFmtId="0" fontId="37" fillId="2" borderId="0" xfId="2" applyFont="1" applyFill="1" applyAlignment="1">
      <alignment vertical="center"/>
    </xf>
    <xf numFmtId="49" fontId="37" fillId="2" borderId="0" xfId="2" applyNumberFormat="1" applyFont="1" applyFill="1" applyAlignment="1">
      <alignment horizontal="left" vertical="center" shrinkToFit="1"/>
    </xf>
    <xf numFmtId="49" fontId="49" fillId="2" borderId="0" xfId="2" applyNumberFormat="1" applyFont="1" applyFill="1" applyAlignment="1">
      <alignment horizontal="left" vertical="center" shrinkToFit="1"/>
    </xf>
    <xf numFmtId="0" fontId="49" fillId="2" borderId="0" xfId="2" applyFont="1" applyFill="1" applyAlignment="1">
      <alignment horizontal="center" vertical="center"/>
    </xf>
    <xf numFmtId="0" fontId="54" fillId="2" borderId="0" xfId="1" applyFont="1" applyFill="1"/>
    <xf numFmtId="0" fontId="54" fillId="2" borderId="0" xfId="2" applyFont="1" applyFill="1" applyAlignment="1">
      <alignment horizontal="left" vertical="center"/>
    </xf>
    <xf numFmtId="0" fontId="54" fillId="2" borderId="0" xfId="2" applyFont="1" applyFill="1" applyAlignment="1">
      <alignment horizontal="center" vertical="center"/>
    </xf>
    <xf numFmtId="0" fontId="54" fillId="2" borderId="0" xfId="2" applyFont="1" applyFill="1" applyAlignment="1">
      <alignment horizontal="left" vertical="center" shrinkToFit="1"/>
    </xf>
    <xf numFmtId="0" fontId="37" fillId="2" borderId="0" xfId="2" applyFont="1" applyFill="1" applyAlignment="1">
      <alignment horizontal="left" vertical="center" shrinkToFit="1"/>
    </xf>
    <xf numFmtId="0" fontId="49" fillId="2" borderId="0" xfId="2" applyFont="1" applyFill="1" applyAlignment="1">
      <alignment horizontal="left" vertical="center" shrinkToFit="1"/>
    </xf>
    <xf numFmtId="49" fontId="49" fillId="2" borderId="0" xfId="2" applyNumberFormat="1" applyFont="1" applyFill="1" applyAlignment="1">
      <alignment vertical="center" shrinkToFit="1"/>
    </xf>
    <xf numFmtId="0" fontId="37" fillId="2" borderId="0" xfId="2" applyFont="1" applyFill="1" applyAlignment="1">
      <alignment horizontal="left" vertical="center"/>
    </xf>
    <xf numFmtId="0" fontId="37" fillId="2" borderId="0" xfId="2" applyFont="1" applyFill="1" applyAlignment="1">
      <alignment horizontal="center" vertical="center"/>
    </xf>
    <xf numFmtId="0" fontId="56" fillId="2" borderId="0" xfId="1" applyFont="1" applyFill="1" applyAlignment="1">
      <alignment horizontal="right" vertical="center"/>
    </xf>
    <xf numFmtId="0" fontId="57" fillId="2" borderId="0" xfId="2" applyFont="1" applyFill="1" applyAlignment="1">
      <alignment horizontal="left" vertical="center"/>
    </xf>
    <xf numFmtId="0" fontId="58" fillId="2" borderId="0" xfId="2" applyFont="1" applyFill="1" applyAlignment="1">
      <alignment horizontal="center" vertical="center"/>
    </xf>
    <xf numFmtId="0" fontId="58" fillId="2" borderId="0" xfId="2" applyFont="1" applyFill="1" applyAlignment="1">
      <alignment vertical="center"/>
    </xf>
    <xf numFmtId="49" fontId="58" fillId="2" borderId="0" xfId="2" applyNumberFormat="1" applyFont="1" applyFill="1" applyAlignment="1">
      <alignment horizontal="left" vertical="center" shrinkToFit="1"/>
    </xf>
    <xf numFmtId="0" fontId="49" fillId="2" borderId="0" xfId="2" applyFont="1" applyFill="1" applyAlignment="1">
      <alignment horizontal="left" vertical="center"/>
    </xf>
    <xf numFmtId="49" fontId="17" fillId="2" borderId="0" xfId="3" applyNumberFormat="1" applyFont="1" applyFill="1" applyAlignment="1" applyProtection="1">
      <alignment horizontal="left" vertical="center" shrinkToFit="1"/>
    </xf>
    <xf numFmtId="0" fontId="36" fillId="2" borderId="0" xfId="1" applyFont="1" applyFill="1" applyAlignment="1">
      <alignment horizontal="right" vertical="center"/>
    </xf>
    <xf numFmtId="49" fontId="28" fillId="2" borderId="0" xfId="3" applyNumberFormat="1" applyFont="1" applyFill="1" applyAlignment="1" applyProtection="1">
      <alignment horizontal="left" vertical="center" shrinkToFit="1"/>
    </xf>
    <xf numFmtId="0" fontId="35" fillId="2" borderId="0" xfId="1" applyFont="1" applyFill="1" applyAlignment="1">
      <alignment horizontal="right"/>
    </xf>
    <xf numFmtId="0" fontId="8" fillId="2" borderId="0" xfId="2" applyFont="1" applyFill="1" applyAlignment="1">
      <alignment horizontal="left" vertical="center"/>
    </xf>
    <xf numFmtId="0" fontId="49" fillId="16" borderId="0" xfId="2" applyFont="1" applyFill="1" applyAlignment="1">
      <alignment horizontal="left" vertical="center"/>
    </xf>
    <xf numFmtId="0" fontId="49" fillId="19" borderId="0" xfId="2" applyFont="1" applyFill="1" applyAlignment="1">
      <alignment horizontal="left" vertical="center"/>
    </xf>
    <xf numFmtId="0" fontId="49" fillId="21" borderId="0" xfId="2" applyFont="1" applyFill="1" applyAlignment="1">
      <alignment horizontal="left" vertical="center"/>
    </xf>
    <xf numFmtId="0" fontId="49" fillId="7" borderId="0" xfId="2" applyFont="1" applyFill="1" applyAlignment="1">
      <alignment horizontal="left" vertical="center"/>
    </xf>
    <xf numFmtId="0" fontId="49" fillId="2" borderId="43" xfId="2" applyFont="1" applyFill="1" applyBorder="1" applyAlignment="1">
      <alignment vertical="center"/>
    </xf>
    <xf numFmtId="0" fontId="49" fillId="2" borderId="45" xfId="2" applyFont="1" applyFill="1" applyBorder="1" applyAlignment="1">
      <alignment vertical="center"/>
    </xf>
    <xf numFmtId="0" fontId="49" fillId="2" borderId="55" xfId="2" applyFont="1" applyFill="1" applyBorder="1" applyAlignment="1">
      <alignment vertical="center"/>
    </xf>
    <xf numFmtId="0" fontId="49" fillId="20" borderId="0" xfId="2" applyFont="1" applyFill="1" applyAlignment="1">
      <alignment vertical="center"/>
    </xf>
    <xf numFmtId="0" fontId="0" fillId="2" borderId="0" xfId="1" applyFont="1" applyFill="1" applyAlignment="1">
      <alignment horizontal="left" vertical="center" shrinkToFit="1"/>
    </xf>
    <xf numFmtId="0" fontId="49" fillId="7" borderId="0" xfId="2" applyFont="1" applyFill="1" applyAlignment="1">
      <alignment vertical="center"/>
    </xf>
    <xf numFmtId="0" fontId="35" fillId="2" borderId="0" xfId="1" applyFont="1" applyFill="1" applyAlignment="1">
      <alignment horizontal="left" vertical="top"/>
    </xf>
    <xf numFmtId="0" fontId="35" fillId="2" borderId="0" xfId="1" applyFont="1" applyFill="1" applyAlignment="1">
      <alignment horizontal="left" vertical="center"/>
    </xf>
    <xf numFmtId="0" fontId="35" fillId="2" borderId="31" xfId="1" applyFont="1" applyFill="1" applyBorder="1" applyAlignment="1">
      <alignment horizontal="left" vertical="center"/>
    </xf>
    <xf numFmtId="0" fontId="35" fillId="2" borderId="31" xfId="1" applyFont="1" applyFill="1" applyBorder="1" applyAlignment="1">
      <alignment horizontal="left" vertical="center" wrapText="1"/>
    </xf>
    <xf numFmtId="0" fontId="35" fillId="2" borderId="31" xfId="1" applyFont="1" applyFill="1" applyBorder="1" applyAlignment="1">
      <alignment horizontal="center" vertical="center"/>
    </xf>
    <xf numFmtId="0" fontId="42" fillId="2" borderId="31" xfId="6" applyFont="1" applyFill="1" applyBorder="1">
      <alignment vertical="center"/>
    </xf>
    <xf numFmtId="0" fontId="42" fillId="5" borderId="31" xfId="5" applyFont="1" applyFill="1" applyBorder="1">
      <alignment vertical="center"/>
    </xf>
    <xf numFmtId="0" fontId="42" fillId="0" borderId="31" xfId="5" applyFont="1" applyBorder="1">
      <alignment vertical="center"/>
    </xf>
    <xf numFmtId="0" fontId="42" fillId="5" borderId="0" xfId="5" applyFont="1" applyFill="1">
      <alignment vertical="center"/>
    </xf>
    <xf numFmtId="0" fontId="42" fillId="0" borderId="0" xfId="5" applyFont="1">
      <alignment vertical="center"/>
    </xf>
    <xf numFmtId="0" fontId="35" fillId="2" borderId="31" xfId="1" applyFont="1" applyFill="1" applyBorder="1" applyAlignment="1">
      <alignment horizontal="center" vertical="center" wrapText="1"/>
    </xf>
    <xf numFmtId="0" fontId="39" fillId="16" borderId="28" xfId="1" applyFont="1" applyFill="1" applyBorder="1" applyAlignment="1">
      <alignment horizontal="center" vertical="center" wrapText="1"/>
    </xf>
    <xf numFmtId="0" fontId="39" fillId="16" borderId="27" xfId="1" applyFont="1" applyFill="1" applyBorder="1" applyAlignment="1">
      <alignment horizontal="center" vertical="center" wrapText="1"/>
    </xf>
    <xf numFmtId="0" fontId="39" fillId="16" borderId="29" xfId="1" applyFont="1" applyFill="1" applyBorder="1" applyAlignment="1">
      <alignment horizontal="center" vertical="center" wrapText="1"/>
    </xf>
    <xf numFmtId="0" fontId="43" fillId="17" borderId="12" xfId="1" applyFont="1" applyFill="1" applyBorder="1" applyAlignment="1">
      <alignment horizontal="center" vertical="center"/>
    </xf>
    <xf numFmtId="0" fontId="40" fillId="14" borderId="12" xfId="1" applyFont="1" applyFill="1" applyBorder="1" applyAlignment="1">
      <alignment horizontal="center" vertical="center"/>
    </xf>
    <xf numFmtId="0" fontId="40" fillId="16" borderId="12" xfId="1" applyFont="1" applyFill="1" applyBorder="1" applyAlignment="1">
      <alignment horizontal="center" vertical="center"/>
    </xf>
    <xf numFmtId="0" fontId="40" fillId="16" borderId="28" xfId="1" applyFont="1" applyFill="1" applyBorder="1" applyAlignment="1">
      <alignment horizontal="center" vertical="center" wrapText="1"/>
    </xf>
    <xf numFmtId="0" fontId="40" fillId="16" borderId="27" xfId="1" applyFont="1" applyFill="1" applyBorder="1" applyAlignment="1">
      <alignment horizontal="center" vertical="center" wrapText="1"/>
    </xf>
    <xf numFmtId="0" fontId="40" fillId="16" borderId="29" xfId="1" applyFont="1" applyFill="1" applyBorder="1" applyAlignment="1">
      <alignment horizontal="center" vertical="center" wrapText="1"/>
    </xf>
    <xf numFmtId="0" fontId="40" fillId="2" borderId="28" xfId="1" applyFont="1" applyFill="1" applyBorder="1" applyAlignment="1">
      <alignment horizontal="center" vertical="center" wrapText="1" shrinkToFit="1"/>
    </xf>
    <xf numFmtId="0" fontId="36" fillId="2" borderId="0" xfId="1" applyFont="1" applyFill="1" applyAlignment="1">
      <alignment vertical="center"/>
    </xf>
    <xf numFmtId="0" fontId="27" fillId="16" borderId="12" xfId="1" applyFont="1" applyFill="1" applyBorder="1" applyAlignment="1">
      <alignment horizontal="centerContinuous" vertical="center" wrapText="1"/>
    </xf>
    <xf numFmtId="0" fontId="41" fillId="16" borderId="12" xfId="5" applyFont="1" applyFill="1" applyBorder="1" applyAlignment="1">
      <alignment horizontal="centerContinuous" vertical="center"/>
    </xf>
    <xf numFmtId="0" fontId="41" fillId="16" borderId="28" xfId="5" applyFont="1" applyFill="1" applyBorder="1" applyAlignment="1">
      <alignment horizontal="centerContinuous" vertical="center"/>
    </xf>
    <xf numFmtId="0" fontId="41" fillId="16" borderId="28" xfId="5" applyFont="1" applyFill="1" applyBorder="1" applyAlignment="1">
      <alignment horizontal="centerContinuous" vertical="center" wrapText="1"/>
    </xf>
    <xf numFmtId="0" fontId="41" fillId="21" borderId="6" xfId="5" applyFont="1" applyFill="1" applyBorder="1" applyAlignment="1">
      <alignment horizontal="centerContinuous" vertical="center"/>
    </xf>
    <xf numFmtId="0" fontId="41" fillId="21" borderId="28" xfId="5" applyFont="1" applyFill="1" applyBorder="1" applyAlignment="1">
      <alignment horizontal="centerContinuous" vertical="center"/>
    </xf>
    <xf numFmtId="0" fontId="41" fillId="16" borderId="28" xfId="5" applyFont="1" applyFill="1" applyBorder="1" applyAlignment="1">
      <alignment horizontal="center" vertical="center"/>
    </xf>
    <xf numFmtId="0" fontId="41" fillId="16" borderId="28" xfId="5" applyFont="1" applyFill="1" applyBorder="1" applyAlignment="1">
      <alignment horizontal="center" vertical="center" wrapText="1"/>
    </xf>
    <xf numFmtId="0" fontId="41" fillId="21" borderId="6" xfId="5" applyFont="1" applyFill="1" applyBorder="1" applyAlignment="1">
      <alignment horizontal="center" vertical="center"/>
    </xf>
    <xf numFmtId="0" fontId="41" fillId="21" borderId="28" xfId="5" applyFont="1" applyFill="1" applyBorder="1" applyAlignment="1">
      <alignment horizontal="center" vertical="center"/>
    </xf>
    <xf numFmtId="0" fontId="41" fillId="16" borderId="20" xfId="5" applyFont="1" applyFill="1" applyBorder="1" applyAlignment="1">
      <alignment horizontal="center" vertical="center"/>
    </xf>
    <xf numFmtId="0" fontId="41" fillId="21" borderId="20" xfId="5" applyFont="1" applyFill="1" applyBorder="1" applyAlignment="1">
      <alignment horizontal="center" vertical="center" wrapText="1"/>
    </xf>
    <xf numFmtId="0" fontId="41" fillId="16" borderId="6" xfId="5" applyFont="1" applyFill="1" applyBorder="1" applyAlignment="1">
      <alignment horizontal="center" vertical="center"/>
    </xf>
    <xf numFmtId="0" fontId="41" fillId="16" borderId="29" xfId="5" applyFont="1" applyFill="1" applyBorder="1" applyAlignment="1">
      <alignment horizontal="center" vertical="center" wrapText="1"/>
    </xf>
    <xf numFmtId="0" fontId="41" fillId="23" borderId="13" xfId="5" applyFont="1" applyFill="1" applyBorder="1" applyAlignment="1">
      <alignment horizontal="center" vertical="center"/>
    </xf>
    <xf numFmtId="0" fontId="41" fillId="21" borderId="29" xfId="5" applyFont="1" applyFill="1" applyBorder="1" applyAlignment="1">
      <alignment horizontal="center" vertical="center"/>
    </xf>
    <xf numFmtId="55" fontId="43" fillId="17" borderId="12" xfId="1" applyNumberFormat="1" applyFont="1" applyFill="1" applyBorder="1" applyAlignment="1">
      <alignment horizontal="center" vertical="center" shrinkToFit="1"/>
    </xf>
    <xf numFmtId="0" fontId="26" fillId="21" borderId="6" xfId="5" applyFont="1" applyFill="1" applyBorder="1" applyAlignment="1">
      <alignment horizontal="centerContinuous" vertical="center" wrapText="1"/>
    </xf>
    <xf numFmtId="0" fontId="26" fillId="21" borderId="28" xfId="5" applyFont="1" applyFill="1" applyBorder="1" applyAlignment="1">
      <alignment horizontal="centerContinuous" vertical="center" wrapText="1"/>
    </xf>
    <xf numFmtId="0" fontId="26" fillId="21" borderId="28" xfId="5" applyFont="1" applyFill="1" applyBorder="1" applyAlignment="1">
      <alignment horizontal="center" vertical="center" wrapText="1"/>
    </xf>
    <xf numFmtId="0" fontId="26" fillId="21" borderId="13" xfId="5" applyFont="1" applyFill="1" applyBorder="1" applyAlignment="1">
      <alignment horizontal="center" vertical="center" wrapText="1"/>
    </xf>
    <xf numFmtId="0" fontId="26" fillId="21" borderId="29" xfId="5" applyFont="1" applyFill="1" applyBorder="1" applyAlignment="1">
      <alignment horizontal="center" vertical="center" wrapText="1"/>
    </xf>
    <xf numFmtId="0" fontId="43" fillId="17" borderId="12" xfId="1" applyFont="1" applyFill="1" applyBorder="1" applyAlignment="1">
      <alignment horizontal="center" vertical="center" wrapText="1" shrinkToFit="1"/>
    </xf>
    <xf numFmtId="0" fontId="26" fillId="21" borderId="12" xfId="5" applyFont="1" applyFill="1" applyBorder="1" applyAlignment="1">
      <alignment horizontal="centerContinuous" vertical="center" wrapText="1"/>
    </xf>
    <xf numFmtId="0" fontId="26" fillId="21" borderId="20" xfId="5" applyFont="1" applyFill="1" applyBorder="1" applyAlignment="1">
      <alignment horizontal="center" vertical="center" wrapText="1"/>
    </xf>
    <xf numFmtId="0" fontId="26" fillId="21" borderId="3" xfId="5" applyFont="1" applyFill="1" applyBorder="1" applyAlignment="1">
      <alignment horizontal="center" vertical="center" wrapText="1"/>
    </xf>
    <xf numFmtId="0" fontId="40" fillId="7" borderId="12" xfId="1" applyFont="1" applyFill="1" applyBorder="1" applyAlignment="1">
      <alignment horizontal="center" vertical="center"/>
    </xf>
    <xf numFmtId="0" fontId="40" fillId="7" borderId="12" xfId="1" applyFont="1" applyFill="1" applyBorder="1" applyAlignment="1">
      <alignment horizontal="left" vertical="center" wrapText="1"/>
    </xf>
    <xf numFmtId="0" fontId="26" fillId="21" borderId="12" xfId="5" applyFont="1" applyFill="1" applyBorder="1" applyAlignment="1">
      <alignment horizontal="center" vertical="center" wrapText="1"/>
    </xf>
    <xf numFmtId="0" fontId="40" fillId="7" borderId="12" xfId="1" applyFont="1" applyFill="1" applyBorder="1" applyAlignment="1">
      <alignment horizontal="left" vertical="center"/>
    </xf>
    <xf numFmtId="0" fontId="37" fillId="2" borderId="0" xfId="1" applyFont="1" applyFill="1" applyAlignment="1">
      <alignment horizontal="right" vertical="center" wrapText="1"/>
    </xf>
    <xf numFmtId="0" fontId="41" fillId="16" borderId="27" xfId="5" applyFont="1" applyFill="1" applyBorder="1" applyAlignment="1">
      <alignment horizontal="center" vertical="center" wrapText="1"/>
    </xf>
    <xf numFmtId="0" fontId="27" fillId="16" borderId="28" xfId="1" applyFont="1" applyFill="1" applyBorder="1" applyAlignment="1">
      <alignment horizontal="center" vertical="center" wrapText="1"/>
    </xf>
    <xf numFmtId="0" fontId="27" fillId="16" borderId="29" xfId="1" applyFont="1" applyFill="1" applyBorder="1" applyAlignment="1">
      <alignment horizontal="center" vertical="center" wrapText="1"/>
    </xf>
    <xf numFmtId="0" fontId="47" fillId="7" borderId="3" xfId="1" applyFont="1" applyFill="1" applyBorder="1" applyAlignment="1">
      <alignment horizontal="centerContinuous" vertical="center" shrinkToFit="1"/>
    </xf>
    <xf numFmtId="0" fontId="47" fillId="7" borderId="12" xfId="1" applyFont="1" applyFill="1" applyBorder="1" applyAlignment="1">
      <alignment horizontal="centerContinuous" vertical="center" shrinkToFit="1"/>
    </xf>
    <xf numFmtId="0" fontId="14" fillId="2" borderId="0" xfId="1" applyFont="1" applyFill="1" applyAlignment="1">
      <alignment horizontal="left"/>
    </xf>
    <xf numFmtId="0" fontId="38" fillId="15" borderId="56" xfId="1" applyFont="1" applyFill="1" applyBorder="1" applyAlignment="1">
      <alignment vertical="center"/>
    </xf>
    <xf numFmtId="0" fontId="3" fillId="6" borderId="12" xfId="1" applyFont="1" applyFill="1" applyBorder="1" applyAlignment="1">
      <alignment horizontal="center" vertical="center"/>
    </xf>
    <xf numFmtId="0" fontId="0" fillId="15" borderId="0" xfId="1" applyFont="1" applyFill="1"/>
    <xf numFmtId="0" fontId="0" fillId="7" borderId="0" xfId="1" applyFont="1" applyFill="1"/>
    <xf numFmtId="0" fontId="30" fillId="9" borderId="0" xfId="1" applyFont="1" applyFill="1" applyAlignment="1">
      <alignment horizontal="center"/>
    </xf>
    <xf numFmtId="0" fontId="0" fillId="7" borderId="28" xfId="1" applyFont="1" applyFill="1" applyBorder="1"/>
    <xf numFmtId="0" fontId="30" fillId="9" borderId="42" xfId="1" applyFont="1" applyFill="1" applyBorder="1" applyAlignment="1">
      <alignment horizontal="center"/>
    </xf>
    <xf numFmtId="0" fontId="30" fillId="10" borderId="43" xfId="1" applyFont="1" applyFill="1" applyBorder="1" applyAlignment="1">
      <alignment horizontal="right"/>
    </xf>
    <xf numFmtId="0" fontId="0" fillId="9" borderId="44" xfId="1" applyFont="1" applyFill="1" applyBorder="1"/>
    <xf numFmtId="0" fontId="30" fillId="4" borderId="45" xfId="1" applyFont="1" applyFill="1" applyBorder="1" applyAlignment="1">
      <alignment horizontal="right"/>
    </xf>
    <xf numFmtId="0" fontId="30" fillId="11" borderId="43" xfId="1" applyFont="1" applyFill="1" applyBorder="1" applyAlignment="1">
      <alignment horizontal="right"/>
    </xf>
    <xf numFmtId="0" fontId="32" fillId="9" borderId="35" xfId="1" applyFont="1" applyFill="1" applyBorder="1"/>
    <xf numFmtId="0" fontId="30" fillId="12" borderId="45" xfId="1" applyFont="1" applyFill="1" applyBorder="1" applyAlignment="1">
      <alignment horizontal="right"/>
    </xf>
    <xf numFmtId="0" fontId="32" fillId="9" borderId="44" xfId="1" applyFont="1" applyFill="1" applyBorder="1"/>
    <xf numFmtId="0" fontId="0" fillId="4" borderId="43" xfId="1" applyFont="1" applyFill="1" applyBorder="1" applyAlignment="1">
      <alignment horizontal="center"/>
    </xf>
    <xf numFmtId="0" fontId="0" fillId="4" borderId="42" xfId="1" applyFont="1" applyFill="1" applyBorder="1" applyAlignment="1">
      <alignment horizontal="center"/>
    </xf>
    <xf numFmtId="0" fontId="0" fillId="11" borderId="42" xfId="1" applyFont="1" applyFill="1" applyBorder="1" applyAlignment="1">
      <alignment horizontal="center"/>
    </xf>
    <xf numFmtId="0" fontId="0" fillId="12" borderId="42" xfId="1" applyFont="1" applyFill="1" applyBorder="1" applyAlignment="1">
      <alignment horizontal="center"/>
    </xf>
    <xf numFmtId="0" fontId="0" fillId="10" borderId="46" xfId="1" applyFont="1" applyFill="1" applyBorder="1" applyAlignment="1">
      <alignment horizontal="center"/>
    </xf>
    <xf numFmtId="0" fontId="0" fillId="10" borderId="42" xfId="1" applyFont="1" applyFill="1" applyBorder="1" applyAlignment="1">
      <alignment horizontal="center"/>
    </xf>
    <xf numFmtId="0" fontId="0" fillId="7" borderId="0" xfId="1" applyFont="1" applyFill="1" applyAlignment="1">
      <alignment horizontal="center"/>
    </xf>
    <xf numFmtId="176" fontId="0" fillId="9" borderId="47" xfId="1" applyNumberFormat="1" applyFont="1" applyFill="1" applyBorder="1"/>
    <xf numFmtId="176" fontId="0" fillId="9" borderId="33" xfId="1" applyNumberFormat="1" applyFont="1" applyFill="1" applyBorder="1"/>
    <xf numFmtId="0" fontId="0" fillId="9" borderId="33" xfId="1" applyFont="1" applyFill="1" applyBorder="1"/>
    <xf numFmtId="49" fontId="0" fillId="7" borderId="0" xfId="1" applyNumberFormat="1" applyFont="1" applyFill="1"/>
    <xf numFmtId="0" fontId="0" fillId="7" borderId="34" xfId="1" applyFont="1" applyFill="1" applyBorder="1"/>
    <xf numFmtId="0" fontId="0" fillId="7" borderId="35" xfId="1" applyFont="1" applyFill="1" applyBorder="1"/>
    <xf numFmtId="176" fontId="0" fillId="24" borderId="33" xfId="1" applyNumberFormat="1" applyFont="1" applyFill="1" applyBorder="1"/>
    <xf numFmtId="1" fontId="0" fillId="7" borderId="35" xfId="1" applyNumberFormat="1" applyFont="1" applyFill="1" applyBorder="1"/>
    <xf numFmtId="0" fontId="30" fillId="0" borderId="0" xfId="1" applyFont="1"/>
    <xf numFmtId="0" fontId="0" fillId="7" borderId="36" xfId="1" applyFont="1" applyFill="1" applyBorder="1"/>
    <xf numFmtId="0" fontId="0" fillId="7" borderId="3" xfId="1" applyFont="1" applyFill="1" applyBorder="1"/>
    <xf numFmtId="0" fontId="50" fillId="15" borderId="0" xfId="2" applyFont="1" applyFill="1" applyAlignment="1">
      <alignment horizontal="center" vertical="center"/>
    </xf>
    <xf numFmtId="0" fontId="8" fillId="16" borderId="6" xfId="2" applyFont="1" applyFill="1" applyBorder="1" applyAlignment="1">
      <alignment horizontal="left" vertical="center"/>
    </xf>
    <xf numFmtId="0" fontId="8" fillId="16" borderId="7" xfId="2" applyFont="1" applyFill="1" applyBorder="1" applyAlignment="1">
      <alignment horizontal="left" vertical="center"/>
    </xf>
    <xf numFmtId="0" fontId="8" fillId="16" borderId="8" xfId="2" applyFont="1" applyFill="1" applyBorder="1" applyAlignment="1">
      <alignment horizontal="left" vertical="center"/>
    </xf>
    <xf numFmtId="0" fontId="8" fillId="16" borderId="6" xfId="2" applyFont="1" applyFill="1" applyBorder="1" applyAlignment="1">
      <alignment vertical="center"/>
    </xf>
    <xf numFmtId="0" fontId="8" fillId="16" borderId="7" xfId="2" applyFont="1" applyFill="1" applyBorder="1" applyAlignment="1">
      <alignment vertical="center"/>
    </xf>
    <xf numFmtId="0" fontId="8" fillId="16" borderId="8" xfId="2" applyFont="1" applyFill="1" applyBorder="1" applyAlignment="1">
      <alignment vertical="center"/>
    </xf>
    <xf numFmtId="0" fontId="8" fillId="16" borderId="20" xfId="2" applyFont="1" applyFill="1" applyBorder="1" applyAlignment="1">
      <alignment vertical="center"/>
    </xf>
    <xf numFmtId="0" fontId="8" fillId="16" borderId="0" xfId="2" applyFont="1" applyFill="1" applyAlignment="1">
      <alignment vertical="center"/>
    </xf>
    <xf numFmtId="0" fontId="8" fillId="16" borderId="21" xfId="2" applyFont="1" applyFill="1" applyBorder="1" applyAlignment="1">
      <alignment vertical="center"/>
    </xf>
    <xf numFmtId="0" fontId="8" fillId="16" borderId="13" xfId="2" applyFont="1" applyFill="1" applyBorder="1" applyAlignment="1">
      <alignment vertical="center"/>
    </xf>
    <xf numFmtId="0" fontId="8" fillId="16" borderId="1" xfId="2" applyFont="1" applyFill="1" applyBorder="1" applyAlignment="1">
      <alignment vertical="center"/>
    </xf>
    <xf numFmtId="0" fontId="8" fillId="16" borderId="2" xfId="2" applyFont="1" applyFill="1" applyBorder="1" applyAlignment="1">
      <alignment vertical="center"/>
    </xf>
    <xf numFmtId="49" fontId="19" fillId="2" borderId="6" xfId="2" applyNumberFormat="1" applyFont="1" applyFill="1" applyBorder="1" applyAlignment="1" applyProtection="1">
      <alignment vertical="center" shrinkToFit="1"/>
      <protection locked="0"/>
    </xf>
    <xf numFmtId="49" fontId="19" fillId="2" borderId="7" xfId="2" applyNumberFormat="1" applyFont="1" applyFill="1" applyBorder="1" applyAlignment="1" applyProtection="1">
      <alignment vertical="center" shrinkToFit="1"/>
      <protection locked="0"/>
    </xf>
    <xf numFmtId="49" fontId="19" fillId="2" borderId="8" xfId="2" applyNumberFormat="1" applyFont="1" applyFill="1" applyBorder="1" applyAlignment="1" applyProtection="1">
      <alignment vertical="center" shrinkToFit="1"/>
      <protection locked="0"/>
    </xf>
    <xf numFmtId="49" fontId="19" fillId="2" borderId="20" xfId="2" applyNumberFormat="1" applyFont="1" applyFill="1" applyBorder="1" applyAlignment="1" applyProtection="1">
      <alignment vertical="center" shrinkToFit="1"/>
      <protection locked="0"/>
    </xf>
    <xf numFmtId="49" fontId="19" fillId="2" borderId="0" xfId="2" applyNumberFormat="1" applyFont="1" applyFill="1" applyAlignment="1" applyProtection="1">
      <alignment vertical="center" shrinkToFit="1"/>
      <protection locked="0"/>
    </xf>
    <xf numFmtId="49" fontId="19" fillId="2" borderId="21" xfId="2" applyNumberFormat="1" applyFont="1" applyFill="1" applyBorder="1" applyAlignment="1" applyProtection="1">
      <alignment vertical="center" shrinkToFit="1"/>
      <protection locked="0"/>
    </xf>
    <xf numFmtId="49" fontId="19" fillId="2" borderId="13" xfId="2" applyNumberFormat="1" applyFont="1" applyFill="1" applyBorder="1" applyAlignment="1" applyProtection="1">
      <alignment vertical="center" shrinkToFit="1"/>
      <protection locked="0"/>
    </xf>
    <xf numFmtId="49" fontId="19" fillId="2" borderId="1" xfId="2" applyNumberFormat="1" applyFont="1" applyFill="1" applyBorder="1" applyAlignment="1" applyProtection="1">
      <alignment vertical="center" shrinkToFit="1"/>
      <protection locked="0"/>
    </xf>
    <xf numFmtId="49" fontId="19" fillId="2" borderId="2" xfId="2" applyNumberFormat="1" applyFont="1" applyFill="1" applyBorder="1" applyAlignment="1" applyProtection="1">
      <alignment vertical="center" shrinkToFit="1"/>
      <protection locked="0"/>
    </xf>
    <xf numFmtId="0" fontId="15" fillId="2" borderId="6" xfId="2" applyFont="1" applyFill="1" applyBorder="1" applyAlignment="1">
      <alignment vertical="center" wrapText="1"/>
    </xf>
    <xf numFmtId="0" fontId="15" fillId="2" borderId="7" xfId="2" applyFont="1" applyFill="1" applyBorder="1" applyAlignment="1">
      <alignment vertical="center" wrapText="1"/>
    </xf>
    <xf numFmtId="0" fontId="15" fillId="2" borderId="8" xfId="2" applyFont="1" applyFill="1" applyBorder="1" applyAlignment="1">
      <alignment vertical="center" wrapText="1"/>
    </xf>
    <xf numFmtId="0" fontId="15" fillId="2" borderId="20" xfId="2" applyFont="1" applyFill="1" applyBorder="1" applyAlignment="1">
      <alignment vertical="center" wrapText="1"/>
    </xf>
    <xf numFmtId="0" fontId="15" fillId="2" borderId="0" xfId="2" applyFont="1" applyFill="1" applyAlignment="1">
      <alignment vertical="center" wrapText="1"/>
    </xf>
    <xf numFmtId="0" fontId="15" fillId="2" borderId="21" xfId="2" applyFont="1" applyFill="1" applyBorder="1" applyAlignment="1">
      <alignment vertical="center" wrapText="1"/>
    </xf>
    <xf numFmtId="0" fontId="15" fillId="2" borderId="13" xfId="2" applyFont="1" applyFill="1" applyBorder="1" applyAlignment="1">
      <alignment vertical="center" wrapText="1"/>
    </xf>
    <xf numFmtId="0" fontId="15" fillId="2" borderId="1" xfId="2" applyFont="1" applyFill="1" applyBorder="1" applyAlignment="1">
      <alignment vertical="center" wrapText="1"/>
    </xf>
    <xf numFmtId="0" fontId="15" fillId="2" borderId="2" xfId="2" applyFont="1" applyFill="1" applyBorder="1" applyAlignment="1">
      <alignment vertical="center" wrapText="1"/>
    </xf>
    <xf numFmtId="0" fontId="8" fillId="2" borderId="6" xfId="2" applyFont="1" applyFill="1" applyBorder="1" applyAlignment="1" applyProtection="1">
      <alignment horizontal="center" vertical="center" shrinkToFit="1"/>
      <protection locked="0"/>
    </xf>
    <xf numFmtId="0" fontId="8" fillId="2" borderId="7" xfId="2" applyFont="1" applyFill="1" applyBorder="1" applyAlignment="1" applyProtection="1">
      <alignment horizontal="center" vertical="center" shrinkToFit="1"/>
      <protection locked="0"/>
    </xf>
    <xf numFmtId="0" fontId="8" fillId="2" borderId="13" xfId="2" applyFont="1" applyFill="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8" fillId="2" borderId="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13"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8" fillId="16" borderId="12" xfId="2" applyFont="1" applyFill="1" applyBorder="1" applyAlignment="1">
      <alignment vertical="center"/>
    </xf>
    <xf numFmtId="49" fontId="8" fillId="16" borderId="6" xfId="2" applyNumberFormat="1" applyFont="1" applyFill="1" applyBorder="1" applyAlignment="1">
      <alignment horizontal="center" vertical="center" wrapText="1" shrinkToFit="1"/>
    </xf>
    <xf numFmtId="49" fontId="8" fillId="16" borderId="8" xfId="2" applyNumberFormat="1" applyFont="1" applyFill="1" applyBorder="1" applyAlignment="1">
      <alignment horizontal="center" vertical="center" shrinkToFit="1"/>
    </xf>
    <xf numFmtId="49" fontId="8" fillId="16" borderId="13" xfId="2" applyNumberFormat="1" applyFont="1" applyFill="1" applyBorder="1" applyAlignment="1">
      <alignment horizontal="center" vertical="center" shrinkToFit="1"/>
    </xf>
    <xf numFmtId="49" fontId="8" fillId="16" borderId="2" xfId="2" applyNumberFormat="1" applyFont="1" applyFill="1" applyBorder="1" applyAlignment="1">
      <alignment horizontal="center" vertical="center" shrinkToFit="1"/>
    </xf>
    <xf numFmtId="49" fontId="8" fillId="16" borderId="6" xfId="2" applyNumberFormat="1" applyFont="1" applyFill="1" applyBorder="1" applyAlignment="1">
      <alignment horizontal="center" vertical="center" shrinkToFit="1"/>
    </xf>
    <xf numFmtId="49" fontId="8" fillId="2" borderId="6" xfId="2" applyNumberFormat="1" applyFont="1" applyFill="1" applyBorder="1" applyAlignment="1" applyProtection="1">
      <alignment vertical="center" shrinkToFit="1"/>
      <protection locked="0"/>
    </xf>
    <xf numFmtId="49" fontId="8" fillId="2" borderId="7" xfId="2" applyNumberFormat="1" applyFont="1" applyFill="1" applyBorder="1" applyAlignment="1" applyProtection="1">
      <alignment vertical="center" shrinkToFit="1"/>
      <protection locked="0"/>
    </xf>
    <xf numFmtId="49" fontId="8" fillId="2" borderId="8" xfId="2" applyNumberFormat="1" applyFont="1" applyFill="1" applyBorder="1" applyAlignment="1" applyProtection="1">
      <alignment vertical="center" shrinkToFit="1"/>
      <protection locked="0"/>
    </xf>
    <xf numFmtId="49" fontId="8" fillId="2" borderId="13" xfId="2" applyNumberFormat="1" applyFont="1" applyFill="1" applyBorder="1" applyAlignment="1" applyProtection="1">
      <alignment vertical="center" shrinkToFit="1"/>
      <protection locked="0"/>
    </xf>
    <xf numFmtId="49" fontId="8" fillId="2" borderId="1" xfId="2" applyNumberFormat="1" applyFont="1" applyFill="1" applyBorder="1" applyAlignment="1" applyProtection="1">
      <alignment vertical="center" shrinkToFit="1"/>
      <protection locked="0"/>
    </xf>
    <xf numFmtId="49" fontId="8" fillId="2" borderId="2" xfId="2" applyNumberFormat="1" applyFont="1" applyFill="1" applyBorder="1" applyAlignment="1" applyProtection="1">
      <alignment vertical="center" shrinkToFit="1"/>
      <protection locked="0"/>
    </xf>
    <xf numFmtId="0" fontId="8" fillId="2" borderId="3" xfId="2" applyFont="1" applyFill="1" applyBorder="1" applyAlignment="1">
      <alignment vertical="center"/>
    </xf>
    <xf numFmtId="0" fontId="8" fillId="2" borderId="4" xfId="2" applyFont="1" applyFill="1" applyBorder="1" applyAlignment="1">
      <alignment vertical="center"/>
    </xf>
    <xf numFmtId="0" fontId="8" fillId="2" borderId="5" xfId="2" applyFont="1" applyFill="1" applyBorder="1" applyAlignment="1">
      <alignment vertical="center"/>
    </xf>
    <xf numFmtId="49" fontId="8" fillId="2" borderId="3" xfId="2" applyNumberFormat="1" applyFont="1" applyFill="1" applyBorder="1" applyAlignment="1" applyProtection="1">
      <alignment horizontal="left" vertical="center" shrinkToFit="1"/>
      <protection locked="0"/>
    </xf>
    <xf numFmtId="49" fontId="8" fillId="2" borderId="4" xfId="2" applyNumberFormat="1" applyFont="1" applyFill="1" applyBorder="1" applyAlignment="1" applyProtection="1">
      <alignment horizontal="left" vertical="center" shrinkToFit="1"/>
      <protection locked="0"/>
    </xf>
    <xf numFmtId="49" fontId="8" fillId="2" borderId="5" xfId="2" applyNumberFormat="1" applyFont="1" applyFill="1" applyBorder="1" applyAlignment="1" applyProtection="1">
      <alignment horizontal="left" vertical="center" shrinkToFit="1"/>
      <protection locked="0"/>
    </xf>
    <xf numFmtId="0" fontId="8" fillId="2" borderId="12" xfId="2" applyFont="1" applyFill="1" applyBorder="1" applyAlignment="1">
      <alignment horizontal="left" vertical="center"/>
    </xf>
    <xf numFmtId="0" fontId="8" fillId="2" borderId="28" xfId="2" applyFont="1" applyFill="1" applyBorder="1" applyAlignment="1">
      <alignment horizontal="left" vertical="center"/>
    </xf>
    <xf numFmtId="49" fontId="16" fillId="2" borderId="3" xfId="3" applyNumberFormat="1" applyFill="1" applyBorder="1" applyAlignment="1" applyProtection="1">
      <alignment horizontal="left" vertical="center" shrinkToFit="1"/>
      <protection locked="0"/>
    </xf>
    <xf numFmtId="0" fontId="8" fillId="2" borderId="12" xfId="2" applyFont="1" applyFill="1" applyBorder="1" applyAlignment="1">
      <alignment vertical="center"/>
    </xf>
    <xf numFmtId="0" fontId="8" fillId="2" borderId="9" xfId="2" applyFont="1" applyFill="1" applyBorder="1" applyAlignment="1">
      <alignment vertical="center"/>
    </xf>
    <xf numFmtId="0" fontId="8" fillId="2" borderId="10" xfId="2" applyFont="1" applyFill="1" applyBorder="1" applyAlignment="1">
      <alignment vertical="center"/>
    </xf>
    <xf numFmtId="49" fontId="8" fillId="2" borderId="10" xfId="2" applyNumberFormat="1" applyFont="1" applyFill="1" applyBorder="1" applyAlignment="1" applyProtection="1">
      <alignment horizontal="left" vertical="center" shrinkToFit="1"/>
      <protection locked="0"/>
    </xf>
    <xf numFmtId="49" fontId="8" fillId="2" borderId="11" xfId="2" applyNumberFormat="1" applyFont="1" applyFill="1" applyBorder="1" applyAlignment="1" applyProtection="1">
      <alignment horizontal="left" vertical="center" shrinkToFit="1"/>
      <protection locked="0"/>
    </xf>
    <xf numFmtId="49" fontId="8" fillId="2" borderId="14" xfId="2" applyNumberFormat="1" applyFont="1" applyFill="1" applyBorder="1" applyAlignment="1" applyProtection="1">
      <alignment horizontal="left" vertical="center" shrinkToFit="1"/>
      <protection locked="0"/>
    </xf>
    <xf numFmtId="49" fontId="8" fillId="2" borderId="15" xfId="2" applyNumberFormat="1" applyFont="1" applyFill="1" applyBorder="1" applyAlignment="1" applyProtection="1">
      <alignment horizontal="left" vertical="center" shrinkToFit="1"/>
      <protection locked="0"/>
    </xf>
    <xf numFmtId="0" fontId="2" fillId="0" borderId="15" xfId="1" applyBorder="1" applyAlignment="1" applyProtection="1">
      <alignment horizontal="left" vertical="center" shrinkToFit="1"/>
      <protection locked="0"/>
    </xf>
    <xf numFmtId="0" fontId="8" fillId="16" borderId="3" xfId="2" applyFont="1" applyFill="1" applyBorder="1" applyAlignment="1">
      <alignment vertical="center"/>
    </xf>
    <xf numFmtId="0" fontId="8" fillId="16" borderId="4" xfId="2" applyFont="1" applyFill="1" applyBorder="1" applyAlignment="1">
      <alignment vertical="center"/>
    </xf>
    <xf numFmtId="0" fontId="8" fillId="16" borderId="5" xfId="2" applyFont="1" applyFill="1" applyBorder="1" applyAlignment="1">
      <alignment vertical="center"/>
    </xf>
    <xf numFmtId="0" fontId="8" fillId="16" borderId="12" xfId="2" applyFont="1" applyFill="1" applyBorder="1" applyAlignment="1">
      <alignment horizontal="left" vertical="center"/>
    </xf>
    <xf numFmtId="0" fontId="15" fillId="2" borderId="12"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5" fillId="2" borderId="2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21" xfId="2" applyFont="1" applyFill="1" applyBorder="1" applyAlignment="1">
      <alignment horizontal="left" vertical="center" wrapText="1"/>
    </xf>
    <xf numFmtId="0" fontId="15" fillId="2" borderId="13" xfId="2" applyFont="1" applyFill="1" applyBorder="1" applyAlignment="1">
      <alignment horizontal="left" vertical="center" wrapText="1"/>
    </xf>
    <xf numFmtId="0" fontId="15" fillId="2" borderId="1" xfId="2" applyFont="1" applyFill="1" applyBorder="1" applyAlignment="1">
      <alignment horizontal="left" vertical="center" wrapText="1"/>
    </xf>
    <xf numFmtId="0" fontId="15" fillId="2" borderId="2" xfId="2" applyFont="1" applyFill="1" applyBorder="1" applyAlignment="1">
      <alignment horizontal="left" vertical="center" wrapText="1"/>
    </xf>
    <xf numFmtId="49" fontId="8" fillId="2" borderId="16" xfId="2" applyNumberFormat="1" applyFont="1" applyFill="1" applyBorder="1" applyAlignment="1" applyProtection="1">
      <alignment horizontal="left" vertical="center" shrinkToFit="1"/>
      <protection locked="0"/>
    </xf>
    <xf numFmtId="49" fontId="17" fillId="2" borderId="14" xfId="3" applyNumberFormat="1" applyFont="1" applyFill="1" applyBorder="1" applyAlignment="1" applyProtection="1">
      <alignment horizontal="left" vertical="center" shrinkToFit="1"/>
      <protection locked="0"/>
    </xf>
    <xf numFmtId="0" fontId="8" fillId="16" borderId="6" xfId="2" applyFont="1" applyFill="1" applyBorder="1" applyAlignment="1">
      <alignment horizontal="center" vertical="center"/>
    </xf>
    <xf numFmtId="0" fontId="8" fillId="16" borderId="7" xfId="2" applyFont="1" applyFill="1" applyBorder="1" applyAlignment="1">
      <alignment horizontal="center" vertical="center"/>
    </xf>
    <xf numFmtId="0" fontId="8" fillId="16" borderId="8" xfId="2" applyFont="1" applyFill="1" applyBorder="1" applyAlignment="1">
      <alignment horizontal="center" vertical="center"/>
    </xf>
    <xf numFmtId="0" fontId="8" fillId="16" borderId="20" xfId="2" applyFont="1" applyFill="1" applyBorder="1" applyAlignment="1">
      <alignment horizontal="center" vertical="center"/>
    </xf>
    <xf numFmtId="0" fontId="8" fillId="16" borderId="0" xfId="2" applyFont="1" applyFill="1" applyAlignment="1">
      <alignment horizontal="center" vertical="center"/>
    </xf>
    <xf numFmtId="0" fontId="8" fillId="16" borderId="21" xfId="2" applyFont="1" applyFill="1" applyBorder="1" applyAlignment="1">
      <alignment horizontal="center" vertical="center"/>
    </xf>
    <xf numFmtId="0" fontId="8" fillId="16" borderId="13" xfId="2" applyFont="1" applyFill="1" applyBorder="1" applyAlignment="1">
      <alignment horizontal="center" vertical="center"/>
    </xf>
    <xf numFmtId="0" fontId="8" fillId="16" borderId="1" xfId="2" applyFont="1" applyFill="1" applyBorder="1" applyAlignment="1">
      <alignment horizontal="center" vertical="center"/>
    </xf>
    <xf numFmtId="0" fontId="8" fillId="16" borderId="2" xfId="2" applyFont="1" applyFill="1" applyBorder="1" applyAlignment="1">
      <alignment horizontal="center" vertical="center"/>
    </xf>
    <xf numFmtId="0" fontId="8" fillId="2" borderId="4" xfId="2" applyFont="1" applyFill="1" applyBorder="1" applyAlignment="1" applyProtection="1">
      <alignment horizontal="left" vertical="center" shrinkToFit="1"/>
      <protection locked="0"/>
    </xf>
    <xf numFmtId="0" fontId="8" fillId="2" borderId="5" xfId="2" applyFont="1" applyFill="1" applyBorder="1" applyAlignment="1" applyProtection="1">
      <alignment horizontal="left" vertical="center" shrinkToFit="1"/>
      <protection locked="0"/>
    </xf>
    <xf numFmtId="0" fontId="14" fillId="2" borderId="17" xfId="2" applyFont="1" applyFill="1" applyBorder="1" applyAlignment="1">
      <alignment horizontal="left" vertical="center"/>
    </xf>
    <xf numFmtId="0" fontId="14" fillId="2" borderId="18" xfId="2" applyFont="1" applyFill="1" applyBorder="1" applyAlignment="1">
      <alignment horizontal="left" vertical="center"/>
    </xf>
    <xf numFmtId="0" fontId="14" fillId="2" borderId="19" xfId="2" applyFont="1" applyFill="1" applyBorder="1" applyAlignment="1">
      <alignment horizontal="left" vertical="center"/>
    </xf>
    <xf numFmtId="0" fontId="14" fillId="2" borderId="22" xfId="2" applyFont="1" applyFill="1" applyBorder="1" applyAlignment="1" applyProtection="1">
      <alignment horizontal="center" vertical="center"/>
      <protection locked="0"/>
    </xf>
    <xf numFmtId="0" fontId="14" fillId="2" borderId="23" xfId="2" applyFont="1" applyFill="1" applyBorder="1" applyAlignment="1" applyProtection="1">
      <alignment horizontal="center" vertical="center"/>
      <protection locked="0"/>
    </xf>
    <xf numFmtId="0" fontId="14" fillId="2" borderId="24" xfId="2" applyFont="1" applyFill="1" applyBorder="1" applyAlignment="1" applyProtection="1">
      <alignment horizontal="center" vertical="center"/>
      <protection locked="0"/>
    </xf>
    <xf numFmtId="0" fontId="14" fillId="2" borderId="25" xfId="2" applyFont="1" applyFill="1" applyBorder="1" applyAlignment="1" applyProtection="1">
      <alignment horizontal="center" vertical="center"/>
      <protection locked="0"/>
    </xf>
    <xf numFmtId="0" fontId="14" fillId="2" borderId="1" xfId="2" applyFont="1" applyFill="1" applyBorder="1" applyAlignment="1" applyProtection="1">
      <alignment horizontal="center" vertical="center"/>
      <protection locked="0"/>
    </xf>
    <xf numFmtId="0" fontId="14" fillId="2" borderId="26" xfId="2" applyFont="1" applyFill="1" applyBorder="1" applyAlignment="1" applyProtection="1">
      <alignment horizontal="center" vertical="center"/>
      <protection locked="0"/>
    </xf>
    <xf numFmtId="0" fontId="6" fillId="2" borderId="0" xfId="2" applyFont="1" applyFill="1" applyAlignment="1">
      <alignment horizontal="right" vertical="center" wrapText="1"/>
    </xf>
    <xf numFmtId="0" fontId="6" fillId="2" borderId="0" xfId="2" applyFont="1" applyFill="1" applyAlignment="1">
      <alignment horizontal="right" vertical="center"/>
    </xf>
    <xf numFmtId="0" fontId="9" fillId="15" borderId="0" xfId="2" applyFont="1" applyFill="1" applyAlignment="1">
      <alignment horizontal="center" vertical="center"/>
    </xf>
    <xf numFmtId="0" fontId="12" fillId="3" borderId="3"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8" fillId="6" borderId="12" xfId="2" applyFont="1" applyFill="1" applyBorder="1" applyAlignment="1">
      <alignment horizontal="center" vertical="center" wrapText="1"/>
    </xf>
    <xf numFmtId="0" fontId="8" fillId="6" borderId="12" xfId="2" applyFont="1" applyFill="1" applyBorder="1" applyAlignment="1">
      <alignment horizontal="center" vertical="center"/>
    </xf>
    <xf numFmtId="0" fontId="8" fillId="0" borderId="12" xfId="2" applyFont="1" applyBorder="1" applyAlignment="1">
      <alignment horizontal="left" vertical="center"/>
    </xf>
    <xf numFmtId="0" fontId="8" fillId="16" borderId="6" xfId="2" applyFont="1" applyFill="1" applyBorder="1" applyAlignment="1">
      <alignment horizontal="center" vertical="center" wrapText="1"/>
    </xf>
    <xf numFmtId="0" fontId="8" fillId="2" borderId="12" xfId="2" applyFont="1" applyFill="1" applyBorder="1" applyAlignment="1" applyProtection="1">
      <alignment vertical="center"/>
      <protection locked="0"/>
    </xf>
    <xf numFmtId="0" fontId="8" fillId="2" borderId="14" xfId="2" applyFont="1" applyFill="1" applyBorder="1" applyAlignment="1" applyProtection="1">
      <alignment horizontal="left" vertical="center" shrinkToFit="1"/>
      <protection locked="0"/>
    </xf>
    <xf numFmtId="0" fontId="8" fillId="2" borderId="15" xfId="2" applyFont="1" applyFill="1" applyBorder="1" applyAlignment="1" applyProtection="1">
      <alignment horizontal="left" vertical="center" shrinkToFit="1"/>
      <protection locked="0"/>
    </xf>
    <xf numFmtId="0" fontId="35" fillId="2" borderId="0" xfId="1" applyFont="1" applyFill="1" applyAlignment="1">
      <alignment horizontal="center" vertical="center" wrapText="1"/>
    </xf>
    <xf numFmtId="0" fontId="35" fillId="2" borderId="30" xfId="1" applyFont="1" applyFill="1" applyBorder="1" applyAlignment="1">
      <alignment horizontal="center" vertical="center" wrapText="1"/>
    </xf>
    <xf numFmtId="0" fontId="35" fillId="0" borderId="20" xfId="1" applyFont="1" applyBorder="1" applyAlignment="1" applyProtection="1">
      <alignment horizontal="center" vertical="center" wrapText="1"/>
      <protection locked="0"/>
    </xf>
    <xf numFmtId="0" fontId="33" fillId="13" borderId="6" xfId="1"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8" xfId="1" applyFont="1" applyFill="1" applyBorder="1" applyAlignment="1">
      <alignment horizontal="center" vertical="center" wrapText="1"/>
    </xf>
    <xf numFmtId="0" fontId="34" fillId="13" borderId="20" xfId="1" applyFont="1" applyFill="1" applyBorder="1" applyAlignment="1">
      <alignment horizontal="center" vertical="center" wrapText="1"/>
    </xf>
    <xf numFmtId="0" fontId="34" fillId="13" borderId="0" xfId="1" applyFont="1" applyFill="1" applyAlignment="1">
      <alignment horizontal="center" vertical="center" wrapText="1"/>
    </xf>
    <xf numFmtId="0" fontId="34" fillId="13" borderId="21" xfId="1" applyFont="1" applyFill="1" applyBorder="1" applyAlignment="1">
      <alignment horizontal="center" vertical="center" wrapText="1"/>
    </xf>
    <xf numFmtId="0" fontId="34" fillId="13" borderId="13" xfId="1" applyFont="1" applyFill="1" applyBorder="1" applyAlignment="1">
      <alignment horizontal="center" vertical="center" wrapText="1"/>
    </xf>
    <xf numFmtId="0" fontId="34" fillId="13" borderId="1" xfId="1" applyFont="1" applyFill="1" applyBorder="1" applyAlignment="1">
      <alignment horizontal="center" vertical="center" wrapText="1"/>
    </xf>
    <xf numFmtId="0" fontId="34" fillId="13" borderId="2" xfId="1" applyFont="1" applyFill="1" applyBorder="1" applyAlignment="1">
      <alignment horizontal="center" vertical="center" wrapText="1"/>
    </xf>
    <xf numFmtId="0" fontId="68" fillId="0" borderId="20" xfId="1" applyFont="1" applyBorder="1" applyAlignment="1">
      <alignment horizontal="center" vertical="center" wrapText="1"/>
    </xf>
    <xf numFmtId="0" fontId="68" fillId="0" borderId="0" xfId="1" applyFont="1" applyAlignment="1">
      <alignment horizontal="center" vertical="center" wrapText="1"/>
    </xf>
    <xf numFmtId="0" fontId="68" fillId="0" borderId="21" xfId="1" applyFont="1" applyBorder="1" applyAlignment="1">
      <alignment horizontal="center" vertical="center" wrapText="1"/>
    </xf>
    <xf numFmtId="0" fontId="68" fillId="0" borderId="13" xfId="1" applyFont="1" applyBorder="1" applyAlignment="1">
      <alignment horizontal="center" vertical="center" wrapText="1"/>
    </xf>
    <xf numFmtId="0" fontId="68" fillId="0" borderId="1" xfId="1" applyFont="1" applyBorder="1" applyAlignment="1">
      <alignment horizontal="center" vertical="center" wrapText="1"/>
    </xf>
    <xf numFmtId="0" fontId="68" fillId="0" borderId="2" xfId="1" applyFont="1" applyBorder="1" applyAlignment="1">
      <alignment horizontal="center" vertical="center" wrapText="1"/>
    </xf>
    <xf numFmtId="0" fontId="29" fillId="0" borderId="6" xfId="1" applyFont="1" applyBorder="1" applyAlignment="1">
      <alignment horizontal="left" vertical="center" wrapText="1"/>
    </xf>
    <xf numFmtId="0" fontId="29" fillId="0" borderId="7" xfId="1" applyFont="1" applyBorder="1" applyAlignment="1">
      <alignment horizontal="left" vertical="center" wrapText="1"/>
    </xf>
    <xf numFmtId="0" fontId="29" fillId="0" borderId="20" xfId="1" applyFont="1" applyBorder="1" applyAlignment="1">
      <alignment horizontal="left" vertical="center" wrapText="1"/>
    </xf>
    <xf numFmtId="0" fontId="29" fillId="0" borderId="0" xfId="1" applyFont="1" applyAlignment="1">
      <alignment horizontal="left" vertical="center" wrapText="1"/>
    </xf>
    <xf numFmtId="0" fontId="46" fillId="16" borderId="12" xfId="1" applyFont="1" applyFill="1" applyBorder="1" applyAlignment="1">
      <alignment horizontal="center" vertical="center" wrapText="1"/>
    </xf>
    <xf numFmtId="0" fontId="46" fillId="0" borderId="12" xfId="1" applyFont="1" applyBorder="1" applyAlignment="1" applyProtection="1">
      <alignment horizontal="center" vertical="center" wrapText="1"/>
      <protection locked="0"/>
    </xf>
    <xf numFmtId="0" fontId="65" fillId="0" borderId="48" xfId="1" applyFont="1" applyBorder="1" applyAlignment="1">
      <alignment horizontal="left" vertical="top"/>
    </xf>
    <xf numFmtId="0" fontId="65" fillId="0" borderId="49" xfId="1" applyFont="1" applyBorder="1" applyAlignment="1">
      <alignment horizontal="left" vertical="top"/>
    </xf>
    <xf numFmtId="0" fontId="65" fillId="0" borderId="50" xfId="1" applyFont="1" applyBorder="1" applyAlignment="1">
      <alignment horizontal="left" vertical="top"/>
    </xf>
    <xf numFmtId="0" fontId="65" fillId="0" borderId="51" xfId="1" applyFont="1" applyBorder="1" applyAlignment="1">
      <alignment horizontal="left" vertical="top"/>
    </xf>
    <xf numFmtId="0" fontId="65" fillId="0" borderId="0" xfId="1" applyFont="1" applyAlignment="1">
      <alignment horizontal="left" vertical="top"/>
    </xf>
    <xf numFmtId="0" fontId="65" fillId="0" borderId="52" xfId="1" applyFont="1" applyBorder="1" applyAlignment="1">
      <alignment horizontal="left" vertical="top"/>
    </xf>
    <xf numFmtId="0" fontId="65" fillId="0" borderId="53" xfId="1" applyFont="1" applyBorder="1" applyAlignment="1">
      <alignment horizontal="left" vertical="top"/>
    </xf>
    <xf numFmtId="0" fontId="65" fillId="0" borderId="32" xfId="1" applyFont="1" applyBorder="1" applyAlignment="1">
      <alignment horizontal="left" vertical="top"/>
    </xf>
    <xf numFmtId="0" fontId="65" fillId="0" borderId="54" xfId="1" applyFont="1" applyBorder="1" applyAlignment="1">
      <alignment horizontal="left" vertical="top"/>
    </xf>
    <xf numFmtId="0" fontId="23" fillId="16" borderId="12" xfId="1" applyFont="1" applyFill="1" applyBorder="1" applyAlignment="1">
      <alignment horizontal="center" vertical="center" wrapText="1"/>
    </xf>
    <xf numFmtId="0" fontId="23" fillId="0" borderId="12" xfId="1" applyFont="1" applyBorder="1" applyAlignment="1" applyProtection="1">
      <alignment horizontal="center" vertical="center" wrapText="1"/>
      <protection locked="0"/>
    </xf>
    <xf numFmtId="0" fontId="30" fillId="8" borderId="38" xfId="1" applyFont="1" applyFill="1" applyBorder="1" applyAlignment="1">
      <alignment horizontal="center"/>
    </xf>
    <xf numFmtId="0" fontId="30" fillId="8" borderId="37" xfId="1" applyFont="1" applyFill="1" applyBorder="1" applyAlignment="1">
      <alignment horizontal="center"/>
    </xf>
    <xf numFmtId="0" fontId="30" fillId="8" borderId="39" xfId="1" applyFont="1" applyFill="1" applyBorder="1" applyAlignment="1">
      <alignment horizontal="center"/>
    </xf>
    <xf numFmtId="0" fontId="31" fillId="8" borderId="40" xfId="1" applyFont="1" applyFill="1" applyBorder="1" applyAlignment="1">
      <alignment horizontal="center"/>
    </xf>
    <xf numFmtId="0" fontId="31" fillId="8" borderId="41" xfId="1" applyFont="1" applyFill="1" applyBorder="1" applyAlignment="1">
      <alignment horizontal="center"/>
    </xf>
    <xf numFmtId="0" fontId="67" fillId="0" borderId="20" xfId="1" applyFont="1" applyBorder="1" applyAlignment="1">
      <alignment horizontal="center" vertical="center" wrapText="1"/>
    </xf>
    <xf numFmtId="0" fontId="67" fillId="0" borderId="0" xfId="1" applyFont="1" applyAlignment="1">
      <alignment horizontal="center" vertical="center" wrapText="1"/>
    </xf>
    <xf numFmtId="0" fontId="67" fillId="0" borderId="21" xfId="1" applyFont="1" applyBorder="1" applyAlignment="1">
      <alignment horizontal="center" vertical="center" wrapText="1"/>
    </xf>
    <xf numFmtId="0" fontId="67" fillId="0" borderId="13" xfId="1" applyFont="1" applyBorder="1" applyAlignment="1">
      <alignment horizontal="center" vertical="center" wrapText="1"/>
    </xf>
    <xf numFmtId="0" fontId="67" fillId="0" borderId="1" xfId="1" applyFont="1" applyBorder="1" applyAlignment="1">
      <alignment horizontal="center" vertical="center" wrapText="1"/>
    </xf>
    <xf numFmtId="0" fontId="67" fillId="0" borderId="2" xfId="1" applyFont="1" applyBorder="1" applyAlignment="1">
      <alignment horizontal="center" vertical="center" wrapText="1"/>
    </xf>
  </cellXfs>
  <cellStyles count="8">
    <cellStyle name="ハイパーリンク" xfId="3" builtinId="8"/>
    <cellStyle name="ハイパーリンク 2" xfId="7" xr:uid="{4DF2ED1A-54C7-4660-B5A6-C37D0416340D}"/>
    <cellStyle name="標準" xfId="0" builtinId="0"/>
    <cellStyle name="標準 2" xfId="1" xr:uid="{7EB4AD45-7B3D-4C87-B23E-5D9FCFEDCF9C}"/>
    <cellStyle name="標準 2 2" xfId="2" xr:uid="{AD50DC56-026B-4B14-8213-258163F4BDE3}"/>
    <cellStyle name="標準 5 2 2 2 2 5" xfId="4" xr:uid="{8EC3C836-4611-4A9B-A9A6-8DD6EEB98E58}"/>
    <cellStyle name="標準_Book1_作業（検査）通知書(原本)" xfId="6" xr:uid="{41B87542-CC90-446E-B154-93C5ED6EE29C}"/>
    <cellStyle name="標準_Book1_作業（検査）通知書(原本)_新検査前確認書（案）_20120420" xfId="5" xr:uid="{C44C1188-6190-4E26-AAFA-900F79842939}"/>
  </cellStyles>
  <dxfs count="21">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solid">
          <bgColor theme="0" tint="-0.34998626667073579"/>
        </patternFill>
      </fill>
    </dxf>
    <dxf>
      <fill>
        <patternFill patternType="none">
          <bgColor auto="1"/>
        </patternFill>
      </fill>
    </dxf>
    <dxf>
      <fill>
        <patternFill>
          <bgColor theme="0"/>
        </patternFill>
      </fill>
    </dxf>
    <dxf>
      <fill>
        <patternFill>
          <bgColor theme="5" tint="0.79998168889431442"/>
        </patternFill>
      </fill>
    </dxf>
    <dxf>
      <font>
        <b/>
        <i val="0"/>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s>
  <tableStyles count="0" defaultTableStyle="TableStyleMedium2" defaultPivotStyle="PivotStyleLight16"/>
  <colors>
    <mruColors>
      <color rgb="FF239D32"/>
      <color rgb="FFB889DB"/>
      <color rgb="FFE49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externalLinks/externalLink6.xml" Type="http://schemas.openxmlformats.org/officeDocument/2006/relationships/externalLink"/><Relationship Id="rId12" Target="externalLinks/externalLink7.xml" Type="http://schemas.openxmlformats.org/officeDocument/2006/relationships/externalLink"/><Relationship Id="rId13" Target="externalLinks/externalLink8.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metadata.xml" Type="http://schemas.openxmlformats.org/officeDocument/2006/relationships/sheetMetadata"/><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0</xdr:col>
      <xdr:colOff>208369</xdr:colOff>
      <xdr:row>6</xdr:row>
      <xdr:rowOff>125166</xdr:rowOff>
    </xdr:from>
    <xdr:to>
      <xdr:col>24</xdr:col>
      <xdr:colOff>46954</xdr:colOff>
      <xdr:row>21</xdr:row>
      <xdr:rowOff>60158</xdr:rowOff>
    </xdr:to>
    <xdr:sp macro="" textlink="">
      <xdr:nvSpPr>
        <xdr:cNvPr id="2" name="正方形/長方形 1">
          <a:extLst>
            <a:ext uri="{FF2B5EF4-FFF2-40B4-BE49-F238E27FC236}">
              <a16:creationId xmlns:a16="http://schemas.microsoft.com/office/drawing/2014/main" id="{1061F599-5691-491D-8F78-37A053824063}"/>
            </a:ext>
          </a:extLst>
        </xdr:cNvPr>
        <xdr:cNvSpPr/>
      </xdr:nvSpPr>
      <xdr:spPr>
        <a:xfrm>
          <a:off x="208369" y="1634409"/>
          <a:ext cx="6278022" cy="237661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13599</xdr:colOff>
      <xdr:row>97</xdr:row>
      <xdr:rowOff>119439</xdr:rowOff>
    </xdr:from>
    <xdr:to>
      <xdr:col>25</xdr:col>
      <xdr:colOff>220760</xdr:colOff>
      <xdr:row>123</xdr:row>
      <xdr:rowOff>207755</xdr:rowOff>
    </xdr:to>
    <xdr:sp macro="" textlink="">
      <xdr:nvSpPr>
        <xdr:cNvPr id="2" name="矢印: 下 1">
          <a:extLst>
            <a:ext uri="{FF2B5EF4-FFF2-40B4-BE49-F238E27FC236}">
              <a16:creationId xmlns:a16="http://schemas.microsoft.com/office/drawing/2014/main" id="{22D50F30-E11D-4A8E-94DD-914AEF23E852}"/>
            </a:ext>
          </a:extLst>
        </xdr:cNvPr>
        <xdr:cNvSpPr>
          <a:spLocks/>
        </xdr:cNvSpPr>
      </xdr:nvSpPr>
      <xdr:spPr>
        <a:xfrm>
          <a:off x="13283285" y="23676125"/>
          <a:ext cx="1042186" cy="6119229"/>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panose="020B0400000000000000" pitchFamily="49" charset="-128"/>
              <a:ea typeface="BIZ UDゴシック" panose="020B0400000000000000" pitchFamily="49" charset="-128"/>
            </a:rPr>
            <a:t>設置場所不明枠は下部にあります</a:t>
          </a:r>
        </a:p>
      </xdr:txBody>
    </xdr:sp>
    <xdr:clientData fLocksWithSheet="0"/>
  </xdr:twoCellAnchor>
  <xdr:twoCellAnchor editAs="oneCell">
    <xdr:from>
      <xdr:col>24</xdr:col>
      <xdr:colOff>26777</xdr:colOff>
      <xdr:row>2</xdr:row>
      <xdr:rowOff>42334</xdr:rowOff>
    </xdr:from>
    <xdr:to>
      <xdr:col>92</xdr:col>
      <xdr:colOff>237834</xdr:colOff>
      <xdr:row>6</xdr:row>
      <xdr:rowOff>83949</xdr:rowOff>
    </xdr:to>
    <xdr:sp macro="" textlink="">
      <xdr:nvSpPr>
        <xdr:cNvPr id="1056" name="手順④">
          <a:extLst>
            <a:ext uri="{FF2B5EF4-FFF2-40B4-BE49-F238E27FC236}">
              <a16:creationId xmlns:a16="http://schemas.microsoft.com/office/drawing/2014/main" id="{13FAA112-2236-4A82-904A-9372F7B5DD08}"/>
            </a:ext>
          </a:extLst>
        </xdr:cNvPr>
        <xdr:cNvSpPr txBox="1"/>
      </xdr:nvSpPr>
      <xdr:spPr>
        <a:xfrm>
          <a:off x="13873406" y="913191"/>
          <a:ext cx="18216856" cy="1003135"/>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①院内の</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平面図、フロア図を貼り付けてください</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b="1">
            <a:effectLst/>
            <a:latin typeface="BIZ UDゴシック" panose="020B0400000000000000" pitchFamily="49" charset="-128"/>
            <a:ea typeface="BIZ UDゴシック" panose="020B0400000000000000" pitchFamily="49" charset="-128"/>
          </a:endParaRPr>
        </a:p>
        <a:p>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②</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調査対象回線の回線終端装置</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(ONU)</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回線終端装置に紐づく機器</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、機器</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B(</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ルータ</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ファイアウォール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/UTM)</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調査対象端末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(PC)</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がどこにあるか図面で分かるように、</a:t>
          </a:r>
          <a:endPar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下記</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の吹き出しオブジェクト</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実際の設置場所にドラック＆ドロップし、配置してください。</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設置場所が不明のものは、画面下部グレーの設置場所不明枠の中に配置してください。</a:t>
          </a:r>
          <a:endParaRPr lang="ja-JP" altLang="ja-JP" sz="1400" b="1">
            <a:effectLst/>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25</xdr:col>
      <xdr:colOff>241252</xdr:colOff>
      <xdr:row>553</xdr:row>
      <xdr:rowOff>130752</xdr:rowOff>
    </xdr:from>
    <xdr:to>
      <xdr:col>51</xdr:col>
      <xdr:colOff>115454</xdr:colOff>
      <xdr:row>571</xdr:row>
      <xdr:rowOff>103909</xdr:rowOff>
    </xdr:to>
    <xdr:sp macro="" textlink="">
      <xdr:nvSpPr>
        <xdr:cNvPr id="4" name="星: 7 pt 3">
          <a:extLst>
            <a:ext uri="{FF2B5EF4-FFF2-40B4-BE49-F238E27FC236}">
              <a16:creationId xmlns:a16="http://schemas.microsoft.com/office/drawing/2014/main" id="{6ACE4EB2-963D-46EC-8C73-99E63502F627}"/>
            </a:ext>
          </a:extLst>
        </xdr:cNvPr>
        <xdr:cNvSpPr>
          <a:spLocks/>
        </xdr:cNvSpPr>
      </xdr:nvSpPr>
      <xdr:spPr>
        <a:xfrm>
          <a:off x="14343695" y="48300038"/>
          <a:ext cx="6525373" cy="4185928"/>
        </a:xfrm>
        <a:prstGeom prst="star7">
          <a:avLst/>
        </a:prstGeom>
        <a:solidFill>
          <a:srgbClr val="FFFF00"/>
        </a:solidFill>
        <a:ln w="603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BIZ UDゴシック" panose="020B0400000000000000" pitchFamily="49" charset="-128"/>
              <a:ea typeface="BIZ UDゴシック" panose="020B0400000000000000" pitchFamily="49" charset="-128"/>
            </a:rPr>
            <a:t>※</a:t>
          </a:r>
          <a:r>
            <a:rPr kumimoji="1" lang="ja-JP" altLang="en-US" sz="2400" b="1">
              <a:solidFill>
                <a:srgbClr val="FF0000"/>
              </a:solidFill>
              <a:latin typeface="BIZ UDゴシック" panose="020B0400000000000000" pitchFamily="49" charset="-128"/>
              <a:ea typeface="BIZ UDゴシック" panose="020B0400000000000000" pitchFamily="49" charset="-128"/>
            </a:rPr>
            <a:t>設置場所が不明なものについては、調査不可となります。可能な限り設置場所を確認し、記入をお願いします。</a:t>
          </a:r>
        </a:p>
      </xdr:txBody>
    </xdr:sp>
    <xdr:clientData/>
  </xdr:twoCellAnchor>
  <xdr:twoCellAnchor>
    <xdr:from>
      <xdr:col>23</xdr:col>
      <xdr:colOff>11547</xdr:colOff>
      <xdr:row>566</xdr:row>
      <xdr:rowOff>76200</xdr:rowOff>
    </xdr:from>
    <xdr:to>
      <xdr:col>29</xdr:col>
      <xdr:colOff>95250</xdr:colOff>
      <xdr:row>571</xdr:row>
      <xdr:rowOff>207819</xdr:rowOff>
    </xdr:to>
    <xdr:cxnSp macro="">
      <xdr:nvCxnSpPr>
        <xdr:cNvPr id="929" name="直線コネクタ 4">
          <a:extLst>
            <a:ext uri="{FF2B5EF4-FFF2-40B4-BE49-F238E27FC236}">
              <a16:creationId xmlns:a16="http://schemas.microsoft.com/office/drawing/2014/main" id="{132C724B-47E0-4940-87C1-49C87A5F9139}"/>
            </a:ext>
          </a:extLst>
        </xdr:cNvPr>
        <xdr:cNvCxnSpPr>
          <a:cxnSpLocks/>
        </xdr:cNvCxnSpPr>
      </xdr:nvCxnSpPr>
      <xdr:spPr>
        <a:xfrm flipH="1">
          <a:off x="13281233" y="51288043"/>
          <a:ext cx="1939717" cy="1301833"/>
        </a:xfrm>
        <a:prstGeom prst="line">
          <a:avLst/>
        </a:prstGeom>
        <a:ln w="603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23</xdr:col>
      <xdr:colOff>47094</xdr:colOff>
      <xdr:row>192</xdr:row>
      <xdr:rowOff>179916</xdr:rowOff>
    </xdr:from>
    <xdr:to>
      <xdr:col>43</xdr:col>
      <xdr:colOff>79374</xdr:colOff>
      <xdr:row>554</xdr:row>
      <xdr:rowOff>36512</xdr:rowOff>
    </xdr:to>
    <xdr:sp macro="" textlink="">
      <xdr:nvSpPr>
        <xdr:cNvPr id="1052" name="矢印: 左 5">
          <a:extLst>
            <a:ext uri="{FF2B5EF4-FFF2-40B4-BE49-F238E27FC236}">
              <a16:creationId xmlns:a16="http://schemas.microsoft.com/office/drawing/2014/main" id="{EC1F3A6F-E505-419C-A1DA-192BF07F78BD}"/>
            </a:ext>
          </a:extLst>
        </xdr:cNvPr>
        <xdr:cNvSpPr>
          <a:spLocks/>
        </xdr:cNvSpPr>
      </xdr:nvSpPr>
      <xdr:spPr>
        <a:xfrm>
          <a:off x="13556719" y="43359916"/>
          <a:ext cx="5445655" cy="2301346"/>
        </a:xfrm>
        <a:prstGeom prst="lef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貼り付け枠が足りない場合は、</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非表示にしている</a:t>
          </a:r>
          <a:r>
            <a:rPr kumimoji="1" lang="en-US" altLang="ja-JP" sz="2000" b="1">
              <a:solidFill>
                <a:schemeClr val="bg1"/>
              </a:solidFill>
              <a:latin typeface="BIZ UDゴシック" panose="020B0400000000000000" pitchFamily="49" charset="-128"/>
              <a:ea typeface="BIZ UDゴシック" panose="020B0400000000000000" pitchFamily="49" charset="-128"/>
            </a:rPr>
            <a:t>199</a:t>
          </a:r>
          <a:r>
            <a:rPr kumimoji="1" lang="ja-JP" altLang="en-US" sz="2000" b="1">
              <a:solidFill>
                <a:schemeClr val="bg1"/>
              </a:solidFill>
              <a:latin typeface="BIZ UDゴシック" panose="020B0400000000000000" pitchFamily="49" charset="-128"/>
              <a:ea typeface="BIZ UDゴシック" panose="020B0400000000000000" pitchFamily="49" charset="-128"/>
            </a:rPr>
            <a:t>行目から</a:t>
          </a:r>
          <a:r>
            <a:rPr kumimoji="1" lang="en-US" altLang="ja-JP" sz="2000" b="1">
              <a:solidFill>
                <a:schemeClr val="bg1"/>
              </a:solidFill>
              <a:latin typeface="BIZ UDゴシック" panose="020B0400000000000000" pitchFamily="49" charset="-128"/>
              <a:ea typeface="BIZ UDゴシック" panose="020B0400000000000000" pitchFamily="49" charset="-128"/>
            </a:rPr>
            <a:t>549</a:t>
          </a:r>
          <a:r>
            <a:rPr kumimoji="1" lang="ja-JP" altLang="en-US" sz="2000" b="1">
              <a:solidFill>
                <a:schemeClr val="bg1"/>
              </a:solidFill>
              <a:latin typeface="BIZ UDゴシック" panose="020B0400000000000000" pitchFamily="49" charset="-128"/>
              <a:ea typeface="BIZ UDゴシック" panose="020B0400000000000000" pitchFamily="49" charset="-128"/>
            </a:rPr>
            <a:t>行目を再表示してください</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90</xdr:col>
      <xdr:colOff>9526</xdr:colOff>
      <xdr:row>86</xdr:row>
      <xdr:rowOff>3737</xdr:rowOff>
    </xdr:from>
    <xdr:to>
      <xdr:col>94</xdr:col>
      <xdr:colOff>37526</xdr:colOff>
      <xdr:row>88</xdr:row>
      <xdr:rowOff>175074</xdr:rowOff>
    </xdr:to>
    <xdr:sp macro="" textlink="$DV$98">
      <xdr:nvSpPr>
        <xdr:cNvPr id="623" name="装置②９５">
          <a:extLst>
            <a:ext uri="{FF2B5EF4-FFF2-40B4-BE49-F238E27FC236}">
              <a16:creationId xmlns:a16="http://schemas.microsoft.com/office/drawing/2014/main" id="{768B4B1D-FD28-4C70-8DD2-C587F8236C43}"/>
            </a:ext>
          </a:extLst>
        </xdr:cNvPr>
        <xdr:cNvSpPr>
          <a:spLocks/>
        </xdr:cNvSpPr>
      </xdr:nvSpPr>
      <xdr:spPr>
        <a:xfrm>
          <a:off x="30739897" y="20926080"/>
          <a:ext cx="1051258"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B84508-2A88-4E6C-A2B9-AA8CA2EC2A3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86</xdr:row>
      <xdr:rowOff>3737</xdr:rowOff>
    </xdr:from>
    <xdr:to>
      <xdr:col>89</xdr:col>
      <xdr:colOff>201569</xdr:colOff>
      <xdr:row>88</xdr:row>
      <xdr:rowOff>175074</xdr:rowOff>
    </xdr:to>
    <xdr:sp macro="" textlink="$DV$97">
      <xdr:nvSpPr>
        <xdr:cNvPr id="624" name="装置②９４">
          <a:extLst>
            <a:ext uri="{FF2B5EF4-FFF2-40B4-BE49-F238E27FC236}">
              <a16:creationId xmlns:a16="http://schemas.microsoft.com/office/drawing/2014/main" id="{B762D077-B49E-4017-A4FF-089453F91395}"/>
            </a:ext>
          </a:extLst>
        </xdr:cNvPr>
        <xdr:cNvSpPr>
          <a:spLocks/>
        </xdr:cNvSpPr>
      </xdr:nvSpPr>
      <xdr:spPr>
        <a:xfrm>
          <a:off x="29624869" y="20926080"/>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66CFFD-889E-4300-80E0-41940747E62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86</xdr:row>
      <xdr:rowOff>3737</xdr:rowOff>
    </xdr:from>
    <xdr:to>
      <xdr:col>85</xdr:col>
      <xdr:colOff>111610</xdr:colOff>
      <xdr:row>88</xdr:row>
      <xdr:rowOff>175074</xdr:rowOff>
    </xdr:to>
    <xdr:sp macro="" textlink="$DV$96">
      <xdr:nvSpPr>
        <xdr:cNvPr id="625" name="装置②９３">
          <a:extLst>
            <a:ext uri="{FF2B5EF4-FFF2-40B4-BE49-F238E27FC236}">
              <a16:creationId xmlns:a16="http://schemas.microsoft.com/office/drawing/2014/main" id="{B16F6D5A-11E5-4475-86C0-633BE3558977}"/>
            </a:ext>
          </a:extLst>
        </xdr:cNvPr>
        <xdr:cNvSpPr>
          <a:spLocks/>
        </xdr:cNvSpPr>
      </xdr:nvSpPr>
      <xdr:spPr>
        <a:xfrm>
          <a:off x="28511653" y="20926080"/>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06B0C4-5348-4C3F-AAE2-300C67411ED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86</xdr:row>
      <xdr:rowOff>3737</xdr:rowOff>
    </xdr:from>
    <xdr:to>
      <xdr:col>81</xdr:col>
      <xdr:colOff>21651</xdr:colOff>
      <xdr:row>88</xdr:row>
      <xdr:rowOff>175074</xdr:rowOff>
    </xdr:to>
    <xdr:sp macro="" textlink="$DV$95">
      <xdr:nvSpPr>
        <xdr:cNvPr id="626" name="装置②９２">
          <a:extLst>
            <a:ext uri="{FF2B5EF4-FFF2-40B4-BE49-F238E27FC236}">
              <a16:creationId xmlns:a16="http://schemas.microsoft.com/office/drawing/2014/main" id="{AF3E7929-A4D4-49DF-990A-50A380E48D74}"/>
            </a:ext>
          </a:extLst>
        </xdr:cNvPr>
        <xdr:cNvSpPr>
          <a:spLocks/>
        </xdr:cNvSpPr>
      </xdr:nvSpPr>
      <xdr:spPr>
        <a:xfrm>
          <a:off x="27396622" y="20926080"/>
          <a:ext cx="1053072"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7CB7CFA-5EA1-45CF-86C9-F1FB60C552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86</xdr:row>
      <xdr:rowOff>3737</xdr:rowOff>
    </xdr:from>
    <xdr:to>
      <xdr:col>76</xdr:col>
      <xdr:colOff>185692</xdr:colOff>
      <xdr:row>88</xdr:row>
      <xdr:rowOff>175074</xdr:rowOff>
    </xdr:to>
    <xdr:sp macro="" textlink="$DV$94">
      <xdr:nvSpPr>
        <xdr:cNvPr id="627" name="装置②９１">
          <a:extLst>
            <a:ext uri="{FF2B5EF4-FFF2-40B4-BE49-F238E27FC236}">
              <a16:creationId xmlns:a16="http://schemas.microsoft.com/office/drawing/2014/main" id="{5F86348F-73D3-430F-B6C9-736547966795}"/>
            </a:ext>
          </a:extLst>
        </xdr:cNvPr>
        <xdr:cNvSpPr>
          <a:spLocks/>
        </xdr:cNvSpPr>
      </xdr:nvSpPr>
      <xdr:spPr>
        <a:xfrm>
          <a:off x="26283406" y="20926080"/>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AD90D3-8C3D-4A0A-9429-95C41C8DAD6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77</xdr:row>
      <xdr:rowOff>217574</xdr:rowOff>
    </xdr:from>
    <xdr:to>
      <xdr:col>94</xdr:col>
      <xdr:colOff>37518</xdr:colOff>
      <xdr:row>80</xdr:row>
      <xdr:rowOff>158003</xdr:rowOff>
    </xdr:to>
    <xdr:sp macro="" textlink="$DV$88">
      <xdr:nvSpPr>
        <xdr:cNvPr id="628" name="装置②８５">
          <a:extLst>
            <a:ext uri="{FF2B5EF4-FFF2-40B4-BE49-F238E27FC236}">
              <a16:creationId xmlns:a16="http://schemas.microsoft.com/office/drawing/2014/main" id="{B4837224-3B67-42C9-B74A-8D5A1A779AE8}"/>
            </a:ext>
          </a:extLst>
        </xdr:cNvPr>
        <xdr:cNvSpPr>
          <a:spLocks/>
        </xdr:cNvSpPr>
      </xdr:nvSpPr>
      <xdr:spPr>
        <a:xfrm>
          <a:off x="30739889" y="18984545"/>
          <a:ext cx="1051258"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D45A52-1243-46B1-ACDD-3D2E0627A09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77</xdr:row>
      <xdr:rowOff>217574</xdr:rowOff>
    </xdr:from>
    <xdr:to>
      <xdr:col>89</xdr:col>
      <xdr:colOff>201561</xdr:colOff>
      <xdr:row>80</xdr:row>
      <xdr:rowOff>158003</xdr:rowOff>
    </xdr:to>
    <xdr:sp macro="" textlink="$DV$87">
      <xdr:nvSpPr>
        <xdr:cNvPr id="629" name="装置②８４">
          <a:extLst>
            <a:ext uri="{FF2B5EF4-FFF2-40B4-BE49-F238E27FC236}">
              <a16:creationId xmlns:a16="http://schemas.microsoft.com/office/drawing/2014/main" id="{1249128B-B47D-42F0-8159-1E1FE8610DED}"/>
            </a:ext>
          </a:extLst>
        </xdr:cNvPr>
        <xdr:cNvSpPr>
          <a:spLocks/>
        </xdr:cNvSpPr>
      </xdr:nvSpPr>
      <xdr:spPr>
        <a:xfrm>
          <a:off x="29624861" y="18984545"/>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FB03C9A-E2C4-49D9-B677-4153422774F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77</xdr:row>
      <xdr:rowOff>217574</xdr:rowOff>
    </xdr:from>
    <xdr:to>
      <xdr:col>85</xdr:col>
      <xdr:colOff>111602</xdr:colOff>
      <xdr:row>80</xdr:row>
      <xdr:rowOff>158003</xdr:rowOff>
    </xdr:to>
    <xdr:sp macro="" textlink="$DV$86">
      <xdr:nvSpPr>
        <xdr:cNvPr id="630" name="装置②８３">
          <a:extLst>
            <a:ext uri="{FF2B5EF4-FFF2-40B4-BE49-F238E27FC236}">
              <a16:creationId xmlns:a16="http://schemas.microsoft.com/office/drawing/2014/main" id="{DC5F516E-6189-447E-8A10-4B9951DF0606}"/>
            </a:ext>
          </a:extLst>
        </xdr:cNvPr>
        <xdr:cNvSpPr>
          <a:spLocks/>
        </xdr:cNvSpPr>
      </xdr:nvSpPr>
      <xdr:spPr>
        <a:xfrm>
          <a:off x="28511645" y="18984545"/>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9B5948-5A1B-4C4D-95F9-5718E7E7E1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77</xdr:row>
      <xdr:rowOff>217574</xdr:rowOff>
    </xdr:from>
    <xdr:to>
      <xdr:col>81</xdr:col>
      <xdr:colOff>21643</xdr:colOff>
      <xdr:row>80</xdr:row>
      <xdr:rowOff>158003</xdr:rowOff>
    </xdr:to>
    <xdr:sp macro="" textlink="$DV$85">
      <xdr:nvSpPr>
        <xdr:cNvPr id="631" name="装置②８２">
          <a:extLst>
            <a:ext uri="{FF2B5EF4-FFF2-40B4-BE49-F238E27FC236}">
              <a16:creationId xmlns:a16="http://schemas.microsoft.com/office/drawing/2014/main" id="{410CFE08-0D34-43B1-8E97-2CA460CF8DD2}"/>
            </a:ext>
          </a:extLst>
        </xdr:cNvPr>
        <xdr:cNvSpPr>
          <a:spLocks/>
        </xdr:cNvSpPr>
      </xdr:nvSpPr>
      <xdr:spPr>
        <a:xfrm>
          <a:off x="27396614" y="18984545"/>
          <a:ext cx="1053072"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3674794-5CCC-4F0D-BFF6-DDDFA18DA9C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77</xdr:row>
      <xdr:rowOff>217574</xdr:rowOff>
    </xdr:from>
    <xdr:to>
      <xdr:col>76</xdr:col>
      <xdr:colOff>185684</xdr:colOff>
      <xdr:row>80</xdr:row>
      <xdr:rowOff>158003</xdr:rowOff>
    </xdr:to>
    <xdr:sp macro="" textlink="$DV$84">
      <xdr:nvSpPr>
        <xdr:cNvPr id="632" name="装置②８１">
          <a:extLst>
            <a:ext uri="{FF2B5EF4-FFF2-40B4-BE49-F238E27FC236}">
              <a16:creationId xmlns:a16="http://schemas.microsoft.com/office/drawing/2014/main" id="{FEBBEAF9-3DDB-4EFE-98B6-A583D6008646}"/>
            </a:ext>
          </a:extLst>
        </xdr:cNvPr>
        <xdr:cNvSpPr>
          <a:spLocks/>
        </xdr:cNvSpPr>
      </xdr:nvSpPr>
      <xdr:spPr>
        <a:xfrm>
          <a:off x="26283398" y="18984545"/>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F63BB12-7BDD-4FB5-B9ED-9C0777B2879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61</xdr:row>
      <xdr:rowOff>218524</xdr:rowOff>
    </xdr:from>
    <xdr:to>
      <xdr:col>94</xdr:col>
      <xdr:colOff>37518</xdr:colOff>
      <xdr:row>64</xdr:row>
      <xdr:rowOff>158953</xdr:rowOff>
    </xdr:to>
    <xdr:sp macro="" textlink="$DV$68">
      <xdr:nvSpPr>
        <xdr:cNvPr id="633" name="装置②６５">
          <a:extLst>
            <a:ext uri="{FF2B5EF4-FFF2-40B4-BE49-F238E27FC236}">
              <a16:creationId xmlns:a16="http://schemas.microsoft.com/office/drawing/2014/main" id="{A944B574-0C05-4028-A31C-5CE9A3E8DF4E}"/>
            </a:ext>
          </a:extLst>
        </xdr:cNvPr>
        <xdr:cNvSpPr>
          <a:spLocks/>
        </xdr:cNvSpPr>
      </xdr:nvSpPr>
      <xdr:spPr>
        <a:xfrm>
          <a:off x="30739889" y="15153724"/>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FCBDDD9-F63D-4D92-BAA8-5DA3DA4A1F9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61</xdr:row>
      <xdr:rowOff>218524</xdr:rowOff>
    </xdr:from>
    <xdr:to>
      <xdr:col>89</xdr:col>
      <xdr:colOff>201561</xdr:colOff>
      <xdr:row>64</xdr:row>
      <xdr:rowOff>158953</xdr:rowOff>
    </xdr:to>
    <xdr:sp macro="" textlink="$DV$67">
      <xdr:nvSpPr>
        <xdr:cNvPr id="634" name="装置②６４">
          <a:extLst>
            <a:ext uri="{FF2B5EF4-FFF2-40B4-BE49-F238E27FC236}">
              <a16:creationId xmlns:a16="http://schemas.microsoft.com/office/drawing/2014/main" id="{D73F8C43-EA60-43AE-8C08-FD55A8A10DB4}"/>
            </a:ext>
          </a:extLst>
        </xdr:cNvPr>
        <xdr:cNvSpPr>
          <a:spLocks/>
        </xdr:cNvSpPr>
      </xdr:nvSpPr>
      <xdr:spPr>
        <a:xfrm>
          <a:off x="29624861" y="151537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58E3804-0EBF-42F1-9EC1-F048E9FB241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61</xdr:row>
      <xdr:rowOff>218524</xdr:rowOff>
    </xdr:from>
    <xdr:to>
      <xdr:col>85</xdr:col>
      <xdr:colOff>111602</xdr:colOff>
      <xdr:row>64</xdr:row>
      <xdr:rowOff>158953</xdr:rowOff>
    </xdr:to>
    <xdr:sp macro="" textlink="$DV$66">
      <xdr:nvSpPr>
        <xdr:cNvPr id="635" name="装置②６３">
          <a:extLst>
            <a:ext uri="{FF2B5EF4-FFF2-40B4-BE49-F238E27FC236}">
              <a16:creationId xmlns:a16="http://schemas.microsoft.com/office/drawing/2014/main" id="{CE24515B-215B-4568-9CF0-723B272FBBB3}"/>
            </a:ext>
          </a:extLst>
        </xdr:cNvPr>
        <xdr:cNvSpPr>
          <a:spLocks/>
        </xdr:cNvSpPr>
      </xdr:nvSpPr>
      <xdr:spPr>
        <a:xfrm>
          <a:off x="28511645" y="151537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863531-0138-4D77-9BBB-0374B6E5213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61</xdr:row>
      <xdr:rowOff>218524</xdr:rowOff>
    </xdr:from>
    <xdr:to>
      <xdr:col>81</xdr:col>
      <xdr:colOff>21643</xdr:colOff>
      <xdr:row>64</xdr:row>
      <xdr:rowOff>158953</xdr:rowOff>
    </xdr:to>
    <xdr:sp macro="" textlink="$DV$65">
      <xdr:nvSpPr>
        <xdr:cNvPr id="636" name="装置②６２">
          <a:extLst>
            <a:ext uri="{FF2B5EF4-FFF2-40B4-BE49-F238E27FC236}">
              <a16:creationId xmlns:a16="http://schemas.microsoft.com/office/drawing/2014/main" id="{39651929-4D12-4744-AD7B-CBCC5EF8ACAB}"/>
            </a:ext>
          </a:extLst>
        </xdr:cNvPr>
        <xdr:cNvSpPr>
          <a:spLocks/>
        </xdr:cNvSpPr>
      </xdr:nvSpPr>
      <xdr:spPr>
        <a:xfrm>
          <a:off x="27396614" y="15153724"/>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5C34F07-2B50-47FC-81C1-36170D64BF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61</xdr:row>
      <xdr:rowOff>218524</xdr:rowOff>
    </xdr:from>
    <xdr:to>
      <xdr:col>76</xdr:col>
      <xdr:colOff>185684</xdr:colOff>
      <xdr:row>64</xdr:row>
      <xdr:rowOff>158953</xdr:rowOff>
    </xdr:to>
    <xdr:sp macro="" textlink="$DV$64">
      <xdr:nvSpPr>
        <xdr:cNvPr id="637" name="装置②６１">
          <a:extLst>
            <a:ext uri="{FF2B5EF4-FFF2-40B4-BE49-F238E27FC236}">
              <a16:creationId xmlns:a16="http://schemas.microsoft.com/office/drawing/2014/main" id="{CC870379-77FC-4DC7-A1FA-A661ED78B262}"/>
            </a:ext>
          </a:extLst>
        </xdr:cNvPr>
        <xdr:cNvSpPr>
          <a:spLocks/>
        </xdr:cNvSpPr>
      </xdr:nvSpPr>
      <xdr:spPr>
        <a:xfrm>
          <a:off x="26283398" y="151537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F1DAD3-A66C-4DC0-A868-FE0B19656B5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53</xdr:row>
      <xdr:rowOff>220517</xdr:rowOff>
    </xdr:from>
    <xdr:to>
      <xdr:col>94</xdr:col>
      <xdr:colOff>37518</xdr:colOff>
      <xdr:row>56</xdr:row>
      <xdr:rowOff>160946</xdr:rowOff>
    </xdr:to>
    <xdr:sp macro="" textlink="$DV$58">
      <xdr:nvSpPr>
        <xdr:cNvPr id="638" name="装置②５５">
          <a:extLst>
            <a:ext uri="{FF2B5EF4-FFF2-40B4-BE49-F238E27FC236}">
              <a16:creationId xmlns:a16="http://schemas.microsoft.com/office/drawing/2014/main" id="{1C4F2465-2135-4702-9F11-61E5171129BE}"/>
            </a:ext>
          </a:extLst>
        </xdr:cNvPr>
        <xdr:cNvSpPr>
          <a:spLocks/>
        </xdr:cNvSpPr>
      </xdr:nvSpPr>
      <xdr:spPr>
        <a:xfrm>
          <a:off x="30739889" y="13239831"/>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3E9253-A022-451D-85E2-08E4DE4794C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53</xdr:row>
      <xdr:rowOff>220517</xdr:rowOff>
    </xdr:from>
    <xdr:to>
      <xdr:col>89</xdr:col>
      <xdr:colOff>201561</xdr:colOff>
      <xdr:row>56</xdr:row>
      <xdr:rowOff>160946</xdr:rowOff>
    </xdr:to>
    <xdr:sp macro="" textlink="$DV$56">
      <xdr:nvSpPr>
        <xdr:cNvPr id="639" name="装置②５４">
          <a:extLst>
            <a:ext uri="{FF2B5EF4-FFF2-40B4-BE49-F238E27FC236}">
              <a16:creationId xmlns:a16="http://schemas.microsoft.com/office/drawing/2014/main" id="{9D64D489-865C-4861-A172-8F2C594B6643}"/>
            </a:ext>
          </a:extLst>
        </xdr:cNvPr>
        <xdr:cNvSpPr>
          <a:spLocks/>
        </xdr:cNvSpPr>
      </xdr:nvSpPr>
      <xdr:spPr>
        <a:xfrm>
          <a:off x="29624861" y="1323983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45A5A3-3D5F-41F9-9202-B287BBB382E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53</xdr:row>
      <xdr:rowOff>220517</xdr:rowOff>
    </xdr:from>
    <xdr:to>
      <xdr:col>85</xdr:col>
      <xdr:colOff>111602</xdr:colOff>
      <xdr:row>56</xdr:row>
      <xdr:rowOff>160946</xdr:rowOff>
    </xdr:to>
    <xdr:sp macro="" textlink="$DV$56">
      <xdr:nvSpPr>
        <xdr:cNvPr id="640" name="装置②５３">
          <a:extLst>
            <a:ext uri="{FF2B5EF4-FFF2-40B4-BE49-F238E27FC236}">
              <a16:creationId xmlns:a16="http://schemas.microsoft.com/office/drawing/2014/main" id="{7B3DB769-71BC-4E50-A261-D155B141EDF6}"/>
            </a:ext>
          </a:extLst>
        </xdr:cNvPr>
        <xdr:cNvSpPr>
          <a:spLocks/>
        </xdr:cNvSpPr>
      </xdr:nvSpPr>
      <xdr:spPr>
        <a:xfrm>
          <a:off x="28511645" y="1323983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AA82009-9CC4-4755-900D-29EBE093CB2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53</xdr:row>
      <xdr:rowOff>220517</xdr:rowOff>
    </xdr:from>
    <xdr:to>
      <xdr:col>81</xdr:col>
      <xdr:colOff>21643</xdr:colOff>
      <xdr:row>56</xdr:row>
      <xdr:rowOff>160946</xdr:rowOff>
    </xdr:to>
    <xdr:sp macro="" textlink="$DV$55">
      <xdr:nvSpPr>
        <xdr:cNvPr id="641" name="装置②５２">
          <a:extLst>
            <a:ext uri="{FF2B5EF4-FFF2-40B4-BE49-F238E27FC236}">
              <a16:creationId xmlns:a16="http://schemas.microsoft.com/office/drawing/2014/main" id="{1530D9EE-CADE-4DC7-9997-4C57619FA06B}"/>
            </a:ext>
          </a:extLst>
        </xdr:cNvPr>
        <xdr:cNvSpPr>
          <a:spLocks/>
        </xdr:cNvSpPr>
      </xdr:nvSpPr>
      <xdr:spPr>
        <a:xfrm>
          <a:off x="27396614" y="13239831"/>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26EDAF5-0816-484D-8477-A5586816B76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53</xdr:row>
      <xdr:rowOff>220517</xdr:rowOff>
    </xdr:from>
    <xdr:to>
      <xdr:col>76</xdr:col>
      <xdr:colOff>185684</xdr:colOff>
      <xdr:row>56</xdr:row>
      <xdr:rowOff>160946</xdr:rowOff>
    </xdr:to>
    <xdr:sp macro="" textlink="$DV$54">
      <xdr:nvSpPr>
        <xdr:cNvPr id="642" name="装置②５１">
          <a:extLst>
            <a:ext uri="{FF2B5EF4-FFF2-40B4-BE49-F238E27FC236}">
              <a16:creationId xmlns:a16="http://schemas.microsoft.com/office/drawing/2014/main" id="{B9579F33-E54E-4A4E-B342-0DD98E128963}"/>
            </a:ext>
          </a:extLst>
        </xdr:cNvPr>
        <xdr:cNvSpPr>
          <a:spLocks/>
        </xdr:cNvSpPr>
      </xdr:nvSpPr>
      <xdr:spPr>
        <a:xfrm>
          <a:off x="26283398" y="1323983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93031C-9B87-4C85-9289-B3928952008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46</xdr:row>
      <xdr:rowOff>10040</xdr:rowOff>
    </xdr:from>
    <xdr:to>
      <xdr:col>94</xdr:col>
      <xdr:colOff>37526</xdr:colOff>
      <xdr:row>48</xdr:row>
      <xdr:rowOff>181378</xdr:rowOff>
    </xdr:to>
    <xdr:sp macro="" textlink="$DV$48">
      <xdr:nvSpPr>
        <xdr:cNvPr id="643" name="装置②４５">
          <a:extLst>
            <a:ext uri="{FF2B5EF4-FFF2-40B4-BE49-F238E27FC236}">
              <a16:creationId xmlns:a16="http://schemas.microsoft.com/office/drawing/2014/main" id="{877C24F4-BBC2-4A48-BF65-E2A922AAD8E2}"/>
            </a:ext>
          </a:extLst>
        </xdr:cNvPr>
        <xdr:cNvSpPr>
          <a:spLocks/>
        </xdr:cNvSpPr>
      </xdr:nvSpPr>
      <xdr:spPr>
        <a:xfrm>
          <a:off x="30739897" y="11352954"/>
          <a:ext cx="1051258"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7A35936-F11B-400D-A0BA-73AB2CE30C2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46</xdr:row>
      <xdr:rowOff>10040</xdr:rowOff>
    </xdr:from>
    <xdr:to>
      <xdr:col>89</xdr:col>
      <xdr:colOff>201566</xdr:colOff>
      <xdr:row>48</xdr:row>
      <xdr:rowOff>181378</xdr:rowOff>
    </xdr:to>
    <xdr:sp macro="" textlink="$DV$47">
      <xdr:nvSpPr>
        <xdr:cNvPr id="644" name="装置②４４">
          <a:extLst>
            <a:ext uri="{FF2B5EF4-FFF2-40B4-BE49-F238E27FC236}">
              <a16:creationId xmlns:a16="http://schemas.microsoft.com/office/drawing/2014/main" id="{DA6AC517-9BCC-4C45-BFCC-B8B207D593D4}"/>
            </a:ext>
          </a:extLst>
        </xdr:cNvPr>
        <xdr:cNvSpPr>
          <a:spLocks/>
        </xdr:cNvSpPr>
      </xdr:nvSpPr>
      <xdr:spPr>
        <a:xfrm>
          <a:off x="29624866" y="11352954"/>
          <a:ext cx="1051257"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DBA6379-FF3A-4182-AB95-984EE5FCEBB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46</xdr:row>
      <xdr:rowOff>10040</xdr:rowOff>
    </xdr:from>
    <xdr:to>
      <xdr:col>85</xdr:col>
      <xdr:colOff>111608</xdr:colOff>
      <xdr:row>48</xdr:row>
      <xdr:rowOff>181378</xdr:rowOff>
    </xdr:to>
    <xdr:sp macro="" textlink="$DV$46">
      <xdr:nvSpPr>
        <xdr:cNvPr id="645" name="装置②４３">
          <a:extLst>
            <a:ext uri="{FF2B5EF4-FFF2-40B4-BE49-F238E27FC236}">
              <a16:creationId xmlns:a16="http://schemas.microsoft.com/office/drawing/2014/main" id="{ED0998CE-38AB-4677-B74B-B7316A039395}"/>
            </a:ext>
          </a:extLst>
        </xdr:cNvPr>
        <xdr:cNvSpPr>
          <a:spLocks/>
        </xdr:cNvSpPr>
      </xdr:nvSpPr>
      <xdr:spPr>
        <a:xfrm>
          <a:off x="28511651" y="11352954"/>
          <a:ext cx="1051257"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80C419-8160-439D-9269-8A735664838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46</xdr:row>
      <xdr:rowOff>10040</xdr:rowOff>
    </xdr:from>
    <xdr:to>
      <xdr:col>81</xdr:col>
      <xdr:colOff>21650</xdr:colOff>
      <xdr:row>48</xdr:row>
      <xdr:rowOff>181378</xdr:rowOff>
    </xdr:to>
    <xdr:sp macro="" textlink="$DV$45">
      <xdr:nvSpPr>
        <xdr:cNvPr id="646" name="装置②４２">
          <a:extLst>
            <a:ext uri="{FF2B5EF4-FFF2-40B4-BE49-F238E27FC236}">
              <a16:creationId xmlns:a16="http://schemas.microsoft.com/office/drawing/2014/main" id="{EEBA4222-0DA4-4B58-B036-51ED1BCA9628}"/>
            </a:ext>
          </a:extLst>
        </xdr:cNvPr>
        <xdr:cNvSpPr>
          <a:spLocks/>
        </xdr:cNvSpPr>
      </xdr:nvSpPr>
      <xdr:spPr>
        <a:xfrm>
          <a:off x="27396621" y="11352954"/>
          <a:ext cx="1053072"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7EF4FE9-F2D6-44FA-AA12-A118A358248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46</xdr:row>
      <xdr:rowOff>10040</xdr:rowOff>
    </xdr:from>
    <xdr:to>
      <xdr:col>76</xdr:col>
      <xdr:colOff>185692</xdr:colOff>
      <xdr:row>48</xdr:row>
      <xdr:rowOff>181378</xdr:rowOff>
    </xdr:to>
    <xdr:sp macro="" textlink="$DV$44">
      <xdr:nvSpPr>
        <xdr:cNvPr id="647" name="装置②４１">
          <a:extLst>
            <a:ext uri="{FF2B5EF4-FFF2-40B4-BE49-F238E27FC236}">
              <a16:creationId xmlns:a16="http://schemas.microsoft.com/office/drawing/2014/main" id="{5EE66549-6E88-423C-AA30-C54F37FD6485}"/>
            </a:ext>
          </a:extLst>
        </xdr:cNvPr>
        <xdr:cNvSpPr>
          <a:spLocks/>
        </xdr:cNvSpPr>
      </xdr:nvSpPr>
      <xdr:spPr>
        <a:xfrm>
          <a:off x="26283406" y="11352954"/>
          <a:ext cx="1051257" cy="65031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373AC8-5BFF-4E50-A390-AA490469BB9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41</xdr:row>
      <xdr:rowOff>91702</xdr:rowOff>
    </xdr:from>
    <xdr:to>
      <xdr:col>94</xdr:col>
      <xdr:colOff>37518</xdr:colOff>
      <xdr:row>44</xdr:row>
      <xdr:rowOff>32131</xdr:rowOff>
    </xdr:to>
    <xdr:sp macro="" textlink="$DV$43">
      <xdr:nvSpPr>
        <xdr:cNvPr id="648" name="装置②４０">
          <a:extLst>
            <a:ext uri="{FF2B5EF4-FFF2-40B4-BE49-F238E27FC236}">
              <a16:creationId xmlns:a16="http://schemas.microsoft.com/office/drawing/2014/main" id="{F6958097-F8A1-4637-AC9A-589D65F68319}"/>
            </a:ext>
          </a:extLst>
        </xdr:cNvPr>
        <xdr:cNvSpPr>
          <a:spLocks/>
        </xdr:cNvSpPr>
      </xdr:nvSpPr>
      <xdr:spPr>
        <a:xfrm>
          <a:off x="30739889" y="10237188"/>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2D1A4C6-5A6B-4E51-BA0C-F6888C7C806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41</xdr:row>
      <xdr:rowOff>91702</xdr:rowOff>
    </xdr:from>
    <xdr:to>
      <xdr:col>89</xdr:col>
      <xdr:colOff>201561</xdr:colOff>
      <xdr:row>44</xdr:row>
      <xdr:rowOff>32131</xdr:rowOff>
    </xdr:to>
    <xdr:sp macro="" textlink="$DV$42">
      <xdr:nvSpPr>
        <xdr:cNvPr id="649" name="装置②３９">
          <a:extLst>
            <a:ext uri="{FF2B5EF4-FFF2-40B4-BE49-F238E27FC236}">
              <a16:creationId xmlns:a16="http://schemas.microsoft.com/office/drawing/2014/main" id="{A4021589-CB2D-4C17-A304-680E1EABCFC7}"/>
            </a:ext>
          </a:extLst>
        </xdr:cNvPr>
        <xdr:cNvSpPr>
          <a:spLocks/>
        </xdr:cNvSpPr>
      </xdr:nvSpPr>
      <xdr:spPr>
        <a:xfrm>
          <a:off x="29624861" y="10237188"/>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69C02FA-389A-47DE-9527-82F78E853CA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41</xdr:row>
      <xdr:rowOff>91702</xdr:rowOff>
    </xdr:from>
    <xdr:to>
      <xdr:col>85</xdr:col>
      <xdr:colOff>111602</xdr:colOff>
      <xdr:row>44</xdr:row>
      <xdr:rowOff>32131</xdr:rowOff>
    </xdr:to>
    <xdr:sp macro="" textlink="$DV$41">
      <xdr:nvSpPr>
        <xdr:cNvPr id="650" name="装置②３８">
          <a:extLst>
            <a:ext uri="{FF2B5EF4-FFF2-40B4-BE49-F238E27FC236}">
              <a16:creationId xmlns:a16="http://schemas.microsoft.com/office/drawing/2014/main" id="{29027CE6-910A-48C3-A842-E1185880A1B3}"/>
            </a:ext>
          </a:extLst>
        </xdr:cNvPr>
        <xdr:cNvSpPr>
          <a:spLocks/>
        </xdr:cNvSpPr>
      </xdr:nvSpPr>
      <xdr:spPr>
        <a:xfrm>
          <a:off x="28511645" y="10237188"/>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097618-DA64-4B78-A3DB-9E4F34F0A8D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41</xdr:row>
      <xdr:rowOff>91702</xdr:rowOff>
    </xdr:from>
    <xdr:to>
      <xdr:col>81</xdr:col>
      <xdr:colOff>21643</xdr:colOff>
      <xdr:row>44</xdr:row>
      <xdr:rowOff>32131</xdr:rowOff>
    </xdr:to>
    <xdr:sp macro="" textlink="$DV$40">
      <xdr:nvSpPr>
        <xdr:cNvPr id="651" name="装置②３７">
          <a:extLst>
            <a:ext uri="{FF2B5EF4-FFF2-40B4-BE49-F238E27FC236}">
              <a16:creationId xmlns:a16="http://schemas.microsoft.com/office/drawing/2014/main" id="{86D2FD16-A862-4D09-86FD-17C647EF3885}"/>
            </a:ext>
          </a:extLst>
        </xdr:cNvPr>
        <xdr:cNvSpPr>
          <a:spLocks/>
        </xdr:cNvSpPr>
      </xdr:nvSpPr>
      <xdr:spPr>
        <a:xfrm>
          <a:off x="27396614" y="10237188"/>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5C3196-17C4-44D2-98BA-8FCA05C8760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41</xdr:row>
      <xdr:rowOff>91702</xdr:rowOff>
    </xdr:from>
    <xdr:to>
      <xdr:col>76</xdr:col>
      <xdr:colOff>185684</xdr:colOff>
      <xdr:row>44</xdr:row>
      <xdr:rowOff>32131</xdr:rowOff>
    </xdr:to>
    <xdr:sp macro="" textlink="$DV$39">
      <xdr:nvSpPr>
        <xdr:cNvPr id="652" name="装置②３６">
          <a:extLst>
            <a:ext uri="{FF2B5EF4-FFF2-40B4-BE49-F238E27FC236}">
              <a16:creationId xmlns:a16="http://schemas.microsoft.com/office/drawing/2014/main" id="{2918CC78-FFFA-4732-B7EC-F6B6810BB9E8}"/>
            </a:ext>
          </a:extLst>
        </xdr:cNvPr>
        <xdr:cNvSpPr>
          <a:spLocks/>
        </xdr:cNvSpPr>
      </xdr:nvSpPr>
      <xdr:spPr>
        <a:xfrm>
          <a:off x="26283398" y="10237188"/>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BDACCB-3133-445A-8576-427770CEEF6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38</xdr:row>
      <xdr:rowOff>8652</xdr:rowOff>
    </xdr:from>
    <xdr:to>
      <xdr:col>94</xdr:col>
      <xdr:colOff>37518</xdr:colOff>
      <xdr:row>40</xdr:row>
      <xdr:rowOff>179990</xdr:rowOff>
    </xdr:to>
    <xdr:sp macro="" textlink="$DV$38">
      <xdr:nvSpPr>
        <xdr:cNvPr id="653" name="装置②３５">
          <a:extLst>
            <a:ext uri="{FF2B5EF4-FFF2-40B4-BE49-F238E27FC236}">
              <a16:creationId xmlns:a16="http://schemas.microsoft.com/office/drawing/2014/main" id="{4EE48EBE-DE4B-4952-BA7B-2B6C13D0F4D2}"/>
            </a:ext>
          </a:extLst>
        </xdr:cNvPr>
        <xdr:cNvSpPr>
          <a:spLocks/>
        </xdr:cNvSpPr>
      </xdr:nvSpPr>
      <xdr:spPr>
        <a:xfrm>
          <a:off x="30739889" y="9435681"/>
          <a:ext cx="1051258"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AFC83DA-2656-4BE0-A0B1-F7395F77FE1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38</xdr:row>
      <xdr:rowOff>8652</xdr:rowOff>
    </xdr:from>
    <xdr:to>
      <xdr:col>89</xdr:col>
      <xdr:colOff>201561</xdr:colOff>
      <xdr:row>40</xdr:row>
      <xdr:rowOff>179990</xdr:rowOff>
    </xdr:to>
    <xdr:sp macro="" textlink="$DV$37">
      <xdr:nvSpPr>
        <xdr:cNvPr id="654" name="装置②３４">
          <a:extLst>
            <a:ext uri="{FF2B5EF4-FFF2-40B4-BE49-F238E27FC236}">
              <a16:creationId xmlns:a16="http://schemas.microsoft.com/office/drawing/2014/main" id="{8D6F1765-0E20-4E85-A133-9251C9669267}"/>
            </a:ext>
          </a:extLst>
        </xdr:cNvPr>
        <xdr:cNvSpPr>
          <a:spLocks/>
        </xdr:cNvSpPr>
      </xdr:nvSpPr>
      <xdr:spPr>
        <a:xfrm>
          <a:off x="29624861" y="943568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8BF266-92DF-41EB-A7CB-A3376B8EA2A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38</xdr:row>
      <xdr:rowOff>8652</xdr:rowOff>
    </xdr:from>
    <xdr:to>
      <xdr:col>85</xdr:col>
      <xdr:colOff>111602</xdr:colOff>
      <xdr:row>40</xdr:row>
      <xdr:rowOff>179990</xdr:rowOff>
    </xdr:to>
    <xdr:sp macro="" textlink="$DV$36">
      <xdr:nvSpPr>
        <xdr:cNvPr id="655" name="装置②３３">
          <a:extLst>
            <a:ext uri="{FF2B5EF4-FFF2-40B4-BE49-F238E27FC236}">
              <a16:creationId xmlns:a16="http://schemas.microsoft.com/office/drawing/2014/main" id="{F7714664-F6A7-406B-994E-0CB171E3028F}"/>
            </a:ext>
          </a:extLst>
        </xdr:cNvPr>
        <xdr:cNvSpPr>
          <a:spLocks/>
        </xdr:cNvSpPr>
      </xdr:nvSpPr>
      <xdr:spPr>
        <a:xfrm>
          <a:off x="28511645" y="943568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FED9A4-297E-4C18-B6A9-600ED8BB897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38</xdr:row>
      <xdr:rowOff>8652</xdr:rowOff>
    </xdr:from>
    <xdr:to>
      <xdr:col>81</xdr:col>
      <xdr:colOff>21643</xdr:colOff>
      <xdr:row>40</xdr:row>
      <xdr:rowOff>179990</xdr:rowOff>
    </xdr:to>
    <xdr:sp macro="" textlink="$DV$35">
      <xdr:nvSpPr>
        <xdr:cNvPr id="656" name="装置②３２">
          <a:extLst>
            <a:ext uri="{FF2B5EF4-FFF2-40B4-BE49-F238E27FC236}">
              <a16:creationId xmlns:a16="http://schemas.microsoft.com/office/drawing/2014/main" id="{B083D528-7859-4A0F-B2C2-96675463627C}"/>
            </a:ext>
          </a:extLst>
        </xdr:cNvPr>
        <xdr:cNvSpPr>
          <a:spLocks/>
        </xdr:cNvSpPr>
      </xdr:nvSpPr>
      <xdr:spPr>
        <a:xfrm>
          <a:off x="27396614" y="9435681"/>
          <a:ext cx="1053072"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40F6C4-ADC2-4554-A1AB-C5B7A3F8EB2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38</xdr:row>
      <xdr:rowOff>8652</xdr:rowOff>
    </xdr:from>
    <xdr:to>
      <xdr:col>76</xdr:col>
      <xdr:colOff>185684</xdr:colOff>
      <xdr:row>40</xdr:row>
      <xdr:rowOff>179990</xdr:rowOff>
    </xdr:to>
    <xdr:sp macro="" textlink="$DV$34">
      <xdr:nvSpPr>
        <xdr:cNvPr id="657" name="装置②３１">
          <a:extLst>
            <a:ext uri="{FF2B5EF4-FFF2-40B4-BE49-F238E27FC236}">
              <a16:creationId xmlns:a16="http://schemas.microsoft.com/office/drawing/2014/main" id="{3E67F58E-F017-44DB-9856-A5E518CA4677}"/>
            </a:ext>
          </a:extLst>
        </xdr:cNvPr>
        <xdr:cNvSpPr>
          <a:spLocks/>
        </xdr:cNvSpPr>
      </xdr:nvSpPr>
      <xdr:spPr>
        <a:xfrm>
          <a:off x="26283398" y="943568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7CA003-1905-41E2-9F4F-F7BD132D319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30</xdr:row>
      <xdr:rowOff>2145</xdr:rowOff>
    </xdr:from>
    <xdr:to>
      <xdr:col>94</xdr:col>
      <xdr:colOff>37518</xdr:colOff>
      <xdr:row>32</xdr:row>
      <xdr:rowOff>173482</xdr:rowOff>
    </xdr:to>
    <xdr:sp macro="" textlink="$DV$28">
      <xdr:nvSpPr>
        <xdr:cNvPr id="658" name="装置②２５">
          <a:extLst>
            <a:ext uri="{FF2B5EF4-FFF2-40B4-BE49-F238E27FC236}">
              <a16:creationId xmlns:a16="http://schemas.microsoft.com/office/drawing/2014/main" id="{395B0C98-6FFF-438B-A60B-F1EFC1574BFA}"/>
            </a:ext>
          </a:extLst>
        </xdr:cNvPr>
        <xdr:cNvSpPr>
          <a:spLocks/>
        </xdr:cNvSpPr>
      </xdr:nvSpPr>
      <xdr:spPr>
        <a:xfrm>
          <a:off x="30739889" y="7513288"/>
          <a:ext cx="1051258"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4D1831-9613-44FA-8CD9-95394BDAC04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30</xdr:row>
      <xdr:rowOff>2145</xdr:rowOff>
    </xdr:from>
    <xdr:to>
      <xdr:col>89</xdr:col>
      <xdr:colOff>201561</xdr:colOff>
      <xdr:row>32</xdr:row>
      <xdr:rowOff>173482</xdr:rowOff>
    </xdr:to>
    <xdr:sp macro="" textlink="$DV$27">
      <xdr:nvSpPr>
        <xdr:cNvPr id="659" name="装置②２４">
          <a:extLst>
            <a:ext uri="{FF2B5EF4-FFF2-40B4-BE49-F238E27FC236}">
              <a16:creationId xmlns:a16="http://schemas.microsoft.com/office/drawing/2014/main" id="{41075765-4C26-4040-9ABF-232B90080A45}"/>
            </a:ext>
          </a:extLst>
        </xdr:cNvPr>
        <xdr:cNvSpPr>
          <a:spLocks/>
        </xdr:cNvSpPr>
      </xdr:nvSpPr>
      <xdr:spPr>
        <a:xfrm>
          <a:off x="29624861" y="7513288"/>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9B4CE0-1767-43BE-ADC3-50A6A7FEF27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30</xdr:row>
      <xdr:rowOff>2145</xdr:rowOff>
    </xdr:from>
    <xdr:to>
      <xdr:col>85</xdr:col>
      <xdr:colOff>111602</xdr:colOff>
      <xdr:row>32</xdr:row>
      <xdr:rowOff>173482</xdr:rowOff>
    </xdr:to>
    <xdr:sp macro="" textlink="$DV$26">
      <xdr:nvSpPr>
        <xdr:cNvPr id="660" name="装置②２３">
          <a:extLst>
            <a:ext uri="{FF2B5EF4-FFF2-40B4-BE49-F238E27FC236}">
              <a16:creationId xmlns:a16="http://schemas.microsoft.com/office/drawing/2014/main" id="{5E870414-8AC1-4BFA-9842-4E71C58E26F9}"/>
            </a:ext>
          </a:extLst>
        </xdr:cNvPr>
        <xdr:cNvSpPr>
          <a:spLocks/>
        </xdr:cNvSpPr>
      </xdr:nvSpPr>
      <xdr:spPr>
        <a:xfrm>
          <a:off x="28511645" y="7513288"/>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9162DF-531B-44D0-BC69-B5F680E993D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29</xdr:row>
      <xdr:rowOff>230829</xdr:rowOff>
    </xdr:from>
    <xdr:to>
      <xdr:col>81</xdr:col>
      <xdr:colOff>21643</xdr:colOff>
      <xdr:row>32</xdr:row>
      <xdr:rowOff>171257</xdr:rowOff>
    </xdr:to>
    <xdr:sp macro="" textlink="$DV$25">
      <xdr:nvSpPr>
        <xdr:cNvPr id="661" name="装置②２２">
          <a:extLst>
            <a:ext uri="{FF2B5EF4-FFF2-40B4-BE49-F238E27FC236}">
              <a16:creationId xmlns:a16="http://schemas.microsoft.com/office/drawing/2014/main" id="{D08763FA-F92F-4B2E-A733-183DCD731763}"/>
            </a:ext>
          </a:extLst>
        </xdr:cNvPr>
        <xdr:cNvSpPr>
          <a:spLocks/>
        </xdr:cNvSpPr>
      </xdr:nvSpPr>
      <xdr:spPr>
        <a:xfrm>
          <a:off x="27396614" y="7502486"/>
          <a:ext cx="1053072"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32C302-C858-456C-9C41-4173AF7866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30</xdr:row>
      <xdr:rowOff>2145</xdr:rowOff>
    </xdr:from>
    <xdr:to>
      <xdr:col>76</xdr:col>
      <xdr:colOff>185684</xdr:colOff>
      <xdr:row>32</xdr:row>
      <xdr:rowOff>173482</xdr:rowOff>
    </xdr:to>
    <xdr:sp macro="" textlink="$DV$24">
      <xdr:nvSpPr>
        <xdr:cNvPr id="662" name="装置②２１">
          <a:extLst>
            <a:ext uri="{FF2B5EF4-FFF2-40B4-BE49-F238E27FC236}">
              <a16:creationId xmlns:a16="http://schemas.microsoft.com/office/drawing/2014/main" id="{00B0D26D-5BE9-49B7-BAE4-DE09656466F2}"/>
            </a:ext>
          </a:extLst>
        </xdr:cNvPr>
        <xdr:cNvSpPr>
          <a:spLocks/>
        </xdr:cNvSpPr>
      </xdr:nvSpPr>
      <xdr:spPr>
        <a:xfrm>
          <a:off x="26283398" y="7513288"/>
          <a:ext cx="1051257" cy="65030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4A8695A-C6BB-437C-AE44-4F4C1343541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25</xdr:row>
      <xdr:rowOff>86599</xdr:rowOff>
    </xdr:from>
    <xdr:to>
      <xdr:col>94</xdr:col>
      <xdr:colOff>37518</xdr:colOff>
      <xdr:row>28</xdr:row>
      <xdr:rowOff>27028</xdr:rowOff>
    </xdr:to>
    <xdr:sp macro="" textlink="$DV$23">
      <xdr:nvSpPr>
        <xdr:cNvPr id="663" name="装置②２０">
          <a:extLst>
            <a:ext uri="{FF2B5EF4-FFF2-40B4-BE49-F238E27FC236}">
              <a16:creationId xmlns:a16="http://schemas.microsoft.com/office/drawing/2014/main" id="{B90DADFC-E858-4678-B673-5DB94608C2D2}"/>
            </a:ext>
          </a:extLst>
        </xdr:cNvPr>
        <xdr:cNvSpPr>
          <a:spLocks/>
        </xdr:cNvSpPr>
      </xdr:nvSpPr>
      <xdr:spPr>
        <a:xfrm>
          <a:off x="30739889" y="6400313"/>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EA35C2-B182-4452-96C2-1749108F9A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25</xdr:row>
      <xdr:rowOff>89710</xdr:rowOff>
    </xdr:from>
    <xdr:to>
      <xdr:col>89</xdr:col>
      <xdr:colOff>201561</xdr:colOff>
      <xdr:row>28</xdr:row>
      <xdr:rowOff>30139</xdr:rowOff>
    </xdr:to>
    <xdr:sp macro="" textlink="$DV$22">
      <xdr:nvSpPr>
        <xdr:cNvPr id="664" name="装置②１９">
          <a:extLst>
            <a:ext uri="{FF2B5EF4-FFF2-40B4-BE49-F238E27FC236}">
              <a16:creationId xmlns:a16="http://schemas.microsoft.com/office/drawing/2014/main" id="{BF74E925-865A-4B84-B258-F6A2DDAC2187}"/>
            </a:ext>
          </a:extLst>
        </xdr:cNvPr>
        <xdr:cNvSpPr>
          <a:spLocks/>
        </xdr:cNvSpPr>
      </xdr:nvSpPr>
      <xdr:spPr>
        <a:xfrm>
          <a:off x="29624861" y="64034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28AD8CD-06A3-4869-BC6D-B6599D98BCE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25</xdr:row>
      <xdr:rowOff>89710</xdr:rowOff>
    </xdr:from>
    <xdr:to>
      <xdr:col>85</xdr:col>
      <xdr:colOff>111602</xdr:colOff>
      <xdr:row>28</xdr:row>
      <xdr:rowOff>30139</xdr:rowOff>
    </xdr:to>
    <xdr:sp macro="" textlink="$DV$21">
      <xdr:nvSpPr>
        <xdr:cNvPr id="665" name="装置②１８">
          <a:extLst>
            <a:ext uri="{FF2B5EF4-FFF2-40B4-BE49-F238E27FC236}">
              <a16:creationId xmlns:a16="http://schemas.microsoft.com/office/drawing/2014/main" id="{06ACCD88-24E7-474D-8D1C-8AD1973FB66D}"/>
            </a:ext>
          </a:extLst>
        </xdr:cNvPr>
        <xdr:cNvSpPr>
          <a:spLocks/>
        </xdr:cNvSpPr>
      </xdr:nvSpPr>
      <xdr:spPr>
        <a:xfrm>
          <a:off x="28511645" y="6403424"/>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E8B3C4-CFAD-49B3-99DC-48B495BF681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25</xdr:row>
      <xdr:rowOff>89710</xdr:rowOff>
    </xdr:from>
    <xdr:to>
      <xdr:col>81</xdr:col>
      <xdr:colOff>21643</xdr:colOff>
      <xdr:row>28</xdr:row>
      <xdr:rowOff>30139</xdr:rowOff>
    </xdr:to>
    <xdr:sp macro="" textlink="$DV$20">
      <xdr:nvSpPr>
        <xdr:cNvPr id="666" name="装置②１７">
          <a:extLst>
            <a:ext uri="{FF2B5EF4-FFF2-40B4-BE49-F238E27FC236}">
              <a16:creationId xmlns:a16="http://schemas.microsoft.com/office/drawing/2014/main" id="{130A7B44-0FC6-4AF6-89A3-019E186269B0}"/>
            </a:ext>
          </a:extLst>
        </xdr:cNvPr>
        <xdr:cNvSpPr>
          <a:spLocks/>
        </xdr:cNvSpPr>
      </xdr:nvSpPr>
      <xdr:spPr>
        <a:xfrm>
          <a:off x="27396614" y="6403424"/>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813727-406B-44E8-A954-22EBE926D95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25</xdr:row>
      <xdr:rowOff>86599</xdr:rowOff>
    </xdr:from>
    <xdr:to>
      <xdr:col>76</xdr:col>
      <xdr:colOff>185684</xdr:colOff>
      <xdr:row>28</xdr:row>
      <xdr:rowOff>27028</xdr:rowOff>
    </xdr:to>
    <xdr:sp macro="" textlink="$DV$19">
      <xdr:nvSpPr>
        <xdr:cNvPr id="667" name="装置②１６">
          <a:extLst>
            <a:ext uri="{FF2B5EF4-FFF2-40B4-BE49-F238E27FC236}">
              <a16:creationId xmlns:a16="http://schemas.microsoft.com/office/drawing/2014/main" id="{61B47897-F4B1-41FC-A734-4AA30823AB4D}"/>
            </a:ext>
          </a:extLst>
        </xdr:cNvPr>
        <xdr:cNvSpPr>
          <a:spLocks/>
        </xdr:cNvSpPr>
      </xdr:nvSpPr>
      <xdr:spPr>
        <a:xfrm>
          <a:off x="26283398" y="640031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3F4EE69-CFA9-4B8F-B8E5-3052AFEF7FD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22</xdr:row>
      <xdr:rowOff>804</xdr:rowOff>
    </xdr:from>
    <xdr:to>
      <xdr:col>94</xdr:col>
      <xdr:colOff>37518</xdr:colOff>
      <xdr:row>24</xdr:row>
      <xdr:rowOff>172141</xdr:rowOff>
    </xdr:to>
    <xdr:sp macro="" textlink="$DV$18">
      <xdr:nvSpPr>
        <xdr:cNvPr id="668" name="装置②１５">
          <a:extLst>
            <a:ext uri="{FF2B5EF4-FFF2-40B4-BE49-F238E27FC236}">
              <a16:creationId xmlns:a16="http://schemas.microsoft.com/office/drawing/2014/main" id="{8036D35E-5538-4958-8829-3E1C32582762}"/>
            </a:ext>
          </a:extLst>
        </xdr:cNvPr>
        <xdr:cNvSpPr>
          <a:spLocks/>
        </xdr:cNvSpPr>
      </xdr:nvSpPr>
      <xdr:spPr>
        <a:xfrm>
          <a:off x="30739889" y="5596061"/>
          <a:ext cx="1051258"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B6645C7-19BD-43C0-8DE8-143D267392C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22</xdr:row>
      <xdr:rowOff>804</xdr:rowOff>
    </xdr:from>
    <xdr:to>
      <xdr:col>89</xdr:col>
      <xdr:colOff>201561</xdr:colOff>
      <xdr:row>24</xdr:row>
      <xdr:rowOff>172141</xdr:rowOff>
    </xdr:to>
    <xdr:sp macro="" textlink="$DV$17">
      <xdr:nvSpPr>
        <xdr:cNvPr id="669" name="装置②１４">
          <a:extLst>
            <a:ext uri="{FF2B5EF4-FFF2-40B4-BE49-F238E27FC236}">
              <a16:creationId xmlns:a16="http://schemas.microsoft.com/office/drawing/2014/main" id="{1FDC9063-7274-4087-9876-300E18E7073F}"/>
            </a:ext>
          </a:extLst>
        </xdr:cNvPr>
        <xdr:cNvSpPr>
          <a:spLocks/>
        </xdr:cNvSpPr>
      </xdr:nvSpPr>
      <xdr:spPr>
        <a:xfrm>
          <a:off x="29624861" y="559606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B96906-9BB4-4B02-ADAE-A640B443284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22</xdr:row>
      <xdr:rowOff>804</xdr:rowOff>
    </xdr:from>
    <xdr:to>
      <xdr:col>85</xdr:col>
      <xdr:colOff>111602</xdr:colOff>
      <xdr:row>24</xdr:row>
      <xdr:rowOff>172141</xdr:rowOff>
    </xdr:to>
    <xdr:sp macro="" textlink="$DV$16">
      <xdr:nvSpPr>
        <xdr:cNvPr id="670" name="装置②１３">
          <a:extLst>
            <a:ext uri="{FF2B5EF4-FFF2-40B4-BE49-F238E27FC236}">
              <a16:creationId xmlns:a16="http://schemas.microsoft.com/office/drawing/2014/main" id="{2D4C9708-9D8C-4DE4-AFD5-325EEB6C4DDF}"/>
            </a:ext>
          </a:extLst>
        </xdr:cNvPr>
        <xdr:cNvSpPr>
          <a:spLocks/>
        </xdr:cNvSpPr>
      </xdr:nvSpPr>
      <xdr:spPr>
        <a:xfrm>
          <a:off x="28511645" y="559606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6E6296-9FDB-4C19-9E33-63A7F6A7BEB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22</xdr:row>
      <xdr:rowOff>804</xdr:rowOff>
    </xdr:from>
    <xdr:to>
      <xdr:col>81</xdr:col>
      <xdr:colOff>21643</xdr:colOff>
      <xdr:row>24</xdr:row>
      <xdr:rowOff>172141</xdr:rowOff>
    </xdr:to>
    <xdr:sp macro="" textlink="$DV$15">
      <xdr:nvSpPr>
        <xdr:cNvPr id="671" name="装置②１２">
          <a:extLst>
            <a:ext uri="{FF2B5EF4-FFF2-40B4-BE49-F238E27FC236}">
              <a16:creationId xmlns:a16="http://schemas.microsoft.com/office/drawing/2014/main" id="{64C21F25-7846-4A7D-B4B7-9A8750AB984E}"/>
            </a:ext>
          </a:extLst>
        </xdr:cNvPr>
        <xdr:cNvSpPr>
          <a:spLocks/>
        </xdr:cNvSpPr>
      </xdr:nvSpPr>
      <xdr:spPr>
        <a:xfrm>
          <a:off x="27396614" y="5596061"/>
          <a:ext cx="1053072"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CBF270-EE35-42CC-98D7-AA902074768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22</xdr:row>
      <xdr:rowOff>804</xdr:rowOff>
    </xdr:from>
    <xdr:to>
      <xdr:col>76</xdr:col>
      <xdr:colOff>185684</xdr:colOff>
      <xdr:row>24</xdr:row>
      <xdr:rowOff>172141</xdr:rowOff>
    </xdr:to>
    <xdr:sp macro="" textlink="$DV$14">
      <xdr:nvSpPr>
        <xdr:cNvPr id="672" name="装置②１１">
          <a:extLst>
            <a:ext uri="{FF2B5EF4-FFF2-40B4-BE49-F238E27FC236}">
              <a16:creationId xmlns:a16="http://schemas.microsoft.com/office/drawing/2014/main" id="{4F7E20D3-089F-41A5-909C-3ABFDA2A2881}"/>
            </a:ext>
          </a:extLst>
        </xdr:cNvPr>
        <xdr:cNvSpPr>
          <a:spLocks/>
        </xdr:cNvSpPr>
      </xdr:nvSpPr>
      <xdr:spPr>
        <a:xfrm>
          <a:off x="26283398" y="5596061"/>
          <a:ext cx="1051257" cy="6503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D50D7A-D510-451C-8B6E-9130335E108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89</xdr:col>
      <xdr:colOff>250325</xdr:colOff>
      <xdr:row>17</xdr:row>
      <xdr:rowOff>99937</xdr:rowOff>
    </xdr:from>
    <xdr:to>
      <xdr:col>94</xdr:col>
      <xdr:colOff>24325</xdr:colOff>
      <xdr:row>20</xdr:row>
      <xdr:rowOff>40366</xdr:rowOff>
    </xdr:to>
    <xdr:sp macro="" textlink="$DV$13">
      <xdr:nvSpPr>
        <xdr:cNvPr id="673" name="装置②１０">
          <a:extLst>
            <a:ext uri="{FF2B5EF4-FFF2-40B4-BE49-F238E27FC236}">
              <a16:creationId xmlns:a16="http://schemas.microsoft.com/office/drawing/2014/main" id="{B17A4F5E-B199-466B-AABF-7BF97FBB10DE}"/>
            </a:ext>
          </a:extLst>
        </xdr:cNvPr>
        <xdr:cNvSpPr>
          <a:spLocks/>
        </xdr:cNvSpPr>
      </xdr:nvSpPr>
      <xdr:spPr>
        <a:xfrm>
          <a:off x="30724882" y="4508651"/>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CF54E7-67EA-4E6C-947B-4963A0B58DA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169436</xdr:colOff>
      <xdr:row>17</xdr:row>
      <xdr:rowOff>99937</xdr:rowOff>
    </xdr:from>
    <xdr:to>
      <xdr:col>89</xdr:col>
      <xdr:colOff>197436</xdr:colOff>
      <xdr:row>20</xdr:row>
      <xdr:rowOff>40366</xdr:rowOff>
    </xdr:to>
    <xdr:sp macro="" textlink="$DV$12">
      <xdr:nvSpPr>
        <xdr:cNvPr id="674" name="装置②９">
          <a:extLst>
            <a:ext uri="{FF2B5EF4-FFF2-40B4-BE49-F238E27FC236}">
              <a16:creationId xmlns:a16="http://schemas.microsoft.com/office/drawing/2014/main" id="{7AAC036F-766D-4DBD-9D1D-17B6D7A004CC}"/>
            </a:ext>
          </a:extLst>
        </xdr:cNvPr>
        <xdr:cNvSpPr>
          <a:spLocks/>
        </xdr:cNvSpPr>
      </xdr:nvSpPr>
      <xdr:spPr>
        <a:xfrm>
          <a:off x="29620736"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11A9C8-A681-4D15-8C60-80A75A2850F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88549</xdr:colOff>
      <xdr:row>17</xdr:row>
      <xdr:rowOff>99937</xdr:rowOff>
    </xdr:from>
    <xdr:to>
      <xdr:col>85</xdr:col>
      <xdr:colOff>116549</xdr:colOff>
      <xdr:row>20</xdr:row>
      <xdr:rowOff>40366</xdr:rowOff>
    </xdr:to>
    <xdr:sp macro="" textlink="$DV$11">
      <xdr:nvSpPr>
        <xdr:cNvPr id="675" name="装置②８">
          <a:extLst>
            <a:ext uri="{FF2B5EF4-FFF2-40B4-BE49-F238E27FC236}">
              <a16:creationId xmlns:a16="http://schemas.microsoft.com/office/drawing/2014/main" id="{F3402934-C1B9-42CE-8EFC-9FEEADB57D60}"/>
            </a:ext>
          </a:extLst>
        </xdr:cNvPr>
        <xdr:cNvSpPr>
          <a:spLocks/>
        </xdr:cNvSpPr>
      </xdr:nvSpPr>
      <xdr:spPr>
        <a:xfrm>
          <a:off x="28516592"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C9EC05-BE67-4213-8FC2-2E6083E3DE9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77</xdr:col>
      <xdr:colOff>7662</xdr:colOff>
      <xdr:row>17</xdr:row>
      <xdr:rowOff>99937</xdr:rowOff>
    </xdr:from>
    <xdr:to>
      <xdr:col>81</xdr:col>
      <xdr:colOff>35662</xdr:colOff>
      <xdr:row>20</xdr:row>
      <xdr:rowOff>40366</xdr:rowOff>
    </xdr:to>
    <xdr:sp macro="" textlink="$DV$10">
      <xdr:nvSpPr>
        <xdr:cNvPr id="676" name="装置②７">
          <a:extLst>
            <a:ext uri="{FF2B5EF4-FFF2-40B4-BE49-F238E27FC236}">
              <a16:creationId xmlns:a16="http://schemas.microsoft.com/office/drawing/2014/main" id="{711A4FD3-5316-48E2-9B3A-FD2B42B290C3}"/>
            </a:ext>
          </a:extLst>
        </xdr:cNvPr>
        <xdr:cNvSpPr>
          <a:spLocks/>
        </xdr:cNvSpPr>
      </xdr:nvSpPr>
      <xdr:spPr>
        <a:xfrm>
          <a:off x="27412448"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83BCE8-0954-4199-8026-E9B91571D74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180775</xdr:colOff>
      <xdr:row>17</xdr:row>
      <xdr:rowOff>99937</xdr:rowOff>
    </xdr:from>
    <xdr:to>
      <xdr:col>76</xdr:col>
      <xdr:colOff>208775</xdr:colOff>
      <xdr:row>20</xdr:row>
      <xdr:rowOff>40366</xdr:rowOff>
    </xdr:to>
    <xdr:sp macro="" textlink="$DV$9">
      <xdr:nvSpPr>
        <xdr:cNvPr id="677" name="装置②６">
          <a:extLst>
            <a:ext uri="{FF2B5EF4-FFF2-40B4-BE49-F238E27FC236}">
              <a16:creationId xmlns:a16="http://schemas.microsoft.com/office/drawing/2014/main" id="{914183F1-610F-4415-B594-157B19AD9A3B}"/>
            </a:ext>
          </a:extLst>
        </xdr:cNvPr>
        <xdr:cNvSpPr>
          <a:spLocks/>
        </xdr:cNvSpPr>
      </xdr:nvSpPr>
      <xdr:spPr>
        <a:xfrm>
          <a:off x="26306489" y="450865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5470FDA-03B5-402A-A410-2FC0255554C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13</xdr:row>
      <xdr:rowOff>216766</xdr:rowOff>
    </xdr:from>
    <xdr:to>
      <xdr:col>94</xdr:col>
      <xdr:colOff>37518</xdr:colOff>
      <xdr:row>16</xdr:row>
      <xdr:rowOff>157195</xdr:rowOff>
    </xdr:to>
    <xdr:sp macro="" textlink="$DV$8">
      <xdr:nvSpPr>
        <xdr:cNvPr id="678" name="装置②５">
          <a:extLst>
            <a:ext uri="{FF2B5EF4-FFF2-40B4-BE49-F238E27FC236}">
              <a16:creationId xmlns:a16="http://schemas.microsoft.com/office/drawing/2014/main" id="{AD39494B-55F2-4551-B11E-4252337AD56F}"/>
            </a:ext>
          </a:extLst>
        </xdr:cNvPr>
        <xdr:cNvSpPr>
          <a:spLocks/>
        </xdr:cNvSpPr>
      </xdr:nvSpPr>
      <xdr:spPr>
        <a:xfrm>
          <a:off x="30739889" y="3667537"/>
          <a:ext cx="1051258"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B99E35-083B-4ADE-A042-E0A8E34FA9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181622</xdr:colOff>
      <xdr:row>13</xdr:row>
      <xdr:rowOff>216766</xdr:rowOff>
    </xdr:from>
    <xdr:to>
      <xdr:col>89</xdr:col>
      <xdr:colOff>209622</xdr:colOff>
      <xdr:row>16</xdr:row>
      <xdr:rowOff>157195</xdr:rowOff>
    </xdr:to>
    <xdr:sp macro="" textlink="$DV$7">
      <xdr:nvSpPr>
        <xdr:cNvPr id="679" name="装置②４">
          <a:extLst>
            <a:ext uri="{FF2B5EF4-FFF2-40B4-BE49-F238E27FC236}">
              <a16:creationId xmlns:a16="http://schemas.microsoft.com/office/drawing/2014/main" id="{834DC358-8217-4DD9-9A0F-AF53DB659B84}"/>
            </a:ext>
          </a:extLst>
        </xdr:cNvPr>
        <xdr:cNvSpPr>
          <a:spLocks/>
        </xdr:cNvSpPr>
      </xdr:nvSpPr>
      <xdr:spPr>
        <a:xfrm>
          <a:off x="29632922" y="3667537"/>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F04F4C9-BE99-452C-848C-DE66D384E1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99724</xdr:colOff>
      <xdr:row>13</xdr:row>
      <xdr:rowOff>216766</xdr:rowOff>
    </xdr:from>
    <xdr:to>
      <xdr:col>85</xdr:col>
      <xdr:colOff>127724</xdr:colOff>
      <xdr:row>16</xdr:row>
      <xdr:rowOff>157195</xdr:rowOff>
    </xdr:to>
    <xdr:sp macro="" textlink="$DV$6">
      <xdr:nvSpPr>
        <xdr:cNvPr id="680" name="装置②３">
          <a:extLst>
            <a:ext uri="{FF2B5EF4-FFF2-40B4-BE49-F238E27FC236}">
              <a16:creationId xmlns:a16="http://schemas.microsoft.com/office/drawing/2014/main" id="{FBDC3E52-1C08-433A-9095-77238EE6EF64}"/>
            </a:ext>
          </a:extLst>
        </xdr:cNvPr>
        <xdr:cNvSpPr>
          <a:spLocks/>
        </xdr:cNvSpPr>
      </xdr:nvSpPr>
      <xdr:spPr>
        <a:xfrm>
          <a:off x="28527767" y="3667537"/>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DCFB99-6AFD-4D00-A835-A340BDE581F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77</xdr:col>
      <xdr:colOff>17826</xdr:colOff>
      <xdr:row>13</xdr:row>
      <xdr:rowOff>216766</xdr:rowOff>
    </xdr:from>
    <xdr:to>
      <xdr:col>81</xdr:col>
      <xdr:colOff>45826</xdr:colOff>
      <xdr:row>16</xdr:row>
      <xdr:rowOff>157195</xdr:rowOff>
    </xdr:to>
    <xdr:sp macro="" textlink="$DV$5">
      <xdr:nvSpPr>
        <xdr:cNvPr id="681" name="装置②２">
          <a:extLst>
            <a:ext uri="{FF2B5EF4-FFF2-40B4-BE49-F238E27FC236}">
              <a16:creationId xmlns:a16="http://schemas.microsoft.com/office/drawing/2014/main" id="{21B57E44-B262-4390-B881-BB182CADBEA4}"/>
            </a:ext>
          </a:extLst>
        </xdr:cNvPr>
        <xdr:cNvSpPr>
          <a:spLocks/>
        </xdr:cNvSpPr>
      </xdr:nvSpPr>
      <xdr:spPr>
        <a:xfrm>
          <a:off x="27422612" y="3667537"/>
          <a:ext cx="1051257" cy="658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650B7AE-7ABD-4507-AE34-3DC2055C274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86</xdr:row>
      <xdr:rowOff>3737</xdr:rowOff>
    </xdr:from>
    <xdr:to>
      <xdr:col>70</xdr:col>
      <xdr:colOff>91877</xdr:colOff>
      <xdr:row>88</xdr:row>
      <xdr:rowOff>175074</xdr:rowOff>
    </xdr:to>
    <xdr:sp macro="" textlink="$DT$98">
      <xdr:nvSpPr>
        <xdr:cNvPr id="682" name="装置①９５">
          <a:extLst>
            <a:ext uri="{FF2B5EF4-FFF2-40B4-BE49-F238E27FC236}">
              <a16:creationId xmlns:a16="http://schemas.microsoft.com/office/drawing/2014/main" id="{ED406E21-6B5D-4781-ADB7-79A8514FA4F5}"/>
            </a:ext>
          </a:extLst>
        </xdr:cNvPr>
        <xdr:cNvSpPr>
          <a:spLocks/>
        </xdr:cNvSpPr>
      </xdr:nvSpPr>
      <xdr:spPr>
        <a:xfrm>
          <a:off x="24654706" y="20926080"/>
          <a:ext cx="1051257"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D4BC1E8-448A-48A5-AED6-74EDE713D6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86</xdr:row>
      <xdr:rowOff>3737</xdr:rowOff>
    </xdr:from>
    <xdr:to>
      <xdr:col>66</xdr:col>
      <xdr:colOff>13499</xdr:colOff>
      <xdr:row>88</xdr:row>
      <xdr:rowOff>175074</xdr:rowOff>
    </xdr:to>
    <xdr:sp macro="" textlink="$DT$97">
      <xdr:nvSpPr>
        <xdr:cNvPr id="683" name="装置①９４">
          <a:extLst>
            <a:ext uri="{FF2B5EF4-FFF2-40B4-BE49-F238E27FC236}">
              <a16:creationId xmlns:a16="http://schemas.microsoft.com/office/drawing/2014/main" id="{1C167A7F-FF97-444B-BC36-B760F2E6A48C}"/>
            </a:ext>
          </a:extLst>
        </xdr:cNvPr>
        <xdr:cNvSpPr>
          <a:spLocks/>
        </xdr:cNvSpPr>
      </xdr:nvSpPr>
      <xdr:spPr>
        <a:xfrm>
          <a:off x="23551256" y="20926080"/>
          <a:ext cx="1053072"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7BE5C8-B19C-42B0-A3CB-A911CD719C1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86</xdr:row>
      <xdr:rowOff>3737</xdr:rowOff>
    </xdr:from>
    <xdr:to>
      <xdr:col>61</xdr:col>
      <xdr:colOff>176437</xdr:colOff>
      <xdr:row>88</xdr:row>
      <xdr:rowOff>175074</xdr:rowOff>
    </xdr:to>
    <xdr:sp macro="" textlink="$DT$96">
      <xdr:nvSpPr>
        <xdr:cNvPr id="684" name="装置①９３">
          <a:extLst>
            <a:ext uri="{FF2B5EF4-FFF2-40B4-BE49-F238E27FC236}">
              <a16:creationId xmlns:a16="http://schemas.microsoft.com/office/drawing/2014/main" id="{5C80E47F-B8F4-4C7B-B439-DE0C49C82DED}"/>
            </a:ext>
          </a:extLst>
        </xdr:cNvPr>
        <xdr:cNvSpPr>
          <a:spLocks/>
        </xdr:cNvSpPr>
      </xdr:nvSpPr>
      <xdr:spPr>
        <a:xfrm>
          <a:off x="22436937" y="20926080"/>
          <a:ext cx="1051257"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7BBEFB-D9C9-411F-864D-0575C0FCF64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86</xdr:row>
      <xdr:rowOff>3737</xdr:rowOff>
    </xdr:from>
    <xdr:to>
      <xdr:col>57</xdr:col>
      <xdr:colOff>85359</xdr:colOff>
      <xdr:row>88</xdr:row>
      <xdr:rowOff>175074</xdr:rowOff>
    </xdr:to>
    <xdr:sp macro="" textlink="$DT$95">
      <xdr:nvSpPr>
        <xdr:cNvPr id="685" name="装置①９２">
          <a:extLst>
            <a:ext uri="{FF2B5EF4-FFF2-40B4-BE49-F238E27FC236}">
              <a16:creationId xmlns:a16="http://schemas.microsoft.com/office/drawing/2014/main" id="{BBF543B0-C56B-4692-B0F1-AACE969E2B6A}"/>
            </a:ext>
          </a:extLst>
        </xdr:cNvPr>
        <xdr:cNvSpPr>
          <a:spLocks/>
        </xdr:cNvSpPr>
      </xdr:nvSpPr>
      <xdr:spPr>
        <a:xfrm>
          <a:off x="21322602" y="20926080"/>
          <a:ext cx="1051257"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2DD68C-5A6C-4C90-8685-4C674AA0695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86</xdr:row>
      <xdr:rowOff>3737</xdr:rowOff>
    </xdr:from>
    <xdr:to>
      <xdr:col>52</xdr:col>
      <xdr:colOff>248289</xdr:colOff>
      <xdr:row>88</xdr:row>
      <xdr:rowOff>175074</xdr:rowOff>
    </xdr:to>
    <xdr:sp macro="" textlink="$DT$94">
      <xdr:nvSpPr>
        <xdr:cNvPr id="686" name="装置①９１">
          <a:extLst>
            <a:ext uri="{FF2B5EF4-FFF2-40B4-BE49-F238E27FC236}">
              <a16:creationId xmlns:a16="http://schemas.microsoft.com/office/drawing/2014/main" id="{6411898C-CFF7-4023-BB35-F0475806CAF0}"/>
            </a:ext>
          </a:extLst>
        </xdr:cNvPr>
        <xdr:cNvSpPr>
          <a:spLocks/>
        </xdr:cNvSpPr>
      </xdr:nvSpPr>
      <xdr:spPr>
        <a:xfrm>
          <a:off x="20206460" y="20926080"/>
          <a:ext cx="1051258" cy="65030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6FB7C1-020D-4930-BFD8-0B553362F65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77</xdr:row>
      <xdr:rowOff>217574</xdr:rowOff>
    </xdr:from>
    <xdr:to>
      <xdr:col>70</xdr:col>
      <xdr:colOff>91877</xdr:colOff>
      <xdr:row>80</xdr:row>
      <xdr:rowOff>158003</xdr:rowOff>
    </xdr:to>
    <xdr:sp macro="" textlink="$DT$88">
      <xdr:nvSpPr>
        <xdr:cNvPr id="687" name="装置①８５">
          <a:extLst>
            <a:ext uri="{FF2B5EF4-FFF2-40B4-BE49-F238E27FC236}">
              <a16:creationId xmlns:a16="http://schemas.microsoft.com/office/drawing/2014/main" id="{0C58EB7D-8AEF-43E4-94A3-849C8B22DB89}"/>
            </a:ext>
          </a:extLst>
        </xdr:cNvPr>
        <xdr:cNvSpPr>
          <a:spLocks/>
        </xdr:cNvSpPr>
      </xdr:nvSpPr>
      <xdr:spPr>
        <a:xfrm>
          <a:off x="24654706" y="18984545"/>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39FC0D-61F1-4460-B4FB-A6B2730365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77</xdr:row>
      <xdr:rowOff>217574</xdr:rowOff>
    </xdr:from>
    <xdr:to>
      <xdr:col>66</xdr:col>
      <xdr:colOff>13499</xdr:colOff>
      <xdr:row>80</xdr:row>
      <xdr:rowOff>158003</xdr:rowOff>
    </xdr:to>
    <xdr:sp macro="" textlink="$DT$87">
      <xdr:nvSpPr>
        <xdr:cNvPr id="688" name="装置①８４">
          <a:extLst>
            <a:ext uri="{FF2B5EF4-FFF2-40B4-BE49-F238E27FC236}">
              <a16:creationId xmlns:a16="http://schemas.microsoft.com/office/drawing/2014/main" id="{784E9B88-A180-4D34-AEF1-A44AD3E8ADF4}"/>
            </a:ext>
          </a:extLst>
        </xdr:cNvPr>
        <xdr:cNvSpPr>
          <a:spLocks/>
        </xdr:cNvSpPr>
      </xdr:nvSpPr>
      <xdr:spPr>
        <a:xfrm>
          <a:off x="23551256" y="18984545"/>
          <a:ext cx="1053072"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4F4EC32-2C58-41C9-8D29-2AAC21C34F4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77</xdr:row>
      <xdr:rowOff>217574</xdr:rowOff>
    </xdr:from>
    <xdr:to>
      <xdr:col>61</xdr:col>
      <xdr:colOff>176429</xdr:colOff>
      <xdr:row>80</xdr:row>
      <xdr:rowOff>158003</xdr:rowOff>
    </xdr:to>
    <xdr:sp macro="" textlink="$DT$86">
      <xdr:nvSpPr>
        <xdr:cNvPr id="689" name="装置①８３">
          <a:extLst>
            <a:ext uri="{FF2B5EF4-FFF2-40B4-BE49-F238E27FC236}">
              <a16:creationId xmlns:a16="http://schemas.microsoft.com/office/drawing/2014/main" id="{33CE9B02-477D-447F-B3B5-687A23720F18}"/>
            </a:ext>
          </a:extLst>
        </xdr:cNvPr>
        <xdr:cNvSpPr>
          <a:spLocks/>
        </xdr:cNvSpPr>
      </xdr:nvSpPr>
      <xdr:spPr>
        <a:xfrm>
          <a:off x="22436929" y="18984545"/>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D44D785-0B6B-4C2F-ACDB-BA93DC75C3E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77</xdr:row>
      <xdr:rowOff>217574</xdr:rowOff>
    </xdr:from>
    <xdr:to>
      <xdr:col>57</xdr:col>
      <xdr:colOff>85359</xdr:colOff>
      <xdr:row>80</xdr:row>
      <xdr:rowOff>158003</xdr:rowOff>
    </xdr:to>
    <xdr:sp macro="" textlink="$DT$85">
      <xdr:nvSpPr>
        <xdr:cNvPr id="690" name="装置①８２">
          <a:extLst>
            <a:ext uri="{FF2B5EF4-FFF2-40B4-BE49-F238E27FC236}">
              <a16:creationId xmlns:a16="http://schemas.microsoft.com/office/drawing/2014/main" id="{5A77E454-E39B-47B3-A25F-3C3F94DC9BB5}"/>
            </a:ext>
          </a:extLst>
        </xdr:cNvPr>
        <xdr:cNvSpPr>
          <a:spLocks/>
        </xdr:cNvSpPr>
      </xdr:nvSpPr>
      <xdr:spPr>
        <a:xfrm>
          <a:off x="21322602" y="18984545"/>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26A373-7319-454C-ACE9-ECC4437F4C4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77</xdr:row>
      <xdr:rowOff>217574</xdr:rowOff>
    </xdr:from>
    <xdr:to>
      <xdr:col>52</xdr:col>
      <xdr:colOff>248289</xdr:colOff>
      <xdr:row>80</xdr:row>
      <xdr:rowOff>158003</xdr:rowOff>
    </xdr:to>
    <xdr:sp macro="" textlink="$DT$84">
      <xdr:nvSpPr>
        <xdr:cNvPr id="691" name="装置①８１">
          <a:extLst>
            <a:ext uri="{FF2B5EF4-FFF2-40B4-BE49-F238E27FC236}">
              <a16:creationId xmlns:a16="http://schemas.microsoft.com/office/drawing/2014/main" id="{78A04E7D-D6CB-4418-B31B-3A5A08F7A3DB}"/>
            </a:ext>
          </a:extLst>
        </xdr:cNvPr>
        <xdr:cNvSpPr>
          <a:spLocks/>
        </xdr:cNvSpPr>
      </xdr:nvSpPr>
      <xdr:spPr>
        <a:xfrm>
          <a:off x="20206460" y="18984545"/>
          <a:ext cx="1051258"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263B733-77F8-438B-8BCC-7A804CD9F98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61</xdr:row>
      <xdr:rowOff>218524</xdr:rowOff>
    </xdr:from>
    <xdr:to>
      <xdr:col>70</xdr:col>
      <xdr:colOff>91869</xdr:colOff>
      <xdr:row>64</xdr:row>
      <xdr:rowOff>158953</xdr:rowOff>
    </xdr:to>
    <xdr:sp macro="" textlink="$DT$68">
      <xdr:nvSpPr>
        <xdr:cNvPr id="692" name="装置①６５">
          <a:extLst>
            <a:ext uri="{FF2B5EF4-FFF2-40B4-BE49-F238E27FC236}">
              <a16:creationId xmlns:a16="http://schemas.microsoft.com/office/drawing/2014/main" id="{7CA4ED40-DC84-4F02-B6FD-83DD0DB9253F}"/>
            </a:ext>
          </a:extLst>
        </xdr:cNvPr>
        <xdr:cNvSpPr>
          <a:spLocks/>
        </xdr:cNvSpPr>
      </xdr:nvSpPr>
      <xdr:spPr>
        <a:xfrm>
          <a:off x="24654698" y="15153724"/>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28CAB8-6A32-49F3-85BB-A661E950906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61</xdr:row>
      <xdr:rowOff>218524</xdr:rowOff>
    </xdr:from>
    <xdr:to>
      <xdr:col>66</xdr:col>
      <xdr:colOff>13507</xdr:colOff>
      <xdr:row>64</xdr:row>
      <xdr:rowOff>158953</xdr:rowOff>
    </xdr:to>
    <xdr:sp macro="" textlink="$DT$67">
      <xdr:nvSpPr>
        <xdr:cNvPr id="693" name="装置①６４">
          <a:extLst>
            <a:ext uri="{FF2B5EF4-FFF2-40B4-BE49-F238E27FC236}">
              <a16:creationId xmlns:a16="http://schemas.microsoft.com/office/drawing/2014/main" id="{BF04F066-3A17-4FBE-8583-778703C488C1}"/>
            </a:ext>
          </a:extLst>
        </xdr:cNvPr>
        <xdr:cNvSpPr>
          <a:spLocks/>
        </xdr:cNvSpPr>
      </xdr:nvSpPr>
      <xdr:spPr>
        <a:xfrm>
          <a:off x="23551264" y="15153724"/>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97CFE7-034F-4E61-A79E-A2AC7EC3E94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61</xdr:row>
      <xdr:rowOff>218524</xdr:rowOff>
    </xdr:from>
    <xdr:to>
      <xdr:col>61</xdr:col>
      <xdr:colOff>176437</xdr:colOff>
      <xdr:row>64</xdr:row>
      <xdr:rowOff>158953</xdr:rowOff>
    </xdr:to>
    <xdr:sp macro="" textlink="$DT$66">
      <xdr:nvSpPr>
        <xdr:cNvPr id="694" name="装置①６３">
          <a:extLst>
            <a:ext uri="{FF2B5EF4-FFF2-40B4-BE49-F238E27FC236}">
              <a16:creationId xmlns:a16="http://schemas.microsoft.com/office/drawing/2014/main" id="{946D58F1-2E40-4A7E-B9F9-6CE16672FC30}"/>
            </a:ext>
          </a:extLst>
        </xdr:cNvPr>
        <xdr:cNvSpPr>
          <a:spLocks/>
        </xdr:cNvSpPr>
      </xdr:nvSpPr>
      <xdr:spPr>
        <a:xfrm>
          <a:off x="22436937" y="15153724"/>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DF744A0-6545-4F8B-A860-1ED7DCCB8EC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61</xdr:row>
      <xdr:rowOff>218524</xdr:rowOff>
    </xdr:from>
    <xdr:to>
      <xdr:col>57</xdr:col>
      <xdr:colOff>85359</xdr:colOff>
      <xdr:row>64</xdr:row>
      <xdr:rowOff>158953</xdr:rowOff>
    </xdr:to>
    <xdr:sp macro="" textlink="$DT$65">
      <xdr:nvSpPr>
        <xdr:cNvPr id="695" name="装置①６２">
          <a:extLst>
            <a:ext uri="{FF2B5EF4-FFF2-40B4-BE49-F238E27FC236}">
              <a16:creationId xmlns:a16="http://schemas.microsoft.com/office/drawing/2014/main" id="{687558F7-5467-4CBC-A299-4B336B0A409F}"/>
            </a:ext>
          </a:extLst>
        </xdr:cNvPr>
        <xdr:cNvSpPr>
          <a:spLocks/>
        </xdr:cNvSpPr>
      </xdr:nvSpPr>
      <xdr:spPr>
        <a:xfrm>
          <a:off x="21322602" y="15153724"/>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F974BC-4BA6-46E7-94E3-762EC5483D1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61</xdr:row>
      <xdr:rowOff>218524</xdr:rowOff>
    </xdr:from>
    <xdr:to>
      <xdr:col>52</xdr:col>
      <xdr:colOff>248289</xdr:colOff>
      <xdr:row>64</xdr:row>
      <xdr:rowOff>158953</xdr:rowOff>
    </xdr:to>
    <xdr:sp macro="" textlink="$DT$64">
      <xdr:nvSpPr>
        <xdr:cNvPr id="696" name="装置①６１">
          <a:extLst>
            <a:ext uri="{FF2B5EF4-FFF2-40B4-BE49-F238E27FC236}">
              <a16:creationId xmlns:a16="http://schemas.microsoft.com/office/drawing/2014/main" id="{85CFC820-0C2D-4DB4-90D6-808EE6FD29BB}"/>
            </a:ext>
          </a:extLst>
        </xdr:cNvPr>
        <xdr:cNvSpPr>
          <a:spLocks/>
        </xdr:cNvSpPr>
      </xdr:nvSpPr>
      <xdr:spPr>
        <a:xfrm>
          <a:off x="20206460" y="15153724"/>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68A28E0-A05E-40A9-825D-BE8D725D747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53</xdr:row>
      <xdr:rowOff>220517</xdr:rowOff>
    </xdr:from>
    <xdr:to>
      <xdr:col>70</xdr:col>
      <xdr:colOff>91869</xdr:colOff>
      <xdr:row>56</xdr:row>
      <xdr:rowOff>160946</xdr:rowOff>
    </xdr:to>
    <xdr:sp macro="" textlink="$DT$58">
      <xdr:nvSpPr>
        <xdr:cNvPr id="697" name="装置①５５">
          <a:extLst>
            <a:ext uri="{FF2B5EF4-FFF2-40B4-BE49-F238E27FC236}">
              <a16:creationId xmlns:a16="http://schemas.microsoft.com/office/drawing/2014/main" id="{DBD64D7B-77CE-4A6F-9C15-37AD1C73034E}"/>
            </a:ext>
          </a:extLst>
        </xdr:cNvPr>
        <xdr:cNvSpPr>
          <a:spLocks/>
        </xdr:cNvSpPr>
      </xdr:nvSpPr>
      <xdr:spPr>
        <a:xfrm>
          <a:off x="24654698" y="1323983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D90C205-F474-4106-9CB8-219FD89D64D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53</xdr:row>
      <xdr:rowOff>220517</xdr:rowOff>
    </xdr:from>
    <xdr:to>
      <xdr:col>66</xdr:col>
      <xdr:colOff>13499</xdr:colOff>
      <xdr:row>56</xdr:row>
      <xdr:rowOff>160946</xdr:rowOff>
    </xdr:to>
    <xdr:sp macro="" textlink="$DT$57">
      <xdr:nvSpPr>
        <xdr:cNvPr id="698" name="装置①５４">
          <a:extLst>
            <a:ext uri="{FF2B5EF4-FFF2-40B4-BE49-F238E27FC236}">
              <a16:creationId xmlns:a16="http://schemas.microsoft.com/office/drawing/2014/main" id="{7253E862-B6CD-42DD-9EBC-06D5E66FEF76}"/>
            </a:ext>
          </a:extLst>
        </xdr:cNvPr>
        <xdr:cNvSpPr>
          <a:spLocks/>
        </xdr:cNvSpPr>
      </xdr:nvSpPr>
      <xdr:spPr>
        <a:xfrm>
          <a:off x="23551256" y="13239831"/>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0993648-C44C-4811-B9E2-82E5B0DC50F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53</xdr:row>
      <xdr:rowOff>220517</xdr:rowOff>
    </xdr:from>
    <xdr:to>
      <xdr:col>61</xdr:col>
      <xdr:colOff>176429</xdr:colOff>
      <xdr:row>56</xdr:row>
      <xdr:rowOff>160946</xdr:rowOff>
    </xdr:to>
    <xdr:sp macro="" textlink="$DT$56">
      <xdr:nvSpPr>
        <xdr:cNvPr id="699" name="装置①５３">
          <a:extLst>
            <a:ext uri="{FF2B5EF4-FFF2-40B4-BE49-F238E27FC236}">
              <a16:creationId xmlns:a16="http://schemas.microsoft.com/office/drawing/2014/main" id="{CE3946F3-FEAF-40A6-98D7-CB5C3C2347AB}"/>
            </a:ext>
          </a:extLst>
        </xdr:cNvPr>
        <xdr:cNvSpPr>
          <a:spLocks/>
        </xdr:cNvSpPr>
      </xdr:nvSpPr>
      <xdr:spPr>
        <a:xfrm>
          <a:off x="22436929" y="1323983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8F1FA5-5B13-4857-9030-C0B3FE8E60F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53</xdr:row>
      <xdr:rowOff>220517</xdr:rowOff>
    </xdr:from>
    <xdr:to>
      <xdr:col>57</xdr:col>
      <xdr:colOff>85359</xdr:colOff>
      <xdr:row>56</xdr:row>
      <xdr:rowOff>160946</xdr:rowOff>
    </xdr:to>
    <xdr:sp macro="" textlink="$DT$55">
      <xdr:nvSpPr>
        <xdr:cNvPr id="700" name="装置①５２">
          <a:extLst>
            <a:ext uri="{FF2B5EF4-FFF2-40B4-BE49-F238E27FC236}">
              <a16:creationId xmlns:a16="http://schemas.microsoft.com/office/drawing/2014/main" id="{23098F71-3984-4D14-9ACA-8D6BA98D7E0E}"/>
            </a:ext>
          </a:extLst>
        </xdr:cNvPr>
        <xdr:cNvSpPr>
          <a:spLocks/>
        </xdr:cNvSpPr>
      </xdr:nvSpPr>
      <xdr:spPr>
        <a:xfrm>
          <a:off x="21322602" y="1323983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A7E1F6-CDDE-4457-8C80-D15698E84B7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53</xdr:row>
      <xdr:rowOff>220517</xdr:rowOff>
    </xdr:from>
    <xdr:to>
      <xdr:col>52</xdr:col>
      <xdr:colOff>248289</xdr:colOff>
      <xdr:row>56</xdr:row>
      <xdr:rowOff>160946</xdr:rowOff>
    </xdr:to>
    <xdr:sp macro="" textlink="$DT$54">
      <xdr:nvSpPr>
        <xdr:cNvPr id="701" name="装置①５１">
          <a:extLst>
            <a:ext uri="{FF2B5EF4-FFF2-40B4-BE49-F238E27FC236}">
              <a16:creationId xmlns:a16="http://schemas.microsoft.com/office/drawing/2014/main" id="{F07478C2-759F-40BF-9696-E3B7295D5B68}"/>
            </a:ext>
          </a:extLst>
        </xdr:cNvPr>
        <xdr:cNvSpPr>
          <a:spLocks/>
        </xdr:cNvSpPr>
      </xdr:nvSpPr>
      <xdr:spPr>
        <a:xfrm>
          <a:off x="20206460" y="13239831"/>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584C753-4454-4CE6-80F6-1D6354E73E0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46</xdr:row>
      <xdr:rowOff>10040</xdr:rowOff>
    </xdr:from>
    <xdr:to>
      <xdr:col>70</xdr:col>
      <xdr:colOff>91877</xdr:colOff>
      <xdr:row>48</xdr:row>
      <xdr:rowOff>181378</xdr:rowOff>
    </xdr:to>
    <xdr:sp macro="" textlink="$DT$48">
      <xdr:nvSpPr>
        <xdr:cNvPr id="702" name="装置①４５">
          <a:extLst>
            <a:ext uri="{FF2B5EF4-FFF2-40B4-BE49-F238E27FC236}">
              <a16:creationId xmlns:a16="http://schemas.microsoft.com/office/drawing/2014/main" id="{9B5A7ADE-5DFE-4D56-8628-A56214EEAB51}"/>
            </a:ext>
          </a:extLst>
        </xdr:cNvPr>
        <xdr:cNvSpPr>
          <a:spLocks/>
        </xdr:cNvSpPr>
      </xdr:nvSpPr>
      <xdr:spPr>
        <a:xfrm>
          <a:off x="24654706" y="11352954"/>
          <a:ext cx="1051257"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65E0AB-70B0-41C1-BC7A-F403B36FF1C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46</xdr:row>
      <xdr:rowOff>10040</xdr:rowOff>
    </xdr:from>
    <xdr:to>
      <xdr:col>66</xdr:col>
      <xdr:colOff>13507</xdr:colOff>
      <xdr:row>48</xdr:row>
      <xdr:rowOff>181378</xdr:rowOff>
    </xdr:to>
    <xdr:sp macro="" textlink="$DT$47">
      <xdr:nvSpPr>
        <xdr:cNvPr id="703" name="装置①４４">
          <a:extLst>
            <a:ext uri="{FF2B5EF4-FFF2-40B4-BE49-F238E27FC236}">
              <a16:creationId xmlns:a16="http://schemas.microsoft.com/office/drawing/2014/main" id="{781AA4C3-37F9-4813-9D54-03214A4EA3C6}"/>
            </a:ext>
          </a:extLst>
        </xdr:cNvPr>
        <xdr:cNvSpPr>
          <a:spLocks/>
        </xdr:cNvSpPr>
      </xdr:nvSpPr>
      <xdr:spPr>
        <a:xfrm>
          <a:off x="23551264" y="11352954"/>
          <a:ext cx="1053072"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04301E5-BC95-4A7F-B6FB-C9420988F4C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46</xdr:row>
      <xdr:rowOff>10040</xdr:rowOff>
    </xdr:from>
    <xdr:to>
      <xdr:col>61</xdr:col>
      <xdr:colOff>176437</xdr:colOff>
      <xdr:row>48</xdr:row>
      <xdr:rowOff>181378</xdr:rowOff>
    </xdr:to>
    <xdr:sp macro="" textlink="$DT$46">
      <xdr:nvSpPr>
        <xdr:cNvPr id="704" name="装置①４３">
          <a:extLst>
            <a:ext uri="{FF2B5EF4-FFF2-40B4-BE49-F238E27FC236}">
              <a16:creationId xmlns:a16="http://schemas.microsoft.com/office/drawing/2014/main" id="{506908C5-AE29-4CA3-80D7-7109EC740D1E}"/>
            </a:ext>
          </a:extLst>
        </xdr:cNvPr>
        <xdr:cNvSpPr>
          <a:spLocks/>
        </xdr:cNvSpPr>
      </xdr:nvSpPr>
      <xdr:spPr>
        <a:xfrm>
          <a:off x="22436937" y="11352954"/>
          <a:ext cx="1051257"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D3CFCA-6500-4897-A9F2-3F867750CD5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46</xdr:row>
      <xdr:rowOff>10040</xdr:rowOff>
    </xdr:from>
    <xdr:to>
      <xdr:col>57</xdr:col>
      <xdr:colOff>85367</xdr:colOff>
      <xdr:row>48</xdr:row>
      <xdr:rowOff>181378</xdr:rowOff>
    </xdr:to>
    <xdr:sp macro="" textlink="$DT$45">
      <xdr:nvSpPr>
        <xdr:cNvPr id="705" name="装置①４２">
          <a:extLst>
            <a:ext uri="{FF2B5EF4-FFF2-40B4-BE49-F238E27FC236}">
              <a16:creationId xmlns:a16="http://schemas.microsoft.com/office/drawing/2014/main" id="{683096A7-A39F-48A6-B374-32A89DD712CE}"/>
            </a:ext>
          </a:extLst>
        </xdr:cNvPr>
        <xdr:cNvSpPr>
          <a:spLocks/>
        </xdr:cNvSpPr>
      </xdr:nvSpPr>
      <xdr:spPr>
        <a:xfrm>
          <a:off x="21322610" y="11352954"/>
          <a:ext cx="1051257"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8879AC-9938-4EA4-9356-40B26C374B6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46</xdr:row>
      <xdr:rowOff>10040</xdr:rowOff>
    </xdr:from>
    <xdr:to>
      <xdr:col>52</xdr:col>
      <xdr:colOff>248297</xdr:colOff>
      <xdr:row>48</xdr:row>
      <xdr:rowOff>181378</xdr:rowOff>
    </xdr:to>
    <xdr:sp macro="" textlink="$DT$44">
      <xdr:nvSpPr>
        <xdr:cNvPr id="706" name="装置①４１">
          <a:extLst>
            <a:ext uri="{FF2B5EF4-FFF2-40B4-BE49-F238E27FC236}">
              <a16:creationId xmlns:a16="http://schemas.microsoft.com/office/drawing/2014/main" id="{15E5C818-9537-4472-BD56-E0BD4D38529B}"/>
            </a:ext>
          </a:extLst>
        </xdr:cNvPr>
        <xdr:cNvSpPr>
          <a:spLocks/>
        </xdr:cNvSpPr>
      </xdr:nvSpPr>
      <xdr:spPr>
        <a:xfrm>
          <a:off x="20206468" y="11352954"/>
          <a:ext cx="1051258" cy="6503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A62E31-774C-443D-88A2-5D5593CB233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41</xdr:row>
      <xdr:rowOff>91702</xdr:rowOff>
    </xdr:from>
    <xdr:to>
      <xdr:col>70</xdr:col>
      <xdr:colOff>91877</xdr:colOff>
      <xdr:row>44</xdr:row>
      <xdr:rowOff>32131</xdr:rowOff>
    </xdr:to>
    <xdr:sp macro="" textlink="$DT$43">
      <xdr:nvSpPr>
        <xdr:cNvPr id="707" name="装置①４０">
          <a:extLst>
            <a:ext uri="{FF2B5EF4-FFF2-40B4-BE49-F238E27FC236}">
              <a16:creationId xmlns:a16="http://schemas.microsoft.com/office/drawing/2014/main" id="{1C2BEE8B-BD8A-4A8C-9F37-60CAA14BC7F3}"/>
            </a:ext>
          </a:extLst>
        </xdr:cNvPr>
        <xdr:cNvSpPr>
          <a:spLocks/>
        </xdr:cNvSpPr>
      </xdr:nvSpPr>
      <xdr:spPr>
        <a:xfrm>
          <a:off x="24654706" y="10237188"/>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2895E4-A7A0-4549-8E4C-CBFAFC55B89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41</xdr:row>
      <xdr:rowOff>91702</xdr:rowOff>
    </xdr:from>
    <xdr:to>
      <xdr:col>66</xdr:col>
      <xdr:colOff>13507</xdr:colOff>
      <xdr:row>44</xdr:row>
      <xdr:rowOff>32131</xdr:rowOff>
    </xdr:to>
    <xdr:sp macro="" textlink="$DT$42">
      <xdr:nvSpPr>
        <xdr:cNvPr id="708" name="装置①３９">
          <a:extLst>
            <a:ext uri="{FF2B5EF4-FFF2-40B4-BE49-F238E27FC236}">
              <a16:creationId xmlns:a16="http://schemas.microsoft.com/office/drawing/2014/main" id="{7FFEC4EC-1E51-4A36-B65E-668C372C31C3}"/>
            </a:ext>
          </a:extLst>
        </xdr:cNvPr>
        <xdr:cNvSpPr>
          <a:spLocks/>
        </xdr:cNvSpPr>
      </xdr:nvSpPr>
      <xdr:spPr>
        <a:xfrm>
          <a:off x="23551264" y="10237188"/>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88EAC2E-917F-4CA5-A5FC-8702C0FAF8A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41</xdr:row>
      <xdr:rowOff>91702</xdr:rowOff>
    </xdr:from>
    <xdr:to>
      <xdr:col>61</xdr:col>
      <xdr:colOff>176437</xdr:colOff>
      <xdr:row>44</xdr:row>
      <xdr:rowOff>32131</xdr:rowOff>
    </xdr:to>
    <xdr:sp macro="" textlink="$DT$41">
      <xdr:nvSpPr>
        <xdr:cNvPr id="709" name="装置①３８">
          <a:extLst>
            <a:ext uri="{FF2B5EF4-FFF2-40B4-BE49-F238E27FC236}">
              <a16:creationId xmlns:a16="http://schemas.microsoft.com/office/drawing/2014/main" id="{10F97F71-39CC-4F66-9D82-1474E2CEE1B6}"/>
            </a:ext>
          </a:extLst>
        </xdr:cNvPr>
        <xdr:cNvSpPr>
          <a:spLocks/>
        </xdr:cNvSpPr>
      </xdr:nvSpPr>
      <xdr:spPr>
        <a:xfrm>
          <a:off x="22436937" y="10237188"/>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4B5E17-FD85-4BC2-A3EE-5A003CA96C1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41</xdr:row>
      <xdr:rowOff>91702</xdr:rowOff>
    </xdr:from>
    <xdr:to>
      <xdr:col>57</xdr:col>
      <xdr:colOff>85367</xdr:colOff>
      <xdr:row>44</xdr:row>
      <xdr:rowOff>32131</xdr:rowOff>
    </xdr:to>
    <xdr:sp macro="" textlink="$DT$40">
      <xdr:nvSpPr>
        <xdr:cNvPr id="710" name="装置①３７">
          <a:extLst>
            <a:ext uri="{FF2B5EF4-FFF2-40B4-BE49-F238E27FC236}">
              <a16:creationId xmlns:a16="http://schemas.microsoft.com/office/drawing/2014/main" id="{824B2E78-0BE1-4ABE-9635-8F8DA232BF6C}"/>
            </a:ext>
          </a:extLst>
        </xdr:cNvPr>
        <xdr:cNvSpPr>
          <a:spLocks/>
        </xdr:cNvSpPr>
      </xdr:nvSpPr>
      <xdr:spPr>
        <a:xfrm>
          <a:off x="21322610" y="10237188"/>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B970D6-8DC9-4636-A38B-5B821840A1D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41</xdr:row>
      <xdr:rowOff>91702</xdr:rowOff>
    </xdr:from>
    <xdr:to>
      <xdr:col>52</xdr:col>
      <xdr:colOff>248297</xdr:colOff>
      <xdr:row>44</xdr:row>
      <xdr:rowOff>32131</xdr:rowOff>
    </xdr:to>
    <xdr:sp macro="" textlink="$DT$39">
      <xdr:nvSpPr>
        <xdr:cNvPr id="711" name="装置①３６">
          <a:extLst>
            <a:ext uri="{FF2B5EF4-FFF2-40B4-BE49-F238E27FC236}">
              <a16:creationId xmlns:a16="http://schemas.microsoft.com/office/drawing/2014/main" id="{33DA0031-1C4E-4047-9D23-F273AC25507B}"/>
            </a:ext>
          </a:extLst>
        </xdr:cNvPr>
        <xdr:cNvSpPr>
          <a:spLocks/>
        </xdr:cNvSpPr>
      </xdr:nvSpPr>
      <xdr:spPr>
        <a:xfrm>
          <a:off x="20206468" y="10237188"/>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A72113-D7EE-435B-A71A-DC9AA08880C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38</xdr:row>
      <xdr:rowOff>8652</xdr:rowOff>
    </xdr:from>
    <xdr:to>
      <xdr:col>70</xdr:col>
      <xdr:colOff>91877</xdr:colOff>
      <xdr:row>40</xdr:row>
      <xdr:rowOff>179990</xdr:rowOff>
    </xdr:to>
    <xdr:sp macro="" textlink="$DT$38">
      <xdr:nvSpPr>
        <xdr:cNvPr id="712" name="装置①３５">
          <a:extLst>
            <a:ext uri="{FF2B5EF4-FFF2-40B4-BE49-F238E27FC236}">
              <a16:creationId xmlns:a16="http://schemas.microsoft.com/office/drawing/2014/main" id="{F84D9404-CF3E-4F36-91D4-05741EF5ACB6}"/>
            </a:ext>
          </a:extLst>
        </xdr:cNvPr>
        <xdr:cNvSpPr>
          <a:spLocks/>
        </xdr:cNvSpPr>
      </xdr:nvSpPr>
      <xdr:spPr>
        <a:xfrm>
          <a:off x="24654706" y="943568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F10EF2-64D0-4995-B12B-A3E6845531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38</xdr:row>
      <xdr:rowOff>8652</xdr:rowOff>
    </xdr:from>
    <xdr:to>
      <xdr:col>66</xdr:col>
      <xdr:colOff>13499</xdr:colOff>
      <xdr:row>40</xdr:row>
      <xdr:rowOff>179990</xdr:rowOff>
    </xdr:to>
    <xdr:sp macro="" textlink="$DT$37">
      <xdr:nvSpPr>
        <xdr:cNvPr id="713" name="装置①３４">
          <a:extLst>
            <a:ext uri="{FF2B5EF4-FFF2-40B4-BE49-F238E27FC236}">
              <a16:creationId xmlns:a16="http://schemas.microsoft.com/office/drawing/2014/main" id="{4747678C-6BFD-444F-824C-72D6CEC063DA}"/>
            </a:ext>
          </a:extLst>
        </xdr:cNvPr>
        <xdr:cNvSpPr>
          <a:spLocks/>
        </xdr:cNvSpPr>
      </xdr:nvSpPr>
      <xdr:spPr>
        <a:xfrm>
          <a:off x="23551256" y="9435681"/>
          <a:ext cx="1053072"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5E5FE8-A4F5-4210-B27D-A39E720C76B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38</xdr:row>
      <xdr:rowOff>8652</xdr:rowOff>
    </xdr:from>
    <xdr:to>
      <xdr:col>61</xdr:col>
      <xdr:colOff>176437</xdr:colOff>
      <xdr:row>40</xdr:row>
      <xdr:rowOff>179990</xdr:rowOff>
    </xdr:to>
    <xdr:sp macro="" textlink="$DT$36">
      <xdr:nvSpPr>
        <xdr:cNvPr id="714" name="装置①３３">
          <a:extLst>
            <a:ext uri="{FF2B5EF4-FFF2-40B4-BE49-F238E27FC236}">
              <a16:creationId xmlns:a16="http://schemas.microsoft.com/office/drawing/2014/main" id="{DE990187-8656-4080-AC32-7FD57892ADDE}"/>
            </a:ext>
          </a:extLst>
        </xdr:cNvPr>
        <xdr:cNvSpPr>
          <a:spLocks/>
        </xdr:cNvSpPr>
      </xdr:nvSpPr>
      <xdr:spPr>
        <a:xfrm>
          <a:off x="22436937" y="943568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E2B78D-5F7D-46D3-AF3A-6888A04B210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38</xdr:row>
      <xdr:rowOff>8652</xdr:rowOff>
    </xdr:from>
    <xdr:to>
      <xdr:col>57</xdr:col>
      <xdr:colOff>85367</xdr:colOff>
      <xdr:row>40</xdr:row>
      <xdr:rowOff>179990</xdr:rowOff>
    </xdr:to>
    <xdr:sp macro="" textlink="$DT$35">
      <xdr:nvSpPr>
        <xdr:cNvPr id="715" name="装置①３２">
          <a:extLst>
            <a:ext uri="{FF2B5EF4-FFF2-40B4-BE49-F238E27FC236}">
              <a16:creationId xmlns:a16="http://schemas.microsoft.com/office/drawing/2014/main" id="{390F19F7-5136-4583-A785-C9C0D7DAEF25}"/>
            </a:ext>
          </a:extLst>
        </xdr:cNvPr>
        <xdr:cNvSpPr>
          <a:spLocks/>
        </xdr:cNvSpPr>
      </xdr:nvSpPr>
      <xdr:spPr>
        <a:xfrm>
          <a:off x="21322610" y="943568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2DCC6B0-3358-4AC7-972E-34B4B3F5C66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38</xdr:row>
      <xdr:rowOff>8652</xdr:rowOff>
    </xdr:from>
    <xdr:to>
      <xdr:col>52</xdr:col>
      <xdr:colOff>248297</xdr:colOff>
      <xdr:row>40</xdr:row>
      <xdr:rowOff>179990</xdr:rowOff>
    </xdr:to>
    <xdr:sp macro="" textlink="$DT$34">
      <xdr:nvSpPr>
        <xdr:cNvPr id="716" name="装置①３１">
          <a:extLst>
            <a:ext uri="{FF2B5EF4-FFF2-40B4-BE49-F238E27FC236}">
              <a16:creationId xmlns:a16="http://schemas.microsoft.com/office/drawing/2014/main" id="{6B2AF00A-A4CC-4913-A1CB-A7B53DC88335}"/>
            </a:ext>
          </a:extLst>
        </xdr:cNvPr>
        <xdr:cNvSpPr>
          <a:spLocks/>
        </xdr:cNvSpPr>
      </xdr:nvSpPr>
      <xdr:spPr>
        <a:xfrm>
          <a:off x="20206468" y="9435681"/>
          <a:ext cx="1051258"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A51772-CFE1-498C-8C8E-D8122B0FFD2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29</xdr:row>
      <xdr:rowOff>225126</xdr:rowOff>
    </xdr:from>
    <xdr:to>
      <xdr:col>70</xdr:col>
      <xdr:colOff>91869</xdr:colOff>
      <xdr:row>32</xdr:row>
      <xdr:rowOff>165554</xdr:rowOff>
    </xdr:to>
    <xdr:sp macro="" textlink="$DT$28">
      <xdr:nvSpPr>
        <xdr:cNvPr id="717" name="装置①２５">
          <a:extLst>
            <a:ext uri="{FF2B5EF4-FFF2-40B4-BE49-F238E27FC236}">
              <a16:creationId xmlns:a16="http://schemas.microsoft.com/office/drawing/2014/main" id="{7D338817-755A-4062-9390-678CC84132E6}"/>
            </a:ext>
          </a:extLst>
        </xdr:cNvPr>
        <xdr:cNvSpPr>
          <a:spLocks/>
        </xdr:cNvSpPr>
      </xdr:nvSpPr>
      <xdr:spPr>
        <a:xfrm>
          <a:off x="24654698" y="7496783"/>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BF9B95B-C787-4F2F-85AF-96AE23AC8C7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29</xdr:row>
      <xdr:rowOff>225126</xdr:rowOff>
    </xdr:from>
    <xdr:to>
      <xdr:col>66</xdr:col>
      <xdr:colOff>13499</xdr:colOff>
      <xdr:row>32</xdr:row>
      <xdr:rowOff>165554</xdr:rowOff>
    </xdr:to>
    <xdr:sp macro="" textlink="$DT$27">
      <xdr:nvSpPr>
        <xdr:cNvPr id="718" name="装置①２４">
          <a:extLst>
            <a:ext uri="{FF2B5EF4-FFF2-40B4-BE49-F238E27FC236}">
              <a16:creationId xmlns:a16="http://schemas.microsoft.com/office/drawing/2014/main" id="{5580E3E6-3BD1-4CD8-ABD1-6EA2B2AF20C7}"/>
            </a:ext>
          </a:extLst>
        </xdr:cNvPr>
        <xdr:cNvSpPr>
          <a:spLocks/>
        </xdr:cNvSpPr>
      </xdr:nvSpPr>
      <xdr:spPr>
        <a:xfrm>
          <a:off x="23551256" y="7496783"/>
          <a:ext cx="1053072"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CFBF78-07F5-4EAB-95A4-DD0A0BB9191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29</xdr:row>
      <xdr:rowOff>225126</xdr:rowOff>
    </xdr:from>
    <xdr:to>
      <xdr:col>61</xdr:col>
      <xdr:colOff>176437</xdr:colOff>
      <xdr:row>32</xdr:row>
      <xdr:rowOff>165554</xdr:rowOff>
    </xdr:to>
    <xdr:sp macro="" textlink="$DT$26">
      <xdr:nvSpPr>
        <xdr:cNvPr id="719" name="装置①２３">
          <a:extLst>
            <a:ext uri="{FF2B5EF4-FFF2-40B4-BE49-F238E27FC236}">
              <a16:creationId xmlns:a16="http://schemas.microsoft.com/office/drawing/2014/main" id="{EDA7DA4B-9516-46CA-9CED-B575C803CCC3}"/>
            </a:ext>
          </a:extLst>
        </xdr:cNvPr>
        <xdr:cNvSpPr>
          <a:spLocks/>
        </xdr:cNvSpPr>
      </xdr:nvSpPr>
      <xdr:spPr>
        <a:xfrm>
          <a:off x="22436937" y="7496783"/>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F53074F-0E06-412A-8ABB-DB52DE44414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29</xdr:row>
      <xdr:rowOff>225126</xdr:rowOff>
    </xdr:from>
    <xdr:to>
      <xdr:col>57</xdr:col>
      <xdr:colOff>85359</xdr:colOff>
      <xdr:row>32</xdr:row>
      <xdr:rowOff>165554</xdr:rowOff>
    </xdr:to>
    <xdr:sp macro="" textlink="$DT$25">
      <xdr:nvSpPr>
        <xdr:cNvPr id="720" name="装置①２２">
          <a:extLst>
            <a:ext uri="{FF2B5EF4-FFF2-40B4-BE49-F238E27FC236}">
              <a16:creationId xmlns:a16="http://schemas.microsoft.com/office/drawing/2014/main" id="{3C655078-B3EC-4307-81FE-824B6D616787}"/>
            </a:ext>
          </a:extLst>
        </xdr:cNvPr>
        <xdr:cNvSpPr>
          <a:spLocks/>
        </xdr:cNvSpPr>
      </xdr:nvSpPr>
      <xdr:spPr>
        <a:xfrm>
          <a:off x="21322602" y="7496783"/>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4DED895-EA42-4641-BF7B-63782A0B592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29</xdr:row>
      <xdr:rowOff>225126</xdr:rowOff>
    </xdr:from>
    <xdr:to>
      <xdr:col>52</xdr:col>
      <xdr:colOff>248289</xdr:colOff>
      <xdr:row>32</xdr:row>
      <xdr:rowOff>165554</xdr:rowOff>
    </xdr:to>
    <xdr:sp macro="" textlink="$DT$24">
      <xdr:nvSpPr>
        <xdr:cNvPr id="721" name="装置①２１">
          <a:extLst>
            <a:ext uri="{FF2B5EF4-FFF2-40B4-BE49-F238E27FC236}">
              <a16:creationId xmlns:a16="http://schemas.microsoft.com/office/drawing/2014/main" id="{CC481895-A898-4F44-AA2E-534094D5926B}"/>
            </a:ext>
          </a:extLst>
        </xdr:cNvPr>
        <xdr:cNvSpPr>
          <a:spLocks/>
        </xdr:cNvSpPr>
      </xdr:nvSpPr>
      <xdr:spPr>
        <a:xfrm>
          <a:off x="20206460" y="7496783"/>
          <a:ext cx="1051258"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F77233-31F9-42BC-877D-5550A0991DB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25</xdr:row>
      <xdr:rowOff>92653</xdr:rowOff>
    </xdr:from>
    <xdr:to>
      <xdr:col>70</xdr:col>
      <xdr:colOff>91869</xdr:colOff>
      <xdr:row>28</xdr:row>
      <xdr:rowOff>33082</xdr:rowOff>
    </xdr:to>
    <xdr:sp macro="" textlink="$DT$23">
      <xdr:nvSpPr>
        <xdr:cNvPr id="722" name="装置①２０">
          <a:extLst>
            <a:ext uri="{FF2B5EF4-FFF2-40B4-BE49-F238E27FC236}">
              <a16:creationId xmlns:a16="http://schemas.microsoft.com/office/drawing/2014/main" id="{992726F3-7319-4FAE-A594-BE533BE56BA9}"/>
            </a:ext>
          </a:extLst>
        </xdr:cNvPr>
        <xdr:cNvSpPr>
          <a:spLocks/>
        </xdr:cNvSpPr>
      </xdr:nvSpPr>
      <xdr:spPr>
        <a:xfrm>
          <a:off x="24654698" y="640636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199B3C-5A2F-473A-A9E5-7E9AFBA21BD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25</xdr:row>
      <xdr:rowOff>92653</xdr:rowOff>
    </xdr:from>
    <xdr:to>
      <xdr:col>66</xdr:col>
      <xdr:colOff>13499</xdr:colOff>
      <xdr:row>28</xdr:row>
      <xdr:rowOff>33082</xdr:rowOff>
    </xdr:to>
    <xdr:sp macro="" textlink="$DT$22">
      <xdr:nvSpPr>
        <xdr:cNvPr id="723" name="装置①１９">
          <a:extLst>
            <a:ext uri="{FF2B5EF4-FFF2-40B4-BE49-F238E27FC236}">
              <a16:creationId xmlns:a16="http://schemas.microsoft.com/office/drawing/2014/main" id="{6DA21DC5-311E-4F46-BF1F-65737B5D0A22}"/>
            </a:ext>
          </a:extLst>
        </xdr:cNvPr>
        <xdr:cNvSpPr>
          <a:spLocks/>
        </xdr:cNvSpPr>
      </xdr:nvSpPr>
      <xdr:spPr>
        <a:xfrm>
          <a:off x="23551256" y="6406367"/>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DA3B09-9AE4-4710-B112-4D3F65798F1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25</xdr:row>
      <xdr:rowOff>92653</xdr:rowOff>
    </xdr:from>
    <xdr:to>
      <xdr:col>61</xdr:col>
      <xdr:colOff>176429</xdr:colOff>
      <xdr:row>28</xdr:row>
      <xdr:rowOff>33082</xdr:rowOff>
    </xdr:to>
    <xdr:sp macro="" textlink="$DT$21">
      <xdr:nvSpPr>
        <xdr:cNvPr id="724" name="装置①１８">
          <a:extLst>
            <a:ext uri="{FF2B5EF4-FFF2-40B4-BE49-F238E27FC236}">
              <a16:creationId xmlns:a16="http://schemas.microsoft.com/office/drawing/2014/main" id="{A0DBEBF8-44F4-4F12-8943-40889BC10CF9}"/>
            </a:ext>
          </a:extLst>
        </xdr:cNvPr>
        <xdr:cNvSpPr>
          <a:spLocks/>
        </xdr:cNvSpPr>
      </xdr:nvSpPr>
      <xdr:spPr>
        <a:xfrm>
          <a:off x="22436929" y="640636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D9AE21-2624-477C-911C-677641C0AD3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25</xdr:row>
      <xdr:rowOff>92653</xdr:rowOff>
    </xdr:from>
    <xdr:to>
      <xdr:col>57</xdr:col>
      <xdr:colOff>85367</xdr:colOff>
      <xdr:row>28</xdr:row>
      <xdr:rowOff>33082</xdr:rowOff>
    </xdr:to>
    <xdr:sp macro="" textlink="$DT$20">
      <xdr:nvSpPr>
        <xdr:cNvPr id="725" name="装置①１７">
          <a:extLst>
            <a:ext uri="{FF2B5EF4-FFF2-40B4-BE49-F238E27FC236}">
              <a16:creationId xmlns:a16="http://schemas.microsoft.com/office/drawing/2014/main" id="{DCD17ADF-04E9-48F4-9BF1-B35568092DD9}"/>
            </a:ext>
          </a:extLst>
        </xdr:cNvPr>
        <xdr:cNvSpPr>
          <a:spLocks/>
        </xdr:cNvSpPr>
      </xdr:nvSpPr>
      <xdr:spPr>
        <a:xfrm>
          <a:off x="21322610" y="640636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0E9C1C-8C0E-4524-9F3D-548C3F00656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25</xdr:row>
      <xdr:rowOff>92653</xdr:rowOff>
    </xdr:from>
    <xdr:to>
      <xdr:col>52</xdr:col>
      <xdr:colOff>248297</xdr:colOff>
      <xdr:row>28</xdr:row>
      <xdr:rowOff>33082</xdr:rowOff>
    </xdr:to>
    <xdr:sp macro="" textlink="$DT$19">
      <xdr:nvSpPr>
        <xdr:cNvPr id="726" name="装置①１６">
          <a:extLst>
            <a:ext uri="{FF2B5EF4-FFF2-40B4-BE49-F238E27FC236}">
              <a16:creationId xmlns:a16="http://schemas.microsoft.com/office/drawing/2014/main" id="{6B2A9522-1F38-4A13-946E-5DB28B4BFE08}"/>
            </a:ext>
          </a:extLst>
        </xdr:cNvPr>
        <xdr:cNvSpPr>
          <a:spLocks/>
        </xdr:cNvSpPr>
      </xdr:nvSpPr>
      <xdr:spPr>
        <a:xfrm>
          <a:off x="20206468" y="6406367"/>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91EF099-93E6-436A-AA22-B8A77BD6587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22</xdr:row>
      <xdr:rowOff>804</xdr:rowOff>
    </xdr:from>
    <xdr:to>
      <xdr:col>70</xdr:col>
      <xdr:colOff>91877</xdr:colOff>
      <xdr:row>24</xdr:row>
      <xdr:rowOff>172141</xdr:rowOff>
    </xdr:to>
    <xdr:sp macro="" textlink="$DT$18">
      <xdr:nvSpPr>
        <xdr:cNvPr id="727" name="装置①１５">
          <a:extLst>
            <a:ext uri="{FF2B5EF4-FFF2-40B4-BE49-F238E27FC236}">
              <a16:creationId xmlns:a16="http://schemas.microsoft.com/office/drawing/2014/main" id="{6D5772BB-39AB-480F-B9A0-97C36AD82CE3}"/>
            </a:ext>
          </a:extLst>
        </xdr:cNvPr>
        <xdr:cNvSpPr>
          <a:spLocks/>
        </xdr:cNvSpPr>
      </xdr:nvSpPr>
      <xdr:spPr>
        <a:xfrm>
          <a:off x="24654706" y="559606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CBE70A-9FDA-4FF8-9A41-A7F5988176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22</xdr:row>
      <xdr:rowOff>804</xdr:rowOff>
    </xdr:from>
    <xdr:to>
      <xdr:col>66</xdr:col>
      <xdr:colOff>13499</xdr:colOff>
      <xdr:row>24</xdr:row>
      <xdr:rowOff>172141</xdr:rowOff>
    </xdr:to>
    <xdr:sp macro="" textlink="$DT$17">
      <xdr:nvSpPr>
        <xdr:cNvPr id="728" name="装置①１４">
          <a:extLst>
            <a:ext uri="{FF2B5EF4-FFF2-40B4-BE49-F238E27FC236}">
              <a16:creationId xmlns:a16="http://schemas.microsoft.com/office/drawing/2014/main" id="{78AA68C4-0C4E-45F8-915D-6C99B8F83796}"/>
            </a:ext>
          </a:extLst>
        </xdr:cNvPr>
        <xdr:cNvSpPr>
          <a:spLocks/>
        </xdr:cNvSpPr>
      </xdr:nvSpPr>
      <xdr:spPr>
        <a:xfrm>
          <a:off x="23551256" y="5596061"/>
          <a:ext cx="1053072"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2384DC-CDEA-4991-AB08-67311132786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22</xdr:row>
      <xdr:rowOff>804</xdr:rowOff>
    </xdr:from>
    <xdr:to>
      <xdr:col>61</xdr:col>
      <xdr:colOff>176437</xdr:colOff>
      <xdr:row>24</xdr:row>
      <xdr:rowOff>172141</xdr:rowOff>
    </xdr:to>
    <xdr:sp macro="" textlink="$DT$16">
      <xdr:nvSpPr>
        <xdr:cNvPr id="729" name="装置①１３">
          <a:extLst>
            <a:ext uri="{FF2B5EF4-FFF2-40B4-BE49-F238E27FC236}">
              <a16:creationId xmlns:a16="http://schemas.microsoft.com/office/drawing/2014/main" id="{AA139C15-822C-4CEB-BAEC-DFBBFD54ECCA}"/>
            </a:ext>
          </a:extLst>
        </xdr:cNvPr>
        <xdr:cNvSpPr>
          <a:spLocks/>
        </xdr:cNvSpPr>
      </xdr:nvSpPr>
      <xdr:spPr>
        <a:xfrm>
          <a:off x="22436937" y="559606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1BB7BA-2612-4DC1-BE0B-640F1F8103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22</xdr:row>
      <xdr:rowOff>804</xdr:rowOff>
    </xdr:from>
    <xdr:to>
      <xdr:col>57</xdr:col>
      <xdr:colOff>85367</xdr:colOff>
      <xdr:row>24</xdr:row>
      <xdr:rowOff>172141</xdr:rowOff>
    </xdr:to>
    <xdr:sp macro="" textlink="$DT$15">
      <xdr:nvSpPr>
        <xdr:cNvPr id="730" name="装置①１２">
          <a:extLst>
            <a:ext uri="{FF2B5EF4-FFF2-40B4-BE49-F238E27FC236}">
              <a16:creationId xmlns:a16="http://schemas.microsoft.com/office/drawing/2014/main" id="{B481CBA2-69AD-4CA1-8E2F-F1CC05FEDBCB}"/>
            </a:ext>
          </a:extLst>
        </xdr:cNvPr>
        <xdr:cNvSpPr>
          <a:spLocks/>
        </xdr:cNvSpPr>
      </xdr:nvSpPr>
      <xdr:spPr>
        <a:xfrm>
          <a:off x="21322610" y="5596061"/>
          <a:ext cx="1051257"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E0FA9A4-558F-4EED-9AFC-6659C0988A7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22</xdr:row>
      <xdr:rowOff>804</xdr:rowOff>
    </xdr:from>
    <xdr:to>
      <xdr:col>52</xdr:col>
      <xdr:colOff>248297</xdr:colOff>
      <xdr:row>24</xdr:row>
      <xdr:rowOff>172141</xdr:rowOff>
    </xdr:to>
    <xdr:sp macro="" textlink="$DT$14">
      <xdr:nvSpPr>
        <xdr:cNvPr id="731" name="装置①１１">
          <a:extLst>
            <a:ext uri="{FF2B5EF4-FFF2-40B4-BE49-F238E27FC236}">
              <a16:creationId xmlns:a16="http://schemas.microsoft.com/office/drawing/2014/main" id="{F5C1BA35-7EDC-4EA5-B0D3-7142945FCA63}"/>
            </a:ext>
          </a:extLst>
        </xdr:cNvPr>
        <xdr:cNvSpPr>
          <a:spLocks/>
        </xdr:cNvSpPr>
      </xdr:nvSpPr>
      <xdr:spPr>
        <a:xfrm>
          <a:off x="20206468" y="5596061"/>
          <a:ext cx="1051258" cy="6503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FAC830-DC00-44F4-9D94-2A26834BFE2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213971</xdr:colOff>
      <xdr:row>13</xdr:row>
      <xdr:rowOff>216766</xdr:rowOff>
    </xdr:from>
    <xdr:to>
      <xdr:col>65</xdr:col>
      <xdr:colOff>241971</xdr:colOff>
      <xdr:row>16</xdr:row>
      <xdr:rowOff>157195</xdr:rowOff>
    </xdr:to>
    <xdr:sp macro="" textlink="$DT$7">
      <xdr:nvSpPr>
        <xdr:cNvPr id="732" name="装置①４">
          <a:extLst>
            <a:ext uri="{FF2B5EF4-FFF2-40B4-BE49-F238E27FC236}">
              <a16:creationId xmlns:a16="http://schemas.microsoft.com/office/drawing/2014/main" id="{FDACFAA1-4259-49BF-BA8E-8633CE1A334F}"/>
            </a:ext>
          </a:extLst>
        </xdr:cNvPr>
        <xdr:cNvSpPr>
          <a:spLocks/>
        </xdr:cNvSpPr>
      </xdr:nvSpPr>
      <xdr:spPr>
        <a:xfrm>
          <a:off x="23525728" y="3667537"/>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A3B07B-155E-4DB6-A182-4AE48BDC470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128954</xdr:colOff>
      <xdr:row>13</xdr:row>
      <xdr:rowOff>216766</xdr:rowOff>
    </xdr:from>
    <xdr:to>
      <xdr:col>61</xdr:col>
      <xdr:colOff>156954</xdr:colOff>
      <xdr:row>16</xdr:row>
      <xdr:rowOff>157195</xdr:rowOff>
    </xdr:to>
    <xdr:sp macro="" textlink="$DT$6">
      <xdr:nvSpPr>
        <xdr:cNvPr id="733" name="装置①３">
          <a:extLst>
            <a:ext uri="{FF2B5EF4-FFF2-40B4-BE49-F238E27FC236}">
              <a16:creationId xmlns:a16="http://schemas.microsoft.com/office/drawing/2014/main" id="{98769BDF-4262-4CB9-AB67-B8B9DEA282E7}"/>
            </a:ext>
          </a:extLst>
        </xdr:cNvPr>
        <xdr:cNvSpPr>
          <a:spLocks/>
        </xdr:cNvSpPr>
      </xdr:nvSpPr>
      <xdr:spPr>
        <a:xfrm>
          <a:off x="22417454" y="3667537"/>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C817DA-92E3-4A64-88CB-F3EE4DA3068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86</xdr:row>
      <xdr:rowOff>3737</xdr:rowOff>
    </xdr:from>
    <xdr:to>
      <xdr:col>46</xdr:col>
      <xdr:colOff>106914</xdr:colOff>
      <xdr:row>88</xdr:row>
      <xdr:rowOff>175074</xdr:rowOff>
    </xdr:to>
    <xdr:sp macro="" textlink="$DR$98">
      <xdr:nvSpPr>
        <xdr:cNvPr id="734" name="回線９５">
          <a:extLst>
            <a:ext uri="{FF2B5EF4-FFF2-40B4-BE49-F238E27FC236}">
              <a16:creationId xmlns:a16="http://schemas.microsoft.com/office/drawing/2014/main" id="{351C21EB-DEDC-48A1-A275-5D10AC13B57A}"/>
            </a:ext>
          </a:extLst>
        </xdr:cNvPr>
        <xdr:cNvSpPr>
          <a:spLocks/>
        </xdr:cNvSpPr>
      </xdr:nvSpPr>
      <xdr:spPr>
        <a:xfrm>
          <a:off x="18530200"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B4B5374-D437-4946-A943-E83606E45B7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86</xdr:row>
      <xdr:rowOff>3737</xdr:rowOff>
    </xdr:from>
    <xdr:to>
      <xdr:col>42</xdr:col>
      <xdr:colOff>12590</xdr:colOff>
      <xdr:row>88</xdr:row>
      <xdr:rowOff>175074</xdr:rowOff>
    </xdr:to>
    <xdr:sp macro="" textlink="$DR$97">
      <xdr:nvSpPr>
        <xdr:cNvPr id="735" name="回線９４">
          <a:extLst>
            <a:ext uri="{FF2B5EF4-FFF2-40B4-BE49-F238E27FC236}">
              <a16:creationId xmlns:a16="http://schemas.microsoft.com/office/drawing/2014/main" id="{33916CA2-A514-40E9-8734-97FED0101249}"/>
            </a:ext>
          </a:extLst>
        </xdr:cNvPr>
        <xdr:cNvSpPr>
          <a:spLocks/>
        </xdr:cNvSpPr>
      </xdr:nvSpPr>
      <xdr:spPr>
        <a:xfrm>
          <a:off x="17410804" y="20926080"/>
          <a:ext cx="1053072"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380007-1AC3-4872-8F9C-D57B59EB1B0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86</xdr:row>
      <xdr:rowOff>3737</xdr:rowOff>
    </xdr:from>
    <xdr:to>
      <xdr:col>37</xdr:col>
      <xdr:colOff>172266</xdr:colOff>
      <xdr:row>88</xdr:row>
      <xdr:rowOff>175074</xdr:rowOff>
    </xdr:to>
    <xdr:sp macro="" textlink="$DR$96">
      <xdr:nvSpPr>
        <xdr:cNvPr id="736" name="回線９３">
          <a:extLst>
            <a:ext uri="{FF2B5EF4-FFF2-40B4-BE49-F238E27FC236}">
              <a16:creationId xmlns:a16="http://schemas.microsoft.com/office/drawing/2014/main" id="{082888B5-6080-4B14-82A0-033B60803A25}"/>
            </a:ext>
          </a:extLst>
        </xdr:cNvPr>
        <xdr:cNvSpPr>
          <a:spLocks/>
        </xdr:cNvSpPr>
      </xdr:nvSpPr>
      <xdr:spPr>
        <a:xfrm>
          <a:off x="16293223"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53EF92-083B-4E83-9971-9C8AFC2CA2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86</xdr:row>
      <xdr:rowOff>3737</xdr:rowOff>
    </xdr:from>
    <xdr:to>
      <xdr:col>33</xdr:col>
      <xdr:colOff>77942</xdr:colOff>
      <xdr:row>88</xdr:row>
      <xdr:rowOff>175074</xdr:rowOff>
    </xdr:to>
    <xdr:sp macro="" textlink="$DR$95">
      <xdr:nvSpPr>
        <xdr:cNvPr id="737" name="回線９２">
          <a:extLst>
            <a:ext uri="{FF2B5EF4-FFF2-40B4-BE49-F238E27FC236}">
              <a16:creationId xmlns:a16="http://schemas.microsoft.com/office/drawing/2014/main" id="{A6847E30-6570-4890-AF73-B0523A0B68E4}"/>
            </a:ext>
          </a:extLst>
        </xdr:cNvPr>
        <xdr:cNvSpPr>
          <a:spLocks/>
        </xdr:cNvSpPr>
      </xdr:nvSpPr>
      <xdr:spPr>
        <a:xfrm>
          <a:off x="15175642"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92B5BA-75DA-4AE2-BC99-A934A84A9EC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86</xdr:row>
      <xdr:rowOff>3737</xdr:rowOff>
    </xdr:from>
    <xdr:to>
      <xdr:col>28</xdr:col>
      <xdr:colOff>237618</xdr:colOff>
      <xdr:row>88</xdr:row>
      <xdr:rowOff>175074</xdr:rowOff>
    </xdr:to>
    <xdr:sp macro="" textlink="$DR$94">
      <xdr:nvSpPr>
        <xdr:cNvPr id="738" name="回線９１">
          <a:extLst>
            <a:ext uri="{FF2B5EF4-FFF2-40B4-BE49-F238E27FC236}">
              <a16:creationId xmlns:a16="http://schemas.microsoft.com/office/drawing/2014/main" id="{95ADDF2D-9129-4F47-9CAA-B0C701F1B859}"/>
            </a:ext>
          </a:extLst>
        </xdr:cNvPr>
        <xdr:cNvSpPr>
          <a:spLocks/>
        </xdr:cNvSpPr>
      </xdr:nvSpPr>
      <xdr:spPr>
        <a:xfrm>
          <a:off x="14056247" y="20926080"/>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238E62-0593-4FC6-8159-670525A2C9E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77</xdr:row>
      <xdr:rowOff>217574</xdr:rowOff>
    </xdr:from>
    <xdr:to>
      <xdr:col>46</xdr:col>
      <xdr:colOff>106914</xdr:colOff>
      <xdr:row>80</xdr:row>
      <xdr:rowOff>158003</xdr:rowOff>
    </xdr:to>
    <xdr:sp macro="" textlink="$DR$88">
      <xdr:nvSpPr>
        <xdr:cNvPr id="739" name="回線８５">
          <a:extLst>
            <a:ext uri="{FF2B5EF4-FFF2-40B4-BE49-F238E27FC236}">
              <a16:creationId xmlns:a16="http://schemas.microsoft.com/office/drawing/2014/main" id="{8F6C85D1-9348-43C5-8364-2E8D256858DF}"/>
            </a:ext>
          </a:extLst>
        </xdr:cNvPr>
        <xdr:cNvSpPr>
          <a:spLocks/>
        </xdr:cNvSpPr>
      </xdr:nvSpPr>
      <xdr:spPr>
        <a:xfrm>
          <a:off x="18530200"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857E88F-C3FA-48F3-951B-DDD697063F4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77</xdr:row>
      <xdr:rowOff>217574</xdr:rowOff>
    </xdr:from>
    <xdr:to>
      <xdr:col>42</xdr:col>
      <xdr:colOff>12590</xdr:colOff>
      <xdr:row>80</xdr:row>
      <xdr:rowOff>158003</xdr:rowOff>
    </xdr:to>
    <xdr:sp macro="" textlink="$DR$87">
      <xdr:nvSpPr>
        <xdr:cNvPr id="740" name="回線８４">
          <a:extLst>
            <a:ext uri="{FF2B5EF4-FFF2-40B4-BE49-F238E27FC236}">
              <a16:creationId xmlns:a16="http://schemas.microsoft.com/office/drawing/2014/main" id="{1F2FAAE0-33C4-45F1-8098-31F980851359}"/>
            </a:ext>
          </a:extLst>
        </xdr:cNvPr>
        <xdr:cNvSpPr>
          <a:spLocks/>
        </xdr:cNvSpPr>
      </xdr:nvSpPr>
      <xdr:spPr>
        <a:xfrm>
          <a:off x="17410804" y="18984545"/>
          <a:ext cx="1053072"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08DF1F8-5648-49F6-A57D-53E3999408A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77</xdr:row>
      <xdr:rowOff>217574</xdr:rowOff>
    </xdr:from>
    <xdr:to>
      <xdr:col>37</xdr:col>
      <xdr:colOff>172266</xdr:colOff>
      <xdr:row>80</xdr:row>
      <xdr:rowOff>158003</xdr:rowOff>
    </xdr:to>
    <xdr:sp macro="" textlink="$DR$86">
      <xdr:nvSpPr>
        <xdr:cNvPr id="741" name="回線８３">
          <a:extLst>
            <a:ext uri="{FF2B5EF4-FFF2-40B4-BE49-F238E27FC236}">
              <a16:creationId xmlns:a16="http://schemas.microsoft.com/office/drawing/2014/main" id="{6F69A2C6-E08B-45CA-85CF-2C98A192DB4F}"/>
            </a:ext>
          </a:extLst>
        </xdr:cNvPr>
        <xdr:cNvSpPr>
          <a:spLocks/>
        </xdr:cNvSpPr>
      </xdr:nvSpPr>
      <xdr:spPr>
        <a:xfrm>
          <a:off x="16293223"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09031CE-4431-49EF-926B-7B93850470F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77</xdr:row>
      <xdr:rowOff>217574</xdr:rowOff>
    </xdr:from>
    <xdr:to>
      <xdr:col>33</xdr:col>
      <xdr:colOff>77942</xdr:colOff>
      <xdr:row>80</xdr:row>
      <xdr:rowOff>158003</xdr:rowOff>
    </xdr:to>
    <xdr:sp macro="" textlink="$DR$85">
      <xdr:nvSpPr>
        <xdr:cNvPr id="742" name="回線８２">
          <a:extLst>
            <a:ext uri="{FF2B5EF4-FFF2-40B4-BE49-F238E27FC236}">
              <a16:creationId xmlns:a16="http://schemas.microsoft.com/office/drawing/2014/main" id="{D81C8209-7533-48C7-A847-43162CCA3A39}"/>
            </a:ext>
          </a:extLst>
        </xdr:cNvPr>
        <xdr:cNvSpPr>
          <a:spLocks/>
        </xdr:cNvSpPr>
      </xdr:nvSpPr>
      <xdr:spPr>
        <a:xfrm>
          <a:off x="15175642"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11FE7C-77E8-4D67-86B4-088BEBC0FF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77</xdr:row>
      <xdr:rowOff>217574</xdr:rowOff>
    </xdr:from>
    <xdr:to>
      <xdr:col>28</xdr:col>
      <xdr:colOff>237618</xdr:colOff>
      <xdr:row>80</xdr:row>
      <xdr:rowOff>158003</xdr:rowOff>
    </xdr:to>
    <xdr:sp macro="" textlink="$DR$84">
      <xdr:nvSpPr>
        <xdr:cNvPr id="743" name="回線８１">
          <a:extLst>
            <a:ext uri="{FF2B5EF4-FFF2-40B4-BE49-F238E27FC236}">
              <a16:creationId xmlns:a16="http://schemas.microsoft.com/office/drawing/2014/main" id="{0FBF700C-24D4-4C26-86C7-8D9EFC052191}"/>
            </a:ext>
          </a:extLst>
        </xdr:cNvPr>
        <xdr:cNvSpPr>
          <a:spLocks/>
        </xdr:cNvSpPr>
      </xdr:nvSpPr>
      <xdr:spPr>
        <a:xfrm>
          <a:off x="14056247" y="18984545"/>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831412-E5CF-4D2E-9BF5-45491BB933B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61</xdr:row>
      <xdr:rowOff>218524</xdr:rowOff>
    </xdr:from>
    <xdr:to>
      <xdr:col>46</xdr:col>
      <xdr:colOff>106922</xdr:colOff>
      <xdr:row>64</xdr:row>
      <xdr:rowOff>158953</xdr:rowOff>
    </xdr:to>
    <xdr:sp macro="" textlink="$DR$68">
      <xdr:nvSpPr>
        <xdr:cNvPr id="744" name="回線６５">
          <a:extLst>
            <a:ext uri="{FF2B5EF4-FFF2-40B4-BE49-F238E27FC236}">
              <a16:creationId xmlns:a16="http://schemas.microsoft.com/office/drawing/2014/main" id="{FA00D581-05BD-455C-AFD1-41251AC30310}"/>
            </a:ext>
          </a:extLst>
        </xdr:cNvPr>
        <xdr:cNvSpPr>
          <a:spLocks/>
        </xdr:cNvSpPr>
      </xdr:nvSpPr>
      <xdr:spPr>
        <a:xfrm>
          <a:off x="18530208"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CBE174-4DAA-4E1E-BC62-CBC44DC1530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61</xdr:row>
      <xdr:rowOff>218524</xdr:rowOff>
    </xdr:from>
    <xdr:to>
      <xdr:col>42</xdr:col>
      <xdr:colOff>12598</xdr:colOff>
      <xdr:row>64</xdr:row>
      <xdr:rowOff>158953</xdr:rowOff>
    </xdr:to>
    <xdr:sp macro="" textlink="$DR$67">
      <xdr:nvSpPr>
        <xdr:cNvPr id="745" name="回線６４">
          <a:extLst>
            <a:ext uri="{FF2B5EF4-FFF2-40B4-BE49-F238E27FC236}">
              <a16:creationId xmlns:a16="http://schemas.microsoft.com/office/drawing/2014/main" id="{58AEEC1E-1110-455A-A730-8881D760BC42}"/>
            </a:ext>
          </a:extLst>
        </xdr:cNvPr>
        <xdr:cNvSpPr>
          <a:spLocks/>
        </xdr:cNvSpPr>
      </xdr:nvSpPr>
      <xdr:spPr>
        <a:xfrm>
          <a:off x="17410812" y="15153724"/>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7489ED-7833-45B0-B57E-69D357D3CC0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61</xdr:row>
      <xdr:rowOff>218524</xdr:rowOff>
    </xdr:from>
    <xdr:to>
      <xdr:col>37</xdr:col>
      <xdr:colOff>172274</xdr:colOff>
      <xdr:row>64</xdr:row>
      <xdr:rowOff>158953</xdr:rowOff>
    </xdr:to>
    <xdr:sp macro="" textlink="$DR$66">
      <xdr:nvSpPr>
        <xdr:cNvPr id="746" name="回線６３">
          <a:extLst>
            <a:ext uri="{FF2B5EF4-FFF2-40B4-BE49-F238E27FC236}">
              <a16:creationId xmlns:a16="http://schemas.microsoft.com/office/drawing/2014/main" id="{F0AA43FE-82E8-4CB1-AD84-B15B50C56B66}"/>
            </a:ext>
          </a:extLst>
        </xdr:cNvPr>
        <xdr:cNvSpPr>
          <a:spLocks/>
        </xdr:cNvSpPr>
      </xdr:nvSpPr>
      <xdr:spPr>
        <a:xfrm>
          <a:off x="16293231"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38B04DF-C247-44EC-8307-7B6F7BD7DC7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61</xdr:row>
      <xdr:rowOff>218524</xdr:rowOff>
    </xdr:from>
    <xdr:to>
      <xdr:col>33</xdr:col>
      <xdr:colOff>77950</xdr:colOff>
      <xdr:row>64</xdr:row>
      <xdr:rowOff>158953</xdr:rowOff>
    </xdr:to>
    <xdr:sp macro="" textlink="$DR$65">
      <xdr:nvSpPr>
        <xdr:cNvPr id="747" name="回線６２">
          <a:extLst>
            <a:ext uri="{FF2B5EF4-FFF2-40B4-BE49-F238E27FC236}">
              <a16:creationId xmlns:a16="http://schemas.microsoft.com/office/drawing/2014/main" id="{DAD5991A-F3E9-4758-9EDE-B134C3C457C5}"/>
            </a:ext>
          </a:extLst>
        </xdr:cNvPr>
        <xdr:cNvSpPr>
          <a:spLocks/>
        </xdr:cNvSpPr>
      </xdr:nvSpPr>
      <xdr:spPr>
        <a:xfrm>
          <a:off x="15175650"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79A2BB-06DE-485E-9EB1-B49FA57FE7D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61</xdr:row>
      <xdr:rowOff>218524</xdr:rowOff>
    </xdr:from>
    <xdr:to>
      <xdr:col>28</xdr:col>
      <xdr:colOff>237626</xdr:colOff>
      <xdr:row>64</xdr:row>
      <xdr:rowOff>158953</xdr:rowOff>
    </xdr:to>
    <xdr:sp macro="" textlink="$DR$64">
      <xdr:nvSpPr>
        <xdr:cNvPr id="748" name="回線６１">
          <a:extLst>
            <a:ext uri="{FF2B5EF4-FFF2-40B4-BE49-F238E27FC236}">
              <a16:creationId xmlns:a16="http://schemas.microsoft.com/office/drawing/2014/main" id="{C0990E6B-B956-41BC-802D-E65F920657DF}"/>
            </a:ext>
          </a:extLst>
        </xdr:cNvPr>
        <xdr:cNvSpPr>
          <a:spLocks/>
        </xdr:cNvSpPr>
      </xdr:nvSpPr>
      <xdr:spPr>
        <a:xfrm>
          <a:off x="14056255" y="15153724"/>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604C77-FA1B-46DF-B86B-8E68C90B0FB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53</xdr:row>
      <xdr:rowOff>220517</xdr:rowOff>
    </xdr:from>
    <xdr:to>
      <xdr:col>46</xdr:col>
      <xdr:colOff>106922</xdr:colOff>
      <xdr:row>56</xdr:row>
      <xdr:rowOff>160946</xdr:rowOff>
    </xdr:to>
    <xdr:sp macro="" textlink="$DR$58">
      <xdr:nvSpPr>
        <xdr:cNvPr id="749" name="回線５５">
          <a:extLst>
            <a:ext uri="{FF2B5EF4-FFF2-40B4-BE49-F238E27FC236}">
              <a16:creationId xmlns:a16="http://schemas.microsoft.com/office/drawing/2014/main" id="{9805164A-4A80-4FB8-A694-9682FBA1A751}"/>
            </a:ext>
          </a:extLst>
        </xdr:cNvPr>
        <xdr:cNvSpPr>
          <a:spLocks/>
        </xdr:cNvSpPr>
      </xdr:nvSpPr>
      <xdr:spPr>
        <a:xfrm>
          <a:off x="18530208"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AE79BF-5260-4E43-8A26-FA59581509D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53</xdr:row>
      <xdr:rowOff>220517</xdr:rowOff>
    </xdr:from>
    <xdr:to>
      <xdr:col>42</xdr:col>
      <xdr:colOff>12598</xdr:colOff>
      <xdr:row>56</xdr:row>
      <xdr:rowOff>160946</xdr:rowOff>
    </xdr:to>
    <xdr:sp macro="" textlink="$DR$57">
      <xdr:nvSpPr>
        <xdr:cNvPr id="750" name="回線５４">
          <a:extLst>
            <a:ext uri="{FF2B5EF4-FFF2-40B4-BE49-F238E27FC236}">
              <a16:creationId xmlns:a16="http://schemas.microsoft.com/office/drawing/2014/main" id="{B5F28C1C-E980-423A-B41A-F07C3EF2EB59}"/>
            </a:ext>
          </a:extLst>
        </xdr:cNvPr>
        <xdr:cNvSpPr>
          <a:spLocks/>
        </xdr:cNvSpPr>
      </xdr:nvSpPr>
      <xdr:spPr>
        <a:xfrm>
          <a:off x="17410812" y="13239831"/>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B044F2B-7ABF-4E4E-98F4-2718EF62A80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53</xdr:row>
      <xdr:rowOff>220517</xdr:rowOff>
    </xdr:from>
    <xdr:to>
      <xdr:col>37</xdr:col>
      <xdr:colOff>172274</xdr:colOff>
      <xdr:row>56</xdr:row>
      <xdr:rowOff>160946</xdr:rowOff>
    </xdr:to>
    <xdr:sp macro="" textlink="$DR$56">
      <xdr:nvSpPr>
        <xdr:cNvPr id="751" name="回線５３">
          <a:extLst>
            <a:ext uri="{FF2B5EF4-FFF2-40B4-BE49-F238E27FC236}">
              <a16:creationId xmlns:a16="http://schemas.microsoft.com/office/drawing/2014/main" id="{9C938F48-35B4-49B1-AC18-7B75FB0119B9}"/>
            </a:ext>
          </a:extLst>
        </xdr:cNvPr>
        <xdr:cNvSpPr>
          <a:spLocks/>
        </xdr:cNvSpPr>
      </xdr:nvSpPr>
      <xdr:spPr>
        <a:xfrm>
          <a:off x="16293231"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2DFCD8-215B-4B16-A958-9090B09FDFE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53</xdr:row>
      <xdr:rowOff>220517</xdr:rowOff>
    </xdr:from>
    <xdr:to>
      <xdr:col>33</xdr:col>
      <xdr:colOff>77950</xdr:colOff>
      <xdr:row>56</xdr:row>
      <xdr:rowOff>160946</xdr:rowOff>
    </xdr:to>
    <xdr:sp macro="" textlink="$DR$55">
      <xdr:nvSpPr>
        <xdr:cNvPr id="752" name="回線５２">
          <a:extLst>
            <a:ext uri="{FF2B5EF4-FFF2-40B4-BE49-F238E27FC236}">
              <a16:creationId xmlns:a16="http://schemas.microsoft.com/office/drawing/2014/main" id="{24BA97BB-1AEF-4100-BF27-13A236E04827}"/>
            </a:ext>
          </a:extLst>
        </xdr:cNvPr>
        <xdr:cNvSpPr>
          <a:spLocks/>
        </xdr:cNvSpPr>
      </xdr:nvSpPr>
      <xdr:spPr>
        <a:xfrm>
          <a:off x="15175650"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765CF5-3170-4452-82A7-38DE9F805E6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53</xdr:row>
      <xdr:rowOff>220517</xdr:rowOff>
    </xdr:from>
    <xdr:to>
      <xdr:col>28</xdr:col>
      <xdr:colOff>237626</xdr:colOff>
      <xdr:row>56</xdr:row>
      <xdr:rowOff>160946</xdr:rowOff>
    </xdr:to>
    <xdr:sp macro="" textlink="$DR$54">
      <xdr:nvSpPr>
        <xdr:cNvPr id="753" name="回線５１">
          <a:extLst>
            <a:ext uri="{FF2B5EF4-FFF2-40B4-BE49-F238E27FC236}">
              <a16:creationId xmlns:a16="http://schemas.microsoft.com/office/drawing/2014/main" id="{BF99B961-E89C-48C7-B90F-FDCAF68B3D9D}"/>
            </a:ext>
          </a:extLst>
        </xdr:cNvPr>
        <xdr:cNvSpPr>
          <a:spLocks/>
        </xdr:cNvSpPr>
      </xdr:nvSpPr>
      <xdr:spPr>
        <a:xfrm>
          <a:off x="14056255" y="1323983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28049-A099-412A-960A-163B30B475E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46</xdr:row>
      <xdr:rowOff>10040</xdr:rowOff>
    </xdr:from>
    <xdr:to>
      <xdr:col>46</xdr:col>
      <xdr:colOff>106914</xdr:colOff>
      <xdr:row>48</xdr:row>
      <xdr:rowOff>181378</xdr:rowOff>
    </xdr:to>
    <xdr:sp macro="" textlink="$DR$48">
      <xdr:nvSpPr>
        <xdr:cNvPr id="754" name="回線４５">
          <a:extLst>
            <a:ext uri="{FF2B5EF4-FFF2-40B4-BE49-F238E27FC236}">
              <a16:creationId xmlns:a16="http://schemas.microsoft.com/office/drawing/2014/main" id="{40D2D423-2F91-4ABC-86BF-795CB77625BB}"/>
            </a:ext>
          </a:extLst>
        </xdr:cNvPr>
        <xdr:cNvSpPr>
          <a:spLocks/>
        </xdr:cNvSpPr>
      </xdr:nvSpPr>
      <xdr:spPr>
        <a:xfrm>
          <a:off x="18530200"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BC2EBA5-24A2-4D8B-8AF2-3088ADDD7C7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46</xdr:row>
      <xdr:rowOff>10040</xdr:rowOff>
    </xdr:from>
    <xdr:to>
      <xdr:col>42</xdr:col>
      <xdr:colOff>12590</xdr:colOff>
      <xdr:row>48</xdr:row>
      <xdr:rowOff>181378</xdr:rowOff>
    </xdr:to>
    <xdr:sp macro="" textlink="$DR$47">
      <xdr:nvSpPr>
        <xdr:cNvPr id="755" name="回線４４">
          <a:extLst>
            <a:ext uri="{FF2B5EF4-FFF2-40B4-BE49-F238E27FC236}">
              <a16:creationId xmlns:a16="http://schemas.microsoft.com/office/drawing/2014/main" id="{DB2F6A8F-DACB-4578-B5E2-577EC924842E}"/>
            </a:ext>
          </a:extLst>
        </xdr:cNvPr>
        <xdr:cNvSpPr>
          <a:spLocks/>
        </xdr:cNvSpPr>
      </xdr:nvSpPr>
      <xdr:spPr>
        <a:xfrm>
          <a:off x="17410804" y="11352954"/>
          <a:ext cx="1053072"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8886C5-1946-4EF5-8B0B-851591A89E7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46</xdr:row>
      <xdr:rowOff>10040</xdr:rowOff>
    </xdr:from>
    <xdr:to>
      <xdr:col>37</xdr:col>
      <xdr:colOff>172266</xdr:colOff>
      <xdr:row>48</xdr:row>
      <xdr:rowOff>181378</xdr:rowOff>
    </xdr:to>
    <xdr:sp macro="" textlink="$DR$46">
      <xdr:nvSpPr>
        <xdr:cNvPr id="756" name="回線４３">
          <a:extLst>
            <a:ext uri="{FF2B5EF4-FFF2-40B4-BE49-F238E27FC236}">
              <a16:creationId xmlns:a16="http://schemas.microsoft.com/office/drawing/2014/main" id="{304C0036-145C-46D4-958C-520DDDD7DF6A}"/>
            </a:ext>
          </a:extLst>
        </xdr:cNvPr>
        <xdr:cNvSpPr>
          <a:spLocks/>
        </xdr:cNvSpPr>
      </xdr:nvSpPr>
      <xdr:spPr>
        <a:xfrm>
          <a:off x="16293223"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B4B85CD-DD40-4D51-ABAE-4B8129ECFD8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46</xdr:row>
      <xdr:rowOff>10040</xdr:rowOff>
    </xdr:from>
    <xdr:to>
      <xdr:col>33</xdr:col>
      <xdr:colOff>77942</xdr:colOff>
      <xdr:row>48</xdr:row>
      <xdr:rowOff>181378</xdr:rowOff>
    </xdr:to>
    <xdr:sp macro="" textlink="$DR$45">
      <xdr:nvSpPr>
        <xdr:cNvPr id="757" name="回線４２">
          <a:extLst>
            <a:ext uri="{FF2B5EF4-FFF2-40B4-BE49-F238E27FC236}">
              <a16:creationId xmlns:a16="http://schemas.microsoft.com/office/drawing/2014/main" id="{6D48E1B8-1F2B-4D25-9F3C-9BC8318734DA}"/>
            </a:ext>
          </a:extLst>
        </xdr:cNvPr>
        <xdr:cNvSpPr>
          <a:spLocks/>
        </xdr:cNvSpPr>
      </xdr:nvSpPr>
      <xdr:spPr>
        <a:xfrm>
          <a:off x="15175642"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BA3CE2-3D57-4B1A-84A6-84910053BE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46</xdr:row>
      <xdr:rowOff>10040</xdr:rowOff>
    </xdr:from>
    <xdr:to>
      <xdr:col>28</xdr:col>
      <xdr:colOff>237618</xdr:colOff>
      <xdr:row>48</xdr:row>
      <xdr:rowOff>181378</xdr:rowOff>
    </xdr:to>
    <xdr:sp macro="" textlink="$DR$44">
      <xdr:nvSpPr>
        <xdr:cNvPr id="758" name="回線４１">
          <a:extLst>
            <a:ext uri="{FF2B5EF4-FFF2-40B4-BE49-F238E27FC236}">
              <a16:creationId xmlns:a16="http://schemas.microsoft.com/office/drawing/2014/main" id="{275754E7-4A3B-4C61-8505-926C8048CDA0}"/>
            </a:ext>
          </a:extLst>
        </xdr:cNvPr>
        <xdr:cNvSpPr>
          <a:spLocks/>
        </xdr:cNvSpPr>
      </xdr:nvSpPr>
      <xdr:spPr>
        <a:xfrm>
          <a:off x="14056247" y="11352954"/>
          <a:ext cx="1051257" cy="65031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38F4444-0EB6-4F24-B992-30D52D6689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41</xdr:row>
      <xdr:rowOff>91702</xdr:rowOff>
    </xdr:from>
    <xdr:to>
      <xdr:col>46</xdr:col>
      <xdr:colOff>106914</xdr:colOff>
      <xdr:row>44</xdr:row>
      <xdr:rowOff>32131</xdr:rowOff>
    </xdr:to>
    <xdr:sp macro="" textlink="$DR$43">
      <xdr:nvSpPr>
        <xdr:cNvPr id="759" name="回線４０">
          <a:extLst>
            <a:ext uri="{FF2B5EF4-FFF2-40B4-BE49-F238E27FC236}">
              <a16:creationId xmlns:a16="http://schemas.microsoft.com/office/drawing/2014/main" id="{398A4199-529E-45B4-9657-6A70B7E1BEDD}"/>
            </a:ext>
          </a:extLst>
        </xdr:cNvPr>
        <xdr:cNvSpPr>
          <a:spLocks/>
        </xdr:cNvSpPr>
      </xdr:nvSpPr>
      <xdr:spPr>
        <a:xfrm>
          <a:off x="18530200"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B9F99E-2CFD-411D-B447-02D0FAF6FEF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41</xdr:row>
      <xdr:rowOff>91702</xdr:rowOff>
    </xdr:from>
    <xdr:to>
      <xdr:col>42</xdr:col>
      <xdr:colOff>12590</xdr:colOff>
      <xdr:row>44</xdr:row>
      <xdr:rowOff>32131</xdr:rowOff>
    </xdr:to>
    <xdr:sp macro="" textlink="$DR$42">
      <xdr:nvSpPr>
        <xdr:cNvPr id="760" name="回線３９">
          <a:extLst>
            <a:ext uri="{FF2B5EF4-FFF2-40B4-BE49-F238E27FC236}">
              <a16:creationId xmlns:a16="http://schemas.microsoft.com/office/drawing/2014/main" id="{5D884D1B-5DA9-4B0B-91A7-2DE64A5DFB92}"/>
            </a:ext>
          </a:extLst>
        </xdr:cNvPr>
        <xdr:cNvSpPr>
          <a:spLocks/>
        </xdr:cNvSpPr>
      </xdr:nvSpPr>
      <xdr:spPr>
        <a:xfrm>
          <a:off x="17410804" y="10237188"/>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70A474F-A7E9-46FD-B6AF-D0580DB888E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41</xdr:row>
      <xdr:rowOff>91702</xdr:rowOff>
    </xdr:from>
    <xdr:to>
      <xdr:col>37</xdr:col>
      <xdr:colOff>172266</xdr:colOff>
      <xdr:row>44</xdr:row>
      <xdr:rowOff>32131</xdr:rowOff>
    </xdr:to>
    <xdr:sp macro="" textlink="$DR$41">
      <xdr:nvSpPr>
        <xdr:cNvPr id="761" name="回線３８">
          <a:extLst>
            <a:ext uri="{FF2B5EF4-FFF2-40B4-BE49-F238E27FC236}">
              <a16:creationId xmlns:a16="http://schemas.microsoft.com/office/drawing/2014/main" id="{E7AD3983-CF72-491C-A11A-875634081D14}"/>
            </a:ext>
          </a:extLst>
        </xdr:cNvPr>
        <xdr:cNvSpPr>
          <a:spLocks/>
        </xdr:cNvSpPr>
      </xdr:nvSpPr>
      <xdr:spPr>
        <a:xfrm>
          <a:off x="16293223"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27D6B9F-2AE9-4770-8699-2C99069643D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41</xdr:row>
      <xdr:rowOff>91702</xdr:rowOff>
    </xdr:from>
    <xdr:to>
      <xdr:col>33</xdr:col>
      <xdr:colOff>77942</xdr:colOff>
      <xdr:row>44</xdr:row>
      <xdr:rowOff>32131</xdr:rowOff>
    </xdr:to>
    <xdr:sp macro="" textlink="$DR$40">
      <xdr:nvSpPr>
        <xdr:cNvPr id="762" name="回線３７">
          <a:extLst>
            <a:ext uri="{FF2B5EF4-FFF2-40B4-BE49-F238E27FC236}">
              <a16:creationId xmlns:a16="http://schemas.microsoft.com/office/drawing/2014/main" id="{341BCF50-7B46-483A-A2DC-C99F2DC38B7B}"/>
            </a:ext>
          </a:extLst>
        </xdr:cNvPr>
        <xdr:cNvSpPr>
          <a:spLocks/>
        </xdr:cNvSpPr>
      </xdr:nvSpPr>
      <xdr:spPr>
        <a:xfrm>
          <a:off x="15175642"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FAAF09-F8AD-49ED-BA27-E16BBD14B68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41</xdr:row>
      <xdr:rowOff>91702</xdr:rowOff>
    </xdr:from>
    <xdr:to>
      <xdr:col>28</xdr:col>
      <xdr:colOff>237618</xdr:colOff>
      <xdr:row>44</xdr:row>
      <xdr:rowOff>32131</xdr:rowOff>
    </xdr:to>
    <xdr:sp macro="" textlink="$DR$39">
      <xdr:nvSpPr>
        <xdr:cNvPr id="763" name="回線３６">
          <a:extLst>
            <a:ext uri="{FF2B5EF4-FFF2-40B4-BE49-F238E27FC236}">
              <a16:creationId xmlns:a16="http://schemas.microsoft.com/office/drawing/2014/main" id="{7B8C4345-3999-4CFC-BBCB-C3960748349F}"/>
            </a:ext>
          </a:extLst>
        </xdr:cNvPr>
        <xdr:cNvSpPr>
          <a:spLocks/>
        </xdr:cNvSpPr>
      </xdr:nvSpPr>
      <xdr:spPr>
        <a:xfrm>
          <a:off x="14056247" y="10237188"/>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A639C9B-8B16-4769-92C1-3A15C25F9A3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38</xdr:row>
      <xdr:rowOff>8652</xdr:rowOff>
    </xdr:from>
    <xdr:to>
      <xdr:col>46</xdr:col>
      <xdr:colOff>106914</xdr:colOff>
      <xdr:row>40</xdr:row>
      <xdr:rowOff>179990</xdr:rowOff>
    </xdr:to>
    <xdr:sp macro="" textlink="$DR$38">
      <xdr:nvSpPr>
        <xdr:cNvPr id="764" name="回線３５">
          <a:extLst>
            <a:ext uri="{FF2B5EF4-FFF2-40B4-BE49-F238E27FC236}">
              <a16:creationId xmlns:a16="http://schemas.microsoft.com/office/drawing/2014/main" id="{9ED351CE-5731-4CD0-93CC-1B5DCD3DDB01}"/>
            </a:ext>
          </a:extLst>
        </xdr:cNvPr>
        <xdr:cNvSpPr>
          <a:spLocks/>
        </xdr:cNvSpPr>
      </xdr:nvSpPr>
      <xdr:spPr>
        <a:xfrm>
          <a:off x="18530200"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536AE05-31E8-47DC-96AA-6AC3C970498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38</xdr:row>
      <xdr:rowOff>8652</xdr:rowOff>
    </xdr:from>
    <xdr:to>
      <xdr:col>42</xdr:col>
      <xdr:colOff>12590</xdr:colOff>
      <xdr:row>40</xdr:row>
      <xdr:rowOff>179990</xdr:rowOff>
    </xdr:to>
    <xdr:sp macro="" textlink="$DR$37">
      <xdr:nvSpPr>
        <xdr:cNvPr id="765" name="回線３４">
          <a:extLst>
            <a:ext uri="{FF2B5EF4-FFF2-40B4-BE49-F238E27FC236}">
              <a16:creationId xmlns:a16="http://schemas.microsoft.com/office/drawing/2014/main" id="{E0753E1C-933B-4F4F-A7C5-59D84D887BA5}"/>
            </a:ext>
          </a:extLst>
        </xdr:cNvPr>
        <xdr:cNvSpPr>
          <a:spLocks/>
        </xdr:cNvSpPr>
      </xdr:nvSpPr>
      <xdr:spPr>
        <a:xfrm>
          <a:off x="17410804" y="9435681"/>
          <a:ext cx="1053072"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C71A307-6F07-4627-B075-B38FF334793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38</xdr:row>
      <xdr:rowOff>8652</xdr:rowOff>
    </xdr:from>
    <xdr:to>
      <xdr:col>37</xdr:col>
      <xdr:colOff>172266</xdr:colOff>
      <xdr:row>40</xdr:row>
      <xdr:rowOff>179990</xdr:rowOff>
    </xdr:to>
    <xdr:sp macro="" textlink="$DR$36">
      <xdr:nvSpPr>
        <xdr:cNvPr id="766" name="回線３３">
          <a:extLst>
            <a:ext uri="{FF2B5EF4-FFF2-40B4-BE49-F238E27FC236}">
              <a16:creationId xmlns:a16="http://schemas.microsoft.com/office/drawing/2014/main" id="{9EC5C950-CF73-4610-A213-AFB22D29271A}"/>
            </a:ext>
          </a:extLst>
        </xdr:cNvPr>
        <xdr:cNvSpPr>
          <a:spLocks/>
        </xdr:cNvSpPr>
      </xdr:nvSpPr>
      <xdr:spPr>
        <a:xfrm>
          <a:off x="16293223"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ED777C-5CBF-4026-8BE5-8341C9F5739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38</xdr:row>
      <xdr:rowOff>8652</xdr:rowOff>
    </xdr:from>
    <xdr:to>
      <xdr:col>33</xdr:col>
      <xdr:colOff>77942</xdr:colOff>
      <xdr:row>40</xdr:row>
      <xdr:rowOff>179990</xdr:rowOff>
    </xdr:to>
    <xdr:sp macro="" textlink="$DR$35">
      <xdr:nvSpPr>
        <xdr:cNvPr id="767" name="回線３２">
          <a:extLst>
            <a:ext uri="{FF2B5EF4-FFF2-40B4-BE49-F238E27FC236}">
              <a16:creationId xmlns:a16="http://schemas.microsoft.com/office/drawing/2014/main" id="{A734AA68-E066-438E-B572-558DDCB3FE24}"/>
            </a:ext>
          </a:extLst>
        </xdr:cNvPr>
        <xdr:cNvSpPr>
          <a:spLocks/>
        </xdr:cNvSpPr>
      </xdr:nvSpPr>
      <xdr:spPr>
        <a:xfrm>
          <a:off x="15175642"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6F9BC5-25CA-4003-8901-A5DFADB9B33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38</xdr:row>
      <xdr:rowOff>8652</xdr:rowOff>
    </xdr:from>
    <xdr:to>
      <xdr:col>28</xdr:col>
      <xdr:colOff>237618</xdr:colOff>
      <xdr:row>40</xdr:row>
      <xdr:rowOff>179990</xdr:rowOff>
    </xdr:to>
    <xdr:sp macro="" textlink="$DR$34">
      <xdr:nvSpPr>
        <xdr:cNvPr id="768" name="回線３１">
          <a:extLst>
            <a:ext uri="{FF2B5EF4-FFF2-40B4-BE49-F238E27FC236}">
              <a16:creationId xmlns:a16="http://schemas.microsoft.com/office/drawing/2014/main" id="{FB46A0F8-3D2B-4595-A2D3-B4DE8A60E394}"/>
            </a:ext>
          </a:extLst>
        </xdr:cNvPr>
        <xdr:cNvSpPr>
          <a:spLocks/>
        </xdr:cNvSpPr>
      </xdr:nvSpPr>
      <xdr:spPr>
        <a:xfrm>
          <a:off x="14056247" y="943568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EC852CA-CEBF-43C1-8E75-8D7F8058F60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30</xdr:row>
      <xdr:rowOff>41312</xdr:rowOff>
    </xdr:from>
    <xdr:to>
      <xdr:col>46</xdr:col>
      <xdr:colOff>106922</xdr:colOff>
      <xdr:row>32</xdr:row>
      <xdr:rowOff>212649</xdr:rowOff>
    </xdr:to>
    <xdr:sp macro="" textlink="$DR$28">
      <xdr:nvSpPr>
        <xdr:cNvPr id="769" name="回線２５">
          <a:extLst>
            <a:ext uri="{FF2B5EF4-FFF2-40B4-BE49-F238E27FC236}">
              <a16:creationId xmlns:a16="http://schemas.microsoft.com/office/drawing/2014/main" id="{EFF73A4E-00F8-4333-92AE-452439819AF3}"/>
            </a:ext>
          </a:extLst>
        </xdr:cNvPr>
        <xdr:cNvSpPr>
          <a:spLocks/>
        </xdr:cNvSpPr>
      </xdr:nvSpPr>
      <xdr:spPr>
        <a:xfrm>
          <a:off x="18530208"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CA6EBF-DDB8-4BD9-87A7-02D02E424C4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30</xdr:row>
      <xdr:rowOff>41312</xdr:rowOff>
    </xdr:from>
    <xdr:to>
      <xdr:col>42</xdr:col>
      <xdr:colOff>12598</xdr:colOff>
      <xdr:row>32</xdr:row>
      <xdr:rowOff>212649</xdr:rowOff>
    </xdr:to>
    <xdr:sp macro="" textlink="$DR$27">
      <xdr:nvSpPr>
        <xdr:cNvPr id="770" name="回線２４">
          <a:extLst>
            <a:ext uri="{FF2B5EF4-FFF2-40B4-BE49-F238E27FC236}">
              <a16:creationId xmlns:a16="http://schemas.microsoft.com/office/drawing/2014/main" id="{631F4AD2-AC0A-42FF-B208-EA53A49EEABE}"/>
            </a:ext>
          </a:extLst>
        </xdr:cNvPr>
        <xdr:cNvSpPr>
          <a:spLocks/>
        </xdr:cNvSpPr>
      </xdr:nvSpPr>
      <xdr:spPr>
        <a:xfrm>
          <a:off x="17410812" y="7552455"/>
          <a:ext cx="1053072"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F04A7B-D01F-4CDF-B017-E5DB88E7AEB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30</xdr:row>
      <xdr:rowOff>41312</xdr:rowOff>
    </xdr:from>
    <xdr:to>
      <xdr:col>37</xdr:col>
      <xdr:colOff>172274</xdr:colOff>
      <xdr:row>32</xdr:row>
      <xdr:rowOff>212649</xdr:rowOff>
    </xdr:to>
    <xdr:sp macro="" textlink="$DR$26">
      <xdr:nvSpPr>
        <xdr:cNvPr id="771" name="回線２３">
          <a:extLst>
            <a:ext uri="{FF2B5EF4-FFF2-40B4-BE49-F238E27FC236}">
              <a16:creationId xmlns:a16="http://schemas.microsoft.com/office/drawing/2014/main" id="{DAD1C7C4-80C2-48D2-9362-9EBE9F657408}"/>
            </a:ext>
          </a:extLst>
        </xdr:cNvPr>
        <xdr:cNvSpPr>
          <a:spLocks/>
        </xdr:cNvSpPr>
      </xdr:nvSpPr>
      <xdr:spPr>
        <a:xfrm>
          <a:off x="16293231"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55CE9F-F582-479C-94EB-EA0AACDF7A8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30</xdr:row>
      <xdr:rowOff>41312</xdr:rowOff>
    </xdr:from>
    <xdr:to>
      <xdr:col>33</xdr:col>
      <xdr:colOff>77950</xdr:colOff>
      <xdr:row>32</xdr:row>
      <xdr:rowOff>212649</xdr:rowOff>
    </xdr:to>
    <xdr:sp macro="" textlink="$DR$25">
      <xdr:nvSpPr>
        <xdr:cNvPr id="772" name="回線２２">
          <a:extLst>
            <a:ext uri="{FF2B5EF4-FFF2-40B4-BE49-F238E27FC236}">
              <a16:creationId xmlns:a16="http://schemas.microsoft.com/office/drawing/2014/main" id="{3AB5DEC7-6DCA-47C4-B5EB-F694A3024182}"/>
            </a:ext>
          </a:extLst>
        </xdr:cNvPr>
        <xdr:cNvSpPr>
          <a:spLocks/>
        </xdr:cNvSpPr>
      </xdr:nvSpPr>
      <xdr:spPr>
        <a:xfrm>
          <a:off x="15175650"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98C33C-D94D-4E83-9BAD-802EB7B49DF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30</xdr:row>
      <xdr:rowOff>41312</xdr:rowOff>
    </xdr:from>
    <xdr:to>
      <xdr:col>28</xdr:col>
      <xdr:colOff>237626</xdr:colOff>
      <xdr:row>32</xdr:row>
      <xdr:rowOff>212649</xdr:rowOff>
    </xdr:to>
    <xdr:sp macro="" textlink="$DR$24">
      <xdr:nvSpPr>
        <xdr:cNvPr id="773" name="回線２１">
          <a:extLst>
            <a:ext uri="{FF2B5EF4-FFF2-40B4-BE49-F238E27FC236}">
              <a16:creationId xmlns:a16="http://schemas.microsoft.com/office/drawing/2014/main" id="{E795985E-3B8D-4B99-A09C-CC2D1D69AECB}"/>
            </a:ext>
          </a:extLst>
        </xdr:cNvPr>
        <xdr:cNvSpPr>
          <a:spLocks/>
        </xdr:cNvSpPr>
      </xdr:nvSpPr>
      <xdr:spPr>
        <a:xfrm>
          <a:off x="14056255" y="7552455"/>
          <a:ext cx="1051257" cy="650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1D08CE-51D6-47E7-B7C8-CEC43F2906C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25</xdr:row>
      <xdr:rowOff>90822</xdr:rowOff>
    </xdr:from>
    <xdr:to>
      <xdr:col>46</xdr:col>
      <xdr:colOff>106922</xdr:colOff>
      <xdr:row>28</xdr:row>
      <xdr:rowOff>31251</xdr:rowOff>
    </xdr:to>
    <xdr:sp macro="" textlink="$DR$23">
      <xdr:nvSpPr>
        <xdr:cNvPr id="774" name="回線２０">
          <a:extLst>
            <a:ext uri="{FF2B5EF4-FFF2-40B4-BE49-F238E27FC236}">
              <a16:creationId xmlns:a16="http://schemas.microsoft.com/office/drawing/2014/main" id="{48AD3D02-582A-49C9-806D-278CB13FCC75}"/>
            </a:ext>
          </a:extLst>
        </xdr:cNvPr>
        <xdr:cNvSpPr>
          <a:spLocks/>
        </xdr:cNvSpPr>
      </xdr:nvSpPr>
      <xdr:spPr>
        <a:xfrm>
          <a:off x="18530208"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DC0D1EB-7BF3-4A6F-AB98-4FD8CDA767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25</xdr:row>
      <xdr:rowOff>90822</xdr:rowOff>
    </xdr:from>
    <xdr:to>
      <xdr:col>42</xdr:col>
      <xdr:colOff>12598</xdr:colOff>
      <xdr:row>28</xdr:row>
      <xdr:rowOff>31251</xdr:rowOff>
    </xdr:to>
    <xdr:sp macro="" textlink="$DR$22">
      <xdr:nvSpPr>
        <xdr:cNvPr id="775" name="回線１９">
          <a:extLst>
            <a:ext uri="{FF2B5EF4-FFF2-40B4-BE49-F238E27FC236}">
              <a16:creationId xmlns:a16="http://schemas.microsoft.com/office/drawing/2014/main" id="{500FF78F-DD61-4779-BF4A-07DB5D63D8C3}"/>
            </a:ext>
          </a:extLst>
        </xdr:cNvPr>
        <xdr:cNvSpPr>
          <a:spLocks/>
        </xdr:cNvSpPr>
      </xdr:nvSpPr>
      <xdr:spPr>
        <a:xfrm>
          <a:off x="17410812" y="6404536"/>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A648461-01AC-4370-B696-942ACB65795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25</xdr:row>
      <xdr:rowOff>90822</xdr:rowOff>
    </xdr:from>
    <xdr:to>
      <xdr:col>37</xdr:col>
      <xdr:colOff>172274</xdr:colOff>
      <xdr:row>28</xdr:row>
      <xdr:rowOff>31251</xdr:rowOff>
    </xdr:to>
    <xdr:sp macro="" textlink="$DR$21">
      <xdr:nvSpPr>
        <xdr:cNvPr id="776" name="回線１８">
          <a:extLst>
            <a:ext uri="{FF2B5EF4-FFF2-40B4-BE49-F238E27FC236}">
              <a16:creationId xmlns:a16="http://schemas.microsoft.com/office/drawing/2014/main" id="{C964CB4A-5B38-4EE4-A696-51F89FBFAC7D}"/>
            </a:ext>
          </a:extLst>
        </xdr:cNvPr>
        <xdr:cNvSpPr>
          <a:spLocks/>
        </xdr:cNvSpPr>
      </xdr:nvSpPr>
      <xdr:spPr>
        <a:xfrm>
          <a:off x="16293231"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5465F93-CF0A-4DBA-A342-EACCE0E7D3A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25</xdr:row>
      <xdr:rowOff>90822</xdr:rowOff>
    </xdr:from>
    <xdr:to>
      <xdr:col>33</xdr:col>
      <xdr:colOff>77950</xdr:colOff>
      <xdr:row>28</xdr:row>
      <xdr:rowOff>31251</xdr:rowOff>
    </xdr:to>
    <xdr:sp macro="" textlink="$DR$20">
      <xdr:nvSpPr>
        <xdr:cNvPr id="777" name="回線１７">
          <a:extLst>
            <a:ext uri="{FF2B5EF4-FFF2-40B4-BE49-F238E27FC236}">
              <a16:creationId xmlns:a16="http://schemas.microsoft.com/office/drawing/2014/main" id="{F0019A6E-2FF4-4AD3-9A51-C5BD5CE01EF7}"/>
            </a:ext>
          </a:extLst>
        </xdr:cNvPr>
        <xdr:cNvSpPr>
          <a:spLocks/>
        </xdr:cNvSpPr>
      </xdr:nvSpPr>
      <xdr:spPr>
        <a:xfrm>
          <a:off x="15175650"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660CC1-8B3A-4A01-8ED8-5868FD56760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25</xdr:row>
      <xdr:rowOff>90822</xdr:rowOff>
    </xdr:from>
    <xdr:to>
      <xdr:col>28</xdr:col>
      <xdr:colOff>237626</xdr:colOff>
      <xdr:row>28</xdr:row>
      <xdr:rowOff>31251</xdr:rowOff>
    </xdr:to>
    <xdr:sp macro="" textlink="$DR$19">
      <xdr:nvSpPr>
        <xdr:cNvPr id="778" name="回線１６">
          <a:extLst>
            <a:ext uri="{FF2B5EF4-FFF2-40B4-BE49-F238E27FC236}">
              <a16:creationId xmlns:a16="http://schemas.microsoft.com/office/drawing/2014/main" id="{103E41DE-A619-490F-9947-DAF9B6CE4B91}"/>
            </a:ext>
          </a:extLst>
        </xdr:cNvPr>
        <xdr:cNvSpPr>
          <a:spLocks/>
        </xdr:cNvSpPr>
      </xdr:nvSpPr>
      <xdr:spPr>
        <a:xfrm>
          <a:off x="14056255" y="640453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42B992-1D4D-49FC-A355-8EBB0E13FA5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22</xdr:row>
      <xdr:rowOff>804</xdr:rowOff>
    </xdr:from>
    <xdr:to>
      <xdr:col>46</xdr:col>
      <xdr:colOff>106914</xdr:colOff>
      <xdr:row>24</xdr:row>
      <xdr:rowOff>172141</xdr:rowOff>
    </xdr:to>
    <xdr:sp macro="" textlink="$DR$18">
      <xdr:nvSpPr>
        <xdr:cNvPr id="779" name="回線１５">
          <a:extLst>
            <a:ext uri="{FF2B5EF4-FFF2-40B4-BE49-F238E27FC236}">
              <a16:creationId xmlns:a16="http://schemas.microsoft.com/office/drawing/2014/main" id="{9A2D5FD3-ECA6-4E19-83A7-9EC18BB50207}"/>
            </a:ext>
          </a:extLst>
        </xdr:cNvPr>
        <xdr:cNvSpPr>
          <a:spLocks/>
        </xdr:cNvSpPr>
      </xdr:nvSpPr>
      <xdr:spPr>
        <a:xfrm>
          <a:off x="18530200"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BB77AD-6D7A-4B7C-AC83-669A26C0D0F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22</xdr:row>
      <xdr:rowOff>804</xdr:rowOff>
    </xdr:from>
    <xdr:to>
      <xdr:col>42</xdr:col>
      <xdr:colOff>12590</xdr:colOff>
      <xdr:row>24</xdr:row>
      <xdr:rowOff>172141</xdr:rowOff>
    </xdr:to>
    <xdr:sp macro="" textlink="$DR$17">
      <xdr:nvSpPr>
        <xdr:cNvPr id="780" name="回線１４">
          <a:extLst>
            <a:ext uri="{FF2B5EF4-FFF2-40B4-BE49-F238E27FC236}">
              <a16:creationId xmlns:a16="http://schemas.microsoft.com/office/drawing/2014/main" id="{73F76632-3FDA-4500-8D2C-66807BD2CAC9}"/>
            </a:ext>
          </a:extLst>
        </xdr:cNvPr>
        <xdr:cNvSpPr>
          <a:spLocks/>
        </xdr:cNvSpPr>
      </xdr:nvSpPr>
      <xdr:spPr>
        <a:xfrm>
          <a:off x="17410804" y="5596061"/>
          <a:ext cx="1053072"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F2325B-5558-466F-9652-C972EC0E412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22</xdr:row>
      <xdr:rowOff>804</xdr:rowOff>
    </xdr:from>
    <xdr:to>
      <xdr:col>37</xdr:col>
      <xdr:colOff>172266</xdr:colOff>
      <xdr:row>24</xdr:row>
      <xdr:rowOff>172141</xdr:rowOff>
    </xdr:to>
    <xdr:sp macro="" textlink="$DR$16">
      <xdr:nvSpPr>
        <xdr:cNvPr id="781" name="回線１３">
          <a:extLst>
            <a:ext uri="{FF2B5EF4-FFF2-40B4-BE49-F238E27FC236}">
              <a16:creationId xmlns:a16="http://schemas.microsoft.com/office/drawing/2014/main" id="{7F9D4623-375C-4841-9331-87799EB418F5}"/>
            </a:ext>
          </a:extLst>
        </xdr:cNvPr>
        <xdr:cNvSpPr>
          <a:spLocks/>
        </xdr:cNvSpPr>
      </xdr:nvSpPr>
      <xdr:spPr>
        <a:xfrm>
          <a:off x="16293223"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5137C38-ACDC-4FA5-83F9-60030C7E20C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22</xdr:row>
      <xdr:rowOff>804</xdr:rowOff>
    </xdr:from>
    <xdr:to>
      <xdr:col>33</xdr:col>
      <xdr:colOff>77942</xdr:colOff>
      <xdr:row>24</xdr:row>
      <xdr:rowOff>172141</xdr:rowOff>
    </xdr:to>
    <xdr:sp macro="" textlink="$DR$15">
      <xdr:nvSpPr>
        <xdr:cNvPr id="782" name="回線１２">
          <a:extLst>
            <a:ext uri="{FF2B5EF4-FFF2-40B4-BE49-F238E27FC236}">
              <a16:creationId xmlns:a16="http://schemas.microsoft.com/office/drawing/2014/main" id="{A885186C-0451-41C2-A60B-5474C4C1522E}"/>
            </a:ext>
          </a:extLst>
        </xdr:cNvPr>
        <xdr:cNvSpPr>
          <a:spLocks/>
        </xdr:cNvSpPr>
      </xdr:nvSpPr>
      <xdr:spPr>
        <a:xfrm>
          <a:off x="15175642"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20C6107-6582-457B-BA40-E77443CDD9B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22</xdr:row>
      <xdr:rowOff>804</xdr:rowOff>
    </xdr:from>
    <xdr:to>
      <xdr:col>28</xdr:col>
      <xdr:colOff>237618</xdr:colOff>
      <xdr:row>24</xdr:row>
      <xdr:rowOff>172141</xdr:rowOff>
    </xdr:to>
    <xdr:sp macro="" textlink="$DR$14">
      <xdr:nvSpPr>
        <xdr:cNvPr id="783" name="回線１１">
          <a:extLst>
            <a:ext uri="{FF2B5EF4-FFF2-40B4-BE49-F238E27FC236}">
              <a16:creationId xmlns:a16="http://schemas.microsoft.com/office/drawing/2014/main" id="{02874FB4-A4D9-4E04-856B-AD1A5517509A}"/>
            </a:ext>
          </a:extLst>
        </xdr:cNvPr>
        <xdr:cNvSpPr>
          <a:spLocks/>
        </xdr:cNvSpPr>
      </xdr:nvSpPr>
      <xdr:spPr>
        <a:xfrm>
          <a:off x="14056247" y="5596061"/>
          <a:ext cx="1051257" cy="65030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148566-064F-41F7-9806-A542B11D691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227365</xdr:colOff>
      <xdr:row>13</xdr:row>
      <xdr:rowOff>216766</xdr:rowOff>
    </xdr:from>
    <xdr:to>
      <xdr:col>42</xdr:col>
      <xdr:colOff>1365</xdr:colOff>
      <xdr:row>16</xdr:row>
      <xdr:rowOff>157195</xdr:rowOff>
    </xdr:to>
    <xdr:sp macro="" textlink="$DR$7">
      <xdr:nvSpPr>
        <xdr:cNvPr id="784" name="回線４">
          <a:extLst>
            <a:ext uri="{FF2B5EF4-FFF2-40B4-BE49-F238E27FC236}">
              <a16:creationId xmlns:a16="http://schemas.microsoft.com/office/drawing/2014/main" id="{EBEAEB0E-09F6-4B3C-8ABC-80D901AB74D8}"/>
            </a:ext>
          </a:extLst>
        </xdr:cNvPr>
        <xdr:cNvSpPr>
          <a:spLocks/>
        </xdr:cNvSpPr>
      </xdr:nvSpPr>
      <xdr:spPr>
        <a:xfrm>
          <a:off x="17399579" y="3667537"/>
          <a:ext cx="1053072"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2E0C24-4085-4A62-A271-18624CAE049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140781</xdr:colOff>
      <xdr:row>13</xdr:row>
      <xdr:rowOff>216766</xdr:rowOff>
    </xdr:from>
    <xdr:to>
      <xdr:col>37</xdr:col>
      <xdr:colOff>168781</xdr:colOff>
      <xdr:row>16</xdr:row>
      <xdr:rowOff>157195</xdr:rowOff>
    </xdr:to>
    <xdr:sp macro="" textlink="$DR$6">
      <xdr:nvSpPr>
        <xdr:cNvPr id="785" name="回線３">
          <a:extLst>
            <a:ext uri="{FF2B5EF4-FFF2-40B4-BE49-F238E27FC236}">
              <a16:creationId xmlns:a16="http://schemas.microsoft.com/office/drawing/2014/main" id="{4928EAED-031D-4804-9A10-EBBF05FF65FC}"/>
            </a:ext>
          </a:extLst>
        </xdr:cNvPr>
        <xdr:cNvSpPr>
          <a:spLocks/>
        </xdr:cNvSpPr>
      </xdr:nvSpPr>
      <xdr:spPr>
        <a:xfrm>
          <a:off x="16289738" y="3667537"/>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CFC80C-2FBB-483E-929D-09AAE8D2EA2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189928</xdr:colOff>
      <xdr:row>13</xdr:row>
      <xdr:rowOff>216766</xdr:rowOff>
    </xdr:from>
    <xdr:to>
      <xdr:col>76</xdr:col>
      <xdr:colOff>217928</xdr:colOff>
      <xdr:row>16</xdr:row>
      <xdr:rowOff>157195</xdr:rowOff>
    </xdr:to>
    <xdr:sp macro="" textlink="$DV$4">
      <xdr:nvSpPr>
        <xdr:cNvPr id="786" name="装置②１">
          <a:extLst>
            <a:ext uri="{FF2B5EF4-FFF2-40B4-BE49-F238E27FC236}">
              <a16:creationId xmlns:a16="http://schemas.microsoft.com/office/drawing/2014/main" id="{17DFDE26-1A61-45AD-8887-38546BBFE029}"/>
            </a:ext>
          </a:extLst>
        </xdr:cNvPr>
        <xdr:cNvSpPr>
          <a:spLocks/>
        </xdr:cNvSpPr>
      </xdr:nvSpPr>
      <xdr:spPr>
        <a:xfrm>
          <a:off x="26315642" y="3667537"/>
          <a:ext cx="1051257" cy="658887"/>
        </a:xfrm>
        <a:prstGeom prst="wedgeRectCallout">
          <a:avLst>
            <a:gd name="adj1" fmla="val -47994"/>
            <a:gd name="adj2" fmla="val 70498"/>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1384D6-9567-493B-956F-49B28BA6721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44988</xdr:colOff>
      <xdr:row>13</xdr:row>
      <xdr:rowOff>216766</xdr:rowOff>
    </xdr:from>
    <xdr:to>
      <xdr:col>70</xdr:col>
      <xdr:colOff>72988</xdr:colOff>
      <xdr:row>16</xdr:row>
      <xdr:rowOff>157195</xdr:rowOff>
    </xdr:to>
    <xdr:sp macro="" textlink="$DT$8">
      <xdr:nvSpPr>
        <xdr:cNvPr id="787" name="装置①５">
          <a:extLst>
            <a:ext uri="{FF2B5EF4-FFF2-40B4-BE49-F238E27FC236}">
              <a16:creationId xmlns:a16="http://schemas.microsoft.com/office/drawing/2014/main" id="{00A88EE6-9633-4485-864F-F7AAE1D0F74A}"/>
            </a:ext>
          </a:extLst>
        </xdr:cNvPr>
        <xdr:cNvSpPr>
          <a:spLocks/>
        </xdr:cNvSpPr>
      </xdr:nvSpPr>
      <xdr:spPr>
        <a:xfrm>
          <a:off x="24635817" y="3667537"/>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84EB11-2096-4E7E-A70B-D7DF5D84F83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43936</xdr:colOff>
      <xdr:row>13</xdr:row>
      <xdr:rowOff>216766</xdr:rowOff>
    </xdr:from>
    <xdr:to>
      <xdr:col>57</xdr:col>
      <xdr:colOff>71936</xdr:colOff>
      <xdr:row>16</xdr:row>
      <xdr:rowOff>157195</xdr:rowOff>
    </xdr:to>
    <xdr:sp macro="" textlink="$DT$5">
      <xdr:nvSpPr>
        <xdr:cNvPr id="788" name="装置①２">
          <a:extLst>
            <a:ext uri="{FF2B5EF4-FFF2-40B4-BE49-F238E27FC236}">
              <a16:creationId xmlns:a16="http://schemas.microsoft.com/office/drawing/2014/main" id="{C1FB95A5-3DDE-4FD9-990E-67DA105B95FE}"/>
            </a:ext>
          </a:extLst>
        </xdr:cNvPr>
        <xdr:cNvSpPr>
          <a:spLocks/>
        </xdr:cNvSpPr>
      </xdr:nvSpPr>
      <xdr:spPr>
        <a:xfrm>
          <a:off x="21309179" y="3667537"/>
          <a:ext cx="1051257" cy="6588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27B649-2640-4A19-8E07-A278F85828A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59948</xdr:colOff>
      <xdr:row>13</xdr:row>
      <xdr:rowOff>216766</xdr:rowOff>
    </xdr:from>
    <xdr:to>
      <xdr:col>46</xdr:col>
      <xdr:colOff>87948</xdr:colOff>
      <xdr:row>16</xdr:row>
      <xdr:rowOff>157195</xdr:rowOff>
    </xdr:to>
    <xdr:sp macro="" textlink="$DR$8">
      <xdr:nvSpPr>
        <xdr:cNvPr id="789" name="回線５">
          <a:extLst>
            <a:ext uri="{FF2B5EF4-FFF2-40B4-BE49-F238E27FC236}">
              <a16:creationId xmlns:a16="http://schemas.microsoft.com/office/drawing/2014/main" id="{25BE8171-D0E9-465A-846F-75BD49B9E316}"/>
            </a:ext>
          </a:extLst>
        </xdr:cNvPr>
        <xdr:cNvSpPr>
          <a:spLocks/>
        </xdr:cNvSpPr>
      </xdr:nvSpPr>
      <xdr:spPr>
        <a:xfrm>
          <a:off x="18511234" y="3667537"/>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BCD2597-06BB-44A2-B201-4C71E2DACD8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54197</xdr:colOff>
      <xdr:row>13</xdr:row>
      <xdr:rowOff>216766</xdr:rowOff>
    </xdr:from>
    <xdr:to>
      <xdr:col>33</xdr:col>
      <xdr:colOff>82197</xdr:colOff>
      <xdr:row>16</xdr:row>
      <xdr:rowOff>157195</xdr:rowOff>
    </xdr:to>
    <xdr:sp macro="" textlink="$DR$5">
      <xdr:nvSpPr>
        <xdr:cNvPr id="790" name="回線２">
          <a:extLst>
            <a:ext uri="{FF2B5EF4-FFF2-40B4-BE49-F238E27FC236}">
              <a16:creationId xmlns:a16="http://schemas.microsoft.com/office/drawing/2014/main" id="{902A253A-C490-44F1-97A2-96E5CF7E6126}"/>
            </a:ext>
          </a:extLst>
        </xdr:cNvPr>
        <xdr:cNvSpPr>
          <a:spLocks/>
        </xdr:cNvSpPr>
      </xdr:nvSpPr>
      <xdr:spPr>
        <a:xfrm>
          <a:off x="15179897" y="3667537"/>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61D9CA-448D-43C7-8F5F-FBB7011EB1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42</xdr:col>
      <xdr:colOff>88075</xdr:colOff>
      <xdr:row>8</xdr:row>
      <xdr:rowOff>31968</xdr:rowOff>
    </xdr:from>
    <xdr:to>
      <xdr:col>46</xdr:col>
      <xdr:colOff>87418</xdr:colOff>
      <xdr:row>10</xdr:row>
      <xdr:rowOff>208458</xdr:rowOff>
    </xdr:to>
    <xdr:sp macro="" textlink="DP8">
      <xdr:nvSpPr>
        <xdr:cNvPr id="791" name="端末５">
          <a:extLst>
            <a:ext uri="{FF2B5EF4-FFF2-40B4-BE49-F238E27FC236}">
              <a16:creationId xmlns:a16="http://schemas.microsoft.com/office/drawing/2014/main" id="{8FF4056D-D51A-4804-A670-F197E3644878}"/>
            </a:ext>
          </a:extLst>
        </xdr:cNvPr>
        <xdr:cNvSpPr>
          <a:spLocks/>
        </xdr:cNvSpPr>
      </xdr:nvSpPr>
      <xdr:spPr>
        <a:xfrm>
          <a:off x="18539361" y="2334297"/>
          <a:ext cx="1051257" cy="647999"/>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33A38F-8B32-48F2-BC44-1654482B3B6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申告端末No.5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37</xdr:col>
      <xdr:colOff>233750</xdr:colOff>
      <xdr:row>8</xdr:row>
      <xdr:rowOff>29906</xdr:rowOff>
    </xdr:from>
    <xdr:to>
      <xdr:col>41</xdr:col>
      <xdr:colOff>237835</xdr:colOff>
      <xdr:row>10</xdr:row>
      <xdr:rowOff>210519</xdr:rowOff>
    </xdr:to>
    <xdr:sp macro="" textlink="DP7">
      <xdr:nvSpPr>
        <xdr:cNvPr id="792" name="端末４">
          <a:extLst>
            <a:ext uri="{FF2B5EF4-FFF2-40B4-BE49-F238E27FC236}">
              <a16:creationId xmlns:a16="http://schemas.microsoft.com/office/drawing/2014/main" id="{27904E71-E044-4806-9984-5BBDA5A9F0E6}"/>
            </a:ext>
          </a:extLst>
        </xdr:cNvPr>
        <xdr:cNvSpPr>
          <a:spLocks/>
        </xdr:cNvSpPr>
      </xdr:nvSpPr>
      <xdr:spPr>
        <a:xfrm>
          <a:off x="17405964" y="2332235"/>
          <a:ext cx="1053072" cy="652122"/>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A39060-2C56-4AA9-87CD-BEA24C96294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申告端末No.4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33</xdr:col>
      <xdr:colOff>125425</xdr:colOff>
      <xdr:row>8</xdr:row>
      <xdr:rowOff>31968</xdr:rowOff>
    </xdr:from>
    <xdr:to>
      <xdr:col>37</xdr:col>
      <xdr:colOff>124768</xdr:colOff>
      <xdr:row>10</xdr:row>
      <xdr:rowOff>208458</xdr:rowOff>
    </xdr:to>
    <xdr:sp macro="" textlink="DP6">
      <xdr:nvSpPr>
        <xdr:cNvPr id="793" name="端末３">
          <a:extLst>
            <a:ext uri="{FF2B5EF4-FFF2-40B4-BE49-F238E27FC236}">
              <a16:creationId xmlns:a16="http://schemas.microsoft.com/office/drawing/2014/main" id="{40901168-62FF-4F99-BAE8-EFADD0387F6B}"/>
            </a:ext>
          </a:extLst>
        </xdr:cNvPr>
        <xdr:cNvSpPr>
          <a:spLocks/>
        </xdr:cNvSpPr>
      </xdr:nvSpPr>
      <xdr:spPr>
        <a:xfrm>
          <a:off x="16274382" y="2334297"/>
          <a:ext cx="1051257" cy="647999"/>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AA2DCED-6102-45B2-9BF2-5596C1464DC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申告端末No.3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29</xdr:col>
      <xdr:colOff>17100</xdr:colOff>
      <xdr:row>8</xdr:row>
      <xdr:rowOff>29906</xdr:rowOff>
    </xdr:from>
    <xdr:to>
      <xdr:col>33</xdr:col>
      <xdr:colOff>19618</xdr:colOff>
      <xdr:row>10</xdr:row>
      <xdr:rowOff>210519</xdr:rowOff>
    </xdr:to>
    <xdr:sp macro="" textlink="DP5">
      <xdr:nvSpPr>
        <xdr:cNvPr id="794" name="端末２">
          <a:extLst>
            <a:ext uri="{FF2B5EF4-FFF2-40B4-BE49-F238E27FC236}">
              <a16:creationId xmlns:a16="http://schemas.microsoft.com/office/drawing/2014/main" id="{4BDECACF-252F-45F0-B38C-2E29DC30CF17}"/>
            </a:ext>
          </a:extLst>
        </xdr:cNvPr>
        <xdr:cNvSpPr>
          <a:spLocks/>
        </xdr:cNvSpPr>
      </xdr:nvSpPr>
      <xdr:spPr>
        <a:xfrm>
          <a:off x="15142800" y="2332235"/>
          <a:ext cx="1051257" cy="652122"/>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73D79A-DDB2-4E12-9939-6909371B09D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申告端末No.2 
端末なし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24</xdr:col>
      <xdr:colOff>162775</xdr:colOff>
      <xdr:row>8</xdr:row>
      <xdr:rowOff>29906</xdr:rowOff>
    </xdr:from>
    <xdr:to>
      <xdr:col>28</xdr:col>
      <xdr:colOff>162118</xdr:colOff>
      <xdr:row>10</xdr:row>
      <xdr:rowOff>210519</xdr:rowOff>
    </xdr:to>
    <xdr:sp macro="" textlink="DP4">
      <xdr:nvSpPr>
        <xdr:cNvPr id="795" name="端末１">
          <a:extLst>
            <a:ext uri="{FF2B5EF4-FFF2-40B4-BE49-F238E27FC236}">
              <a16:creationId xmlns:a16="http://schemas.microsoft.com/office/drawing/2014/main" id="{12A49846-CC0C-4708-BD0F-BED03004055E}"/>
            </a:ext>
          </a:extLst>
        </xdr:cNvPr>
        <xdr:cNvSpPr>
          <a:spLocks/>
        </xdr:cNvSpPr>
      </xdr:nvSpPr>
      <xdr:spPr>
        <a:xfrm>
          <a:off x="14132775" y="2347656"/>
          <a:ext cx="1015343" cy="656863"/>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9D350C-91F5-4B14-9A41-77A98CD035A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申告端末No.1 
電子カルテ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212918</xdr:colOff>
      <xdr:row>13</xdr:row>
      <xdr:rowOff>216766</xdr:rowOff>
    </xdr:from>
    <xdr:to>
      <xdr:col>52</xdr:col>
      <xdr:colOff>240918</xdr:colOff>
      <xdr:row>16</xdr:row>
      <xdr:rowOff>162143</xdr:rowOff>
    </xdr:to>
    <xdr:sp macro="" textlink="$DT$4">
      <xdr:nvSpPr>
        <xdr:cNvPr id="796" name="装置①１">
          <a:extLst>
            <a:ext uri="{FF2B5EF4-FFF2-40B4-BE49-F238E27FC236}">
              <a16:creationId xmlns:a16="http://schemas.microsoft.com/office/drawing/2014/main" id="{CE6A6D5A-4DE5-4BE4-A8DD-6F4CB96C2513}"/>
            </a:ext>
          </a:extLst>
        </xdr:cNvPr>
        <xdr:cNvSpPr>
          <a:spLocks/>
        </xdr:cNvSpPr>
      </xdr:nvSpPr>
      <xdr:spPr>
        <a:xfrm>
          <a:off x="20114565" y="3684987"/>
          <a:ext cx="1036529" cy="63453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8523595-49CF-4A93-91AC-CB981DE7AFF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221613</xdr:colOff>
      <xdr:row>13</xdr:row>
      <xdr:rowOff>216766</xdr:rowOff>
    </xdr:from>
    <xdr:to>
      <xdr:col>28</xdr:col>
      <xdr:colOff>249613</xdr:colOff>
      <xdr:row>16</xdr:row>
      <xdr:rowOff>157195</xdr:rowOff>
    </xdr:to>
    <xdr:sp macro="" textlink="$DR$4">
      <xdr:nvSpPr>
        <xdr:cNvPr id="797" name="回線１">
          <a:extLst>
            <a:ext uri="{FF2B5EF4-FFF2-40B4-BE49-F238E27FC236}">
              <a16:creationId xmlns:a16="http://schemas.microsoft.com/office/drawing/2014/main" id="{40E63CDB-3992-4937-84E3-A375DB668168}"/>
            </a:ext>
          </a:extLst>
        </xdr:cNvPr>
        <xdr:cNvSpPr>
          <a:spLocks/>
        </xdr:cNvSpPr>
      </xdr:nvSpPr>
      <xdr:spPr>
        <a:xfrm>
          <a:off x="14068242" y="3667537"/>
          <a:ext cx="1051257" cy="65888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74074D2-D543-4E97-9471-F8A722888C0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61688</xdr:colOff>
      <xdr:row>17</xdr:row>
      <xdr:rowOff>76696</xdr:rowOff>
    </xdr:from>
    <xdr:to>
      <xdr:col>46</xdr:col>
      <xdr:colOff>89688</xdr:colOff>
      <xdr:row>20</xdr:row>
      <xdr:rowOff>17125</xdr:rowOff>
    </xdr:to>
    <xdr:sp macro="" textlink="$DR$13">
      <xdr:nvSpPr>
        <xdr:cNvPr id="798" name="回線１０">
          <a:extLst>
            <a:ext uri="{FF2B5EF4-FFF2-40B4-BE49-F238E27FC236}">
              <a16:creationId xmlns:a16="http://schemas.microsoft.com/office/drawing/2014/main" id="{B2E9CEED-D652-431D-B71B-22EBA7A1520B}"/>
            </a:ext>
          </a:extLst>
        </xdr:cNvPr>
        <xdr:cNvSpPr>
          <a:spLocks/>
        </xdr:cNvSpPr>
      </xdr:nvSpPr>
      <xdr:spPr>
        <a:xfrm>
          <a:off x="18512974"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EF20E6-4C19-48A6-AA46-61A8F5F525F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227806</xdr:colOff>
      <xdr:row>17</xdr:row>
      <xdr:rowOff>76696</xdr:rowOff>
    </xdr:from>
    <xdr:to>
      <xdr:col>42</xdr:col>
      <xdr:colOff>1806</xdr:colOff>
      <xdr:row>20</xdr:row>
      <xdr:rowOff>17125</xdr:rowOff>
    </xdr:to>
    <xdr:sp macro="" textlink="$DR$12">
      <xdr:nvSpPr>
        <xdr:cNvPr id="799" name="回線９">
          <a:extLst>
            <a:ext uri="{FF2B5EF4-FFF2-40B4-BE49-F238E27FC236}">
              <a16:creationId xmlns:a16="http://schemas.microsoft.com/office/drawing/2014/main" id="{815CDDD6-5AA6-44EB-AFF4-308F85555F32}"/>
            </a:ext>
          </a:extLst>
        </xdr:cNvPr>
        <xdr:cNvSpPr>
          <a:spLocks/>
        </xdr:cNvSpPr>
      </xdr:nvSpPr>
      <xdr:spPr>
        <a:xfrm>
          <a:off x="17400020" y="4485410"/>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333251-EAD3-4475-A63A-73D8582FC02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139924</xdr:colOff>
      <xdr:row>17</xdr:row>
      <xdr:rowOff>76696</xdr:rowOff>
    </xdr:from>
    <xdr:to>
      <xdr:col>37</xdr:col>
      <xdr:colOff>167924</xdr:colOff>
      <xdr:row>20</xdr:row>
      <xdr:rowOff>17125</xdr:rowOff>
    </xdr:to>
    <xdr:sp macro="" textlink="$DR$11">
      <xdr:nvSpPr>
        <xdr:cNvPr id="800" name="回線８">
          <a:extLst>
            <a:ext uri="{FF2B5EF4-FFF2-40B4-BE49-F238E27FC236}">
              <a16:creationId xmlns:a16="http://schemas.microsoft.com/office/drawing/2014/main" id="{A5ADB985-02ED-4137-A3F9-725E419F7EE7}"/>
            </a:ext>
          </a:extLst>
        </xdr:cNvPr>
        <xdr:cNvSpPr>
          <a:spLocks/>
        </xdr:cNvSpPr>
      </xdr:nvSpPr>
      <xdr:spPr>
        <a:xfrm>
          <a:off x="16288881"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9915A8-F1EC-43E9-A8D6-96792F945E5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52042</xdr:colOff>
      <xdr:row>17</xdr:row>
      <xdr:rowOff>76696</xdr:rowOff>
    </xdr:from>
    <xdr:to>
      <xdr:col>33</xdr:col>
      <xdr:colOff>80042</xdr:colOff>
      <xdr:row>20</xdr:row>
      <xdr:rowOff>17125</xdr:rowOff>
    </xdr:to>
    <xdr:sp macro="" textlink="$DR$10">
      <xdr:nvSpPr>
        <xdr:cNvPr id="801" name="回線７">
          <a:extLst>
            <a:ext uri="{FF2B5EF4-FFF2-40B4-BE49-F238E27FC236}">
              <a16:creationId xmlns:a16="http://schemas.microsoft.com/office/drawing/2014/main" id="{F0EBA86C-DBB8-4D99-A160-34D84BF6C5B9}"/>
            </a:ext>
          </a:extLst>
        </xdr:cNvPr>
        <xdr:cNvSpPr>
          <a:spLocks/>
        </xdr:cNvSpPr>
      </xdr:nvSpPr>
      <xdr:spPr>
        <a:xfrm>
          <a:off x="15177742"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C6889B-9EF5-4A0C-A571-C0EE67D6404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218160</xdr:colOff>
      <xdr:row>17</xdr:row>
      <xdr:rowOff>76696</xdr:rowOff>
    </xdr:from>
    <xdr:to>
      <xdr:col>28</xdr:col>
      <xdr:colOff>246160</xdr:colOff>
      <xdr:row>20</xdr:row>
      <xdr:rowOff>17125</xdr:rowOff>
    </xdr:to>
    <xdr:sp macro="" textlink="$DR$9">
      <xdr:nvSpPr>
        <xdr:cNvPr id="802" name="回線６">
          <a:extLst>
            <a:ext uri="{FF2B5EF4-FFF2-40B4-BE49-F238E27FC236}">
              <a16:creationId xmlns:a16="http://schemas.microsoft.com/office/drawing/2014/main" id="{A1EA1149-27B8-40D8-90C6-B90FC7576160}"/>
            </a:ext>
          </a:extLst>
        </xdr:cNvPr>
        <xdr:cNvSpPr>
          <a:spLocks/>
        </xdr:cNvSpPr>
      </xdr:nvSpPr>
      <xdr:spPr>
        <a:xfrm>
          <a:off x="14064789" y="4485410"/>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33245D-8298-4012-B4CB-CB46C857D12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51510</xdr:colOff>
      <xdr:row>17</xdr:row>
      <xdr:rowOff>96573</xdr:rowOff>
    </xdr:from>
    <xdr:to>
      <xdr:col>70</xdr:col>
      <xdr:colOff>79510</xdr:colOff>
      <xdr:row>20</xdr:row>
      <xdr:rowOff>37002</xdr:rowOff>
    </xdr:to>
    <xdr:sp macro="" textlink="$DT$13">
      <xdr:nvSpPr>
        <xdr:cNvPr id="803" name="装置①１０">
          <a:extLst>
            <a:ext uri="{FF2B5EF4-FFF2-40B4-BE49-F238E27FC236}">
              <a16:creationId xmlns:a16="http://schemas.microsoft.com/office/drawing/2014/main" id="{4EE2F862-A4AE-4259-8AA5-4FCB885E6B5D}"/>
            </a:ext>
          </a:extLst>
        </xdr:cNvPr>
        <xdr:cNvSpPr>
          <a:spLocks/>
        </xdr:cNvSpPr>
      </xdr:nvSpPr>
      <xdr:spPr>
        <a:xfrm>
          <a:off x="24642339"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39467E-3F4E-4D6D-989F-62B83B9767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208787</xdr:colOff>
      <xdr:row>17</xdr:row>
      <xdr:rowOff>96573</xdr:rowOff>
    </xdr:from>
    <xdr:to>
      <xdr:col>52</xdr:col>
      <xdr:colOff>236787</xdr:colOff>
      <xdr:row>20</xdr:row>
      <xdr:rowOff>37002</xdr:rowOff>
    </xdr:to>
    <xdr:sp macro="" textlink="$DT$9">
      <xdr:nvSpPr>
        <xdr:cNvPr id="804" name="装置①６">
          <a:extLst>
            <a:ext uri="{FF2B5EF4-FFF2-40B4-BE49-F238E27FC236}">
              <a16:creationId xmlns:a16="http://schemas.microsoft.com/office/drawing/2014/main" id="{0B4E250B-43D0-40CC-AC67-3BE5B903F1F9}"/>
            </a:ext>
          </a:extLst>
        </xdr:cNvPr>
        <xdr:cNvSpPr>
          <a:spLocks/>
        </xdr:cNvSpPr>
      </xdr:nvSpPr>
      <xdr:spPr>
        <a:xfrm>
          <a:off x="20194958" y="4505287"/>
          <a:ext cx="1051258" cy="658886"/>
        </a:xfrm>
        <a:prstGeom prst="wedgeRectCallout">
          <a:avLst>
            <a:gd name="adj1" fmla="val -57558"/>
            <a:gd name="adj2" fmla="val 63395"/>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3C20C4-BE05-4445-922A-CAA7402E0E2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217830</xdr:colOff>
      <xdr:row>17</xdr:row>
      <xdr:rowOff>96573</xdr:rowOff>
    </xdr:from>
    <xdr:to>
      <xdr:col>65</xdr:col>
      <xdr:colOff>245830</xdr:colOff>
      <xdr:row>20</xdr:row>
      <xdr:rowOff>37002</xdr:rowOff>
    </xdr:to>
    <xdr:sp macro="" textlink="$DT$12">
      <xdr:nvSpPr>
        <xdr:cNvPr id="805" name="装置①９">
          <a:extLst>
            <a:ext uri="{FF2B5EF4-FFF2-40B4-BE49-F238E27FC236}">
              <a16:creationId xmlns:a16="http://schemas.microsoft.com/office/drawing/2014/main" id="{448A172D-0F98-430A-B6CD-3A4B1C6F253E}"/>
            </a:ext>
          </a:extLst>
        </xdr:cNvPr>
        <xdr:cNvSpPr>
          <a:spLocks/>
        </xdr:cNvSpPr>
      </xdr:nvSpPr>
      <xdr:spPr>
        <a:xfrm>
          <a:off x="23529587"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9E98C2-65D3-4B2C-AAC5-CE524E518B0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130149</xdr:colOff>
      <xdr:row>17</xdr:row>
      <xdr:rowOff>96573</xdr:rowOff>
    </xdr:from>
    <xdr:to>
      <xdr:col>61</xdr:col>
      <xdr:colOff>158149</xdr:colOff>
      <xdr:row>20</xdr:row>
      <xdr:rowOff>37002</xdr:rowOff>
    </xdr:to>
    <xdr:sp macro="" textlink="$DT$11">
      <xdr:nvSpPr>
        <xdr:cNvPr id="806" name="装置①８">
          <a:extLst>
            <a:ext uri="{FF2B5EF4-FFF2-40B4-BE49-F238E27FC236}">
              <a16:creationId xmlns:a16="http://schemas.microsoft.com/office/drawing/2014/main" id="{BE2D5368-D181-44CB-B3F8-0B62DFA2FEF0}"/>
            </a:ext>
          </a:extLst>
        </xdr:cNvPr>
        <xdr:cNvSpPr>
          <a:spLocks/>
        </xdr:cNvSpPr>
      </xdr:nvSpPr>
      <xdr:spPr>
        <a:xfrm>
          <a:off x="22418649"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6970D4-D9B7-4E09-A3AE-5C2A2E7817A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42468</xdr:colOff>
      <xdr:row>17</xdr:row>
      <xdr:rowOff>96573</xdr:rowOff>
    </xdr:from>
    <xdr:to>
      <xdr:col>57</xdr:col>
      <xdr:colOff>70468</xdr:colOff>
      <xdr:row>20</xdr:row>
      <xdr:rowOff>37002</xdr:rowOff>
    </xdr:to>
    <xdr:sp macro="" textlink="$DT$10">
      <xdr:nvSpPr>
        <xdr:cNvPr id="807" name="装置①７">
          <a:extLst>
            <a:ext uri="{FF2B5EF4-FFF2-40B4-BE49-F238E27FC236}">
              <a16:creationId xmlns:a16="http://schemas.microsoft.com/office/drawing/2014/main" id="{A6EA2ECD-E228-4937-8073-647FE302F8E1}"/>
            </a:ext>
          </a:extLst>
        </xdr:cNvPr>
        <xdr:cNvSpPr>
          <a:spLocks/>
        </xdr:cNvSpPr>
      </xdr:nvSpPr>
      <xdr:spPr>
        <a:xfrm>
          <a:off x="21307711" y="450528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E0C486C-AE91-451D-A1FF-3AED7C161B9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33</xdr:row>
      <xdr:rowOff>116905</xdr:rowOff>
    </xdr:from>
    <xdr:to>
      <xdr:col>94</xdr:col>
      <xdr:colOff>37526</xdr:colOff>
      <xdr:row>36</xdr:row>
      <xdr:rowOff>57334</xdr:rowOff>
    </xdr:to>
    <xdr:sp macro="" textlink="$DV$33">
      <xdr:nvSpPr>
        <xdr:cNvPr id="808" name="装置②３０">
          <a:extLst>
            <a:ext uri="{FF2B5EF4-FFF2-40B4-BE49-F238E27FC236}">
              <a16:creationId xmlns:a16="http://schemas.microsoft.com/office/drawing/2014/main" id="{84975626-6B5F-4388-A647-CC2697558960}"/>
            </a:ext>
          </a:extLst>
        </xdr:cNvPr>
        <xdr:cNvSpPr>
          <a:spLocks/>
        </xdr:cNvSpPr>
      </xdr:nvSpPr>
      <xdr:spPr>
        <a:xfrm>
          <a:off x="30739897" y="8346505"/>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3C5A067-FB0F-4779-9F16-F631C69F6BD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33</xdr:row>
      <xdr:rowOff>116905</xdr:rowOff>
    </xdr:from>
    <xdr:to>
      <xdr:col>89</xdr:col>
      <xdr:colOff>201569</xdr:colOff>
      <xdr:row>36</xdr:row>
      <xdr:rowOff>57334</xdr:rowOff>
    </xdr:to>
    <xdr:sp macro="" textlink="$DV$32">
      <xdr:nvSpPr>
        <xdr:cNvPr id="809" name="装置②２９">
          <a:extLst>
            <a:ext uri="{FF2B5EF4-FFF2-40B4-BE49-F238E27FC236}">
              <a16:creationId xmlns:a16="http://schemas.microsoft.com/office/drawing/2014/main" id="{DE28CA03-EF3B-4F0B-AE29-FE8CB0C1ADD7}"/>
            </a:ext>
          </a:extLst>
        </xdr:cNvPr>
        <xdr:cNvSpPr>
          <a:spLocks/>
        </xdr:cNvSpPr>
      </xdr:nvSpPr>
      <xdr:spPr>
        <a:xfrm>
          <a:off x="29624869" y="8346505"/>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36EC89-5208-4E52-AE55-9D5F036F4B7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33</xdr:row>
      <xdr:rowOff>116905</xdr:rowOff>
    </xdr:from>
    <xdr:to>
      <xdr:col>85</xdr:col>
      <xdr:colOff>111610</xdr:colOff>
      <xdr:row>36</xdr:row>
      <xdr:rowOff>57334</xdr:rowOff>
    </xdr:to>
    <xdr:sp macro="" textlink="$DV$31">
      <xdr:nvSpPr>
        <xdr:cNvPr id="810" name="装置②２８">
          <a:extLst>
            <a:ext uri="{FF2B5EF4-FFF2-40B4-BE49-F238E27FC236}">
              <a16:creationId xmlns:a16="http://schemas.microsoft.com/office/drawing/2014/main" id="{0F5A5E7D-662E-4FDB-A1F9-2F4D7DCFE455}"/>
            </a:ext>
          </a:extLst>
        </xdr:cNvPr>
        <xdr:cNvSpPr>
          <a:spLocks/>
        </xdr:cNvSpPr>
      </xdr:nvSpPr>
      <xdr:spPr>
        <a:xfrm>
          <a:off x="28511653" y="8346505"/>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9A907EA-42E8-453B-9F91-46168B7119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33</xdr:row>
      <xdr:rowOff>116905</xdr:rowOff>
    </xdr:from>
    <xdr:to>
      <xdr:col>81</xdr:col>
      <xdr:colOff>21651</xdr:colOff>
      <xdr:row>36</xdr:row>
      <xdr:rowOff>57334</xdr:rowOff>
    </xdr:to>
    <xdr:sp macro="" textlink="$DV$30">
      <xdr:nvSpPr>
        <xdr:cNvPr id="811" name="装置②２７">
          <a:extLst>
            <a:ext uri="{FF2B5EF4-FFF2-40B4-BE49-F238E27FC236}">
              <a16:creationId xmlns:a16="http://schemas.microsoft.com/office/drawing/2014/main" id="{A56E6425-9B4D-4037-937E-B8E561A54F82}"/>
            </a:ext>
          </a:extLst>
        </xdr:cNvPr>
        <xdr:cNvSpPr>
          <a:spLocks/>
        </xdr:cNvSpPr>
      </xdr:nvSpPr>
      <xdr:spPr>
        <a:xfrm>
          <a:off x="27396622" y="8346505"/>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4CC71C4-323F-4ECD-86D5-5CD10C1CFFD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33</xdr:row>
      <xdr:rowOff>116905</xdr:rowOff>
    </xdr:from>
    <xdr:to>
      <xdr:col>76</xdr:col>
      <xdr:colOff>185692</xdr:colOff>
      <xdr:row>36</xdr:row>
      <xdr:rowOff>57334</xdr:rowOff>
    </xdr:to>
    <xdr:sp macro="" textlink="$DV$29">
      <xdr:nvSpPr>
        <xdr:cNvPr id="812" name="装置②２６">
          <a:extLst>
            <a:ext uri="{FF2B5EF4-FFF2-40B4-BE49-F238E27FC236}">
              <a16:creationId xmlns:a16="http://schemas.microsoft.com/office/drawing/2014/main" id="{FB9A2280-51F3-45C0-86C7-29D2234E489D}"/>
            </a:ext>
          </a:extLst>
        </xdr:cNvPr>
        <xdr:cNvSpPr>
          <a:spLocks/>
        </xdr:cNvSpPr>
      </xdr:nvSpPr>
      <xdr:spPr>
        <a:xfrm>
          <a:off x="26283406" y="8346505"/>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83CD4E-993B-4C49-9516-3807A37C796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33</xdr:row>
      <xdr:rowOff>116857</xdr:rowOff>
    </xdr:from>
    <xdr:to>
      <xdr:col>70</xdr:col>
      <xdr:colOff>91877</xdr:colOff>
      <xdr:row>36</xdr:row>
      <xdr:rowOff>57286</xdr:rowOff>
    </xdr:to>
    <xdr:sp macro="" textlink="$DT$33">
      <xdr:nvSpPr>
        <xdr:cNvPr id="813" name="装置①３０">
          <a:extLst>
            <a:ext uri="{FF2B5EF4-FFF2-40B4-BE49-F238E27FC236}">
              <a16:creationId xmlns:a16="http://schemas.microsoft.com/office/drawing/2014/main" id="{E9B5032F-D06F-4B21-89EE-76AA62EE108E}"/>
            </a:ext>
          </a:extLst>
        </xdr:cNvPr>
        <xdr:cNvSpPr>
          <a:spLocks/>
        </xdr:cNvSpPr>
      </xdr:nvSpPr>
      <xdr:spPr>
        <a:xfrm>
          <a:off x="24654706" y="834645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39F1C0-A057-4314-866A-B1B6243A08C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申告機器No.30A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33</xdr:row>
      <xdr:rowOff>116857</xdr:rowOff>
    </xdr:from>
    <xdr:to>
      <xdr:col>66</xdr:col>
      <xdr:colOff>13507</xdr:colOff>
      <xdr:row>36</xdr:row>
      <xdr:rowOff>57286</xdr:rowOff>
    </xdr:to>
    <xdr:sp macro="" textlink="$DT$32">
      <xdr:nvSpPr>
        <xdr:cNvPr id="814" name="装置①２９">
          <a:extLst>
            <a:ext uri="{FF2B5EF4-FFF2-40B4-BE49-F238E27FC236}">
              <a16:creationId xmlns:a16="http://schemas.microsoft.com/office/drawing/2014/main" id="{F3E775A3-BFAB-43F0-AF18-B27A2FE7E1FD}"/>
            </a:ext>
          </a:extLst>
        </xdr:cNvPr>
        <xdr:cNvSpPr>
          <a:spLocks/>
        </xdr:cNvSpPr>
      </xdr:nvSpPr>
      <xdr:spPr>
        <a:xfrm>
          <a:off x="23551264" y="8346457"/>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8E4117-21AE-4EFD-B372-644B6348471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33</xdr:row>
      <xdr:rowOff>116857</xdr:rowOff>
    </xdr:from>
    <xdr:to>
      <xdr:col>61</xdr:col>
      <xdr:colOff>176437</xdr:colOff>
      <xdr:row>36</xdr:row>
      <xdr:rowOff>57286</xdr:rowOff>
    </xdr:to>
    <xdr:sp macro="" textlink="$DT$31">
      <xdr:nvSpPr>
        <xdr:cNvPr id="815" name="装置①２８">
          <a:extLst>
            <a:ext uri="{FF2B5EF4-FFF2-40B4-BE49-F238E27FC236}">
              <a16:creationId xmlns:a16="http://schemas.microsoft.com/office/drawing/2014/main" id="{9BB138F2-5EA2-4A6D-8AAF-3F211F1C7D42}"/>
            </a:ext>
          </a:extLst>
        </xdr:cNvPr>
        <xdr:cNvSpPr>
          <a:spLocks/>
        </xdr:cNvSpPr>
      </xdr:nvSpPr>
      <xdr:spPr>
        <a:xfrm>
          <a:off x="22436937" y="834645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5B5D46-DEDE-46BF-B406-99BAA0367D9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33</xdr:row>
      <xdr:rowOff>116857</xdr:rowOff>
    </xdr:from>
    <xdr:to>
      <xdr:col>57</xdr:col>
      <xdr:colOff>85367</xdr:colOff>
      <xdr:row>36</xdr:row>
      <xdr:rowOff>57286</xdr:rowOff>
    </xdr:to>
    <xdr:sp macro="" textlink="$DT$30">
      <xdr:nvSpPr>
        <xdr:cNvPr id="816" name="装置①２７">
          <a:extLst>
            <a:ext uri="{FF2B5EF4-FFF2-40B4-BE49-F238E27FC236}">
              <a16:creationId xmlns:a16="http://schemas.microsoft.com/office/drawing/2014/main" id="{6EB0AC7A-6F1C-4C1B-A508-D675EBC723DB}"/>
            </a:ext>
          </a:extLst>
        </xdr:cNvPr>
        <xdr:cNvSpPr>
          <a:spLocks/>
        </xdr:cNvSpPr>
      </xdr:nvSpPr>
      <xdr:spPr>
        <a:xfrm>
          <a:off x="21322610" y="834645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B6B2C45-2DC3-4996-A1CE-BBDA31F0611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33</xdr:row>
      <xdr:rowOff>116857</xdr:rowOff>
    </xdr:from>
    <xdr:to>
      <xdr:col>52</xdr:col>
      <xdr:colOff>248297</xdr:colOff>
      <xdr:row>36</xdr:row>
      <xdr:rowOff>57286</xdr:rowOff>
    </xdr:to>
    <xdr:sp macro="" textlink="$DT$29">
      <xdr:nvSpPr>
        <xdr:cNvPr id="817" name="装置①２６">
          <a:extLst>
            <a:ext uri="{FF2B5EF4-FFF2-40B4-BE49-F238E27FC236}">
              <a16:creationId xmlns:a16="http://schemas.microsoft.com/office/drawing/2014/main" id="{7383114B-7A8A-47CE-9125-90ED55FAC967}"/>
            </a:ext>
          </a:extLst>
        </xdr:cNvPr>
        <xdr:cNvSpPr>
          <a:spLocks/>
        </xdr:cNvSpPr>
      </xdr:nvSpPr>
      <xdr:spPr>
        <a:xfrm>
          <a:off x="20206468" y="8346457"/>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9A96DD-D61B-43D7-BAC5-4B3B1A1DFBB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申告機器No.26A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33</xdr:row>
      <xdr:rowOff>111033</xdr:rowOff>
    </xdr:from>
    <xdr:to>
      <xdr:col>46</xdr:col>
      <xdr:colOff>106922</xdr:colOff>
      <xdr:row>36</xdr:row>
      <xdr:rowOff>51462</xdr:rowOff>
    </xdr:to>
    <xdr:sp macro="" textlink="$DR$33">
      <xdr:nvSpPr>
        <xdr:cNvPr id="818" name="回線３０">
          <a:extLst>
            <a:ext uri="{FF2B5EF4-FFF2-40B4-BE49-F238E27FC236}">
              <a16:creationId xmlns:a16="http://schemas.microsoft.com/office/drawing/2014/main" id="{7399F1F6-4881-45A9-B3AE-7B03DBA6ECDA}"/>
            </a:ext>
          </a:extLst>
        </xdr:cNvPr>
        <xdr:cNvSpPr>
          <a:spLocks/>
        </xdr:cNvSpPr>
      </xdr:nvSpPr>
      <xdr:spPr>
        <a:xfrm>
          <a:off x="18530208"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747813-C9EC-4165-96A5-F8BC2C87746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申告回線No.30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33</xdr:row>
      <xdr:rowOff>111033</xdr:rowOff>
    </xdr:from>
    <xdr:to>
      <xdr:col>42</xdr:col>
      <xdr:colOff>12598</xdr:colOff>
      <xdr:row>36</xdr:row>
      <xdr:rowOff>51462</xdr:rowOff>
    </xdr:to>
    <xdr:sp macro="" textlink="$DR$32">
      <xdr:nvSpPr>
        <xdr:cNvPr id="819" name="回線２９">
          <a:extLst>
            <a:ext uri="{FF2B5EF4-FFF2-40B4-BE49-F238E27FC236}">
              <a16:creationId xmlns:a16="http://schemas.microsoft.com/office/drawing/2014/main" id="{B2687EA9-ECC4-47FF-BAA2-A3BDD9F35CB5}"/>
            </a:ext>
          </a:extLst>
        </xdr:cNvPr>
        <xdr:cNvSpPr>
          <a:spLocks/>
        </xdr:cNvSpPr>
      </xdr:nvSpPr>
      <xdr:spPr>
        <a:xfrm>
          <a:off x="17410812" y="8340633"/>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A0427E-E4F2-4FC6-A71F-0BBCC6502AC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33</xdr:row>
      <xdr:rowOff>111033</xdr:rowOff>
    </xdr:from>
    <xdr:to>
      <xdr:col>37</xdr:col>
      <xdr:colOff>172274</xdr:colOff>
      <xdr:row>36</xdr:row>
      <xdr:rowOff>51462</xdr:rowOff>
    </xdr:to>
    <xdr:sp macro="" textlink="$DR$31">
      <xdr:nvSpPr>
        <xdr:cNvPr id="820" name="回線２８">
          <a:extLst>
            <a:ext uri="{FF2B5EF4-FFF2-40B4-BE49-F238E27FC236}">
              <a16:creationId xmlns:a16="http://schemas.microsoft.com/office/drawing/2014/main" id="{58072913-A9AE-4F23-AAFA-6387435C9E89}"/>
            </a:ext>
          </a:extLst>
        </xdr:cNvPr>
        <xdr:cNvSpPr>
          <a:spLocks/>
        </xdr:cNvSpPr>
      </xdr:nvSpPr>
      <xdr:spPr>
        <a:xfrm>
          <a:off x="16293231"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3E2254-71EE-49FA-BA9E-23C0C244B96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33</xdr:row>
      <xdr:rowOff>111033</xdr:rowOff>
    </xdr:from>
    <xdr:to>
      <xdr:col>33</xdr:col>
      <xdr:colOff>77950</xdr:colOff>
      <xdr:row>36</xdr:row>
      <xdr:rowOff>51462</xdr:rowOff>
    </xdr:to>
    <xdr:sp macro="" textlink="$DR$30">
      <xdr:nvSpPr>
        <xdr:cNvPr id="821" name="回線２７">
          <a:extLst>
            <a:ext uri="{FF2B5EF4-FFF2-40B4-BE49-F238E27FC236}">
              <a16:creationId xmlns:a16="http://schemas.microsoft.com/office/drawing/2014/main" id="{B4A78279-E081-48F6-B091-A0B32D169742}"/>
            </a:ext>
          </a:extLst>
        </xdr:cNvPr>
        <xdr:cNvSpPr>
          <a:spLocks/>
        </xdr:cNvSpPr>
      </xdr:nvSpPr>
      <xdr:spPr>
        <a:xfrm>
          <a:off x="15175650"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92F0938-D4C8-4CC2-946B-CDA0227B9C9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33</xdr:row>
      <xdr:rowOff>111033</xdr:rowOff>
    </xdr:from>
    <xdr:to>
      <xdr:col>28</xdr:col>
      <xdr:colOff>237626</xdr:colOff>
      <xdr:row>36</xdr:row>
      <xdr:rowOff>51462</xdr:rowOff>
    </xdr:to>
    <xdr:sp macro="" textlink="$DR$29">
      <xdr:nvSpPr>
        <xdr:cNvPr id="822" name="回線２６">
          <a:extLst>
            <a:ext uri="{FF2B5EF4-FFF2-40B4-BE49-F238E27FC236}">
              <a16:creationId xmlns:a16="http://schemas.microsoft.com/office/drawing/2014/main" id="{95B61373-8E61-43F9-9A9A-BA0FAE19BA9B}"/>
            </a:ext>
          </a:extLst>
        </xdr:cNvPr>
        <xdr:cNvSpPr>
          <a:spLocks/>
        </xdr:cNvSpPr>
      </xdr:nvSpPr>
      <xdr:spPr>
        <a:xfrm>
          <a:off x="14056255" y="834063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F8A8C3-A165-476C-8572-27CFB85442A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申告回線No.26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49</xdr:row>
      <xdr:rowOff>92452</xdr:rowOff>
    </xdr:from>
    <xdr:to>
      <xdr:col>94</xdr:col>
      <xdr:colOff>37518</xdr:colOff>
      <xdr:row>52</xdr:row>
      <xdr:rowOff>32880</xdr:rowOff>
    </xdr:to>
    <xdr:sp macro="" textlink="$DV$53">
      <xdr:nvSpPr>
        <xdr:cNvPr id="823" name="装置②５０">
          <a:extLst>
            <a:ext uri="{FF2B5EF4-FFF2-40B4-BE49-F238E27FC236}">
              <a16:creationId xmlns:a16="http://schemas.microsoft.com/office/drawing/2014/main" id="{15EEBD1C-3193-447C-9E13-F726BEB7FF4E}"/>
            </a:ext>
          </a:extLst>
        </xdr:cNvPr>
        <xdr:cNvSpPr>
          <a:spLocks/>
        </xdr:cNvSpPr>
      </xdr:nvSpPr>
      <xdr:spPr>
        <a:xfrm>
          <a:off x="30739889" y="12153823"/>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814CB3-B124-4281-944D-E6432456133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173558</xdr:colOff>
      <xdr:row>49</xdr:row>
      <xdr:rowOff>92452</xdr:rowOff>
    </xdr:from>
    <xdr:to>
      <xdr:col>89</xdr:col>
      <xdr:colOff>201558</xdr:colOff>
      <xdr:row>52</xdr:row>
      <xdr:rowOff>32880</xdr:rowOff>
    </xdr:to>
    <xdr:sp macro="" textlink="$DV$52">
      <xdr:nvSpPr>
        <xdr:cNvPr id="824" name="装置②４９">
          <a:extLst>
            <a:ext uri="{FF2B5EF4-FFF2-40B4-BE49-F238E27FC236}">
              <a16:creationId xmlns:a16="http://schemas.microsoft.com/office/drawing/2014/main" id="{9F644157-5069-4BC4-91A0-F13EDE16EE97}"/>
            </a:ext>
          </a:extLst>
        </xdr:cNvPr>
        <xdr:cNvSpPr>
          <a:spLocks/>
        </xdr:cNvSpPr>
      </xdr:nvSpPr>
      <xdr:spPr>
        <a:xfrm>
          <a:off x="29624858" y="1215382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46CF98-E44A-475F-856A-950825AC1A9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83600</xdr:colOff>
      <xdr:row>49</xdr:row>
      <xdr:rowOff>92452</xdr:rowOff>
    </xdr:from>
    <xdr:to>
      <xdr:col>85</xdr:col>
      <xdr:colOff>111600</xdr:colOff>
      <xdr:row>52</xdr:row>
      <xdr:rowOff>32880</xdr:rowOff>
    </xdr:to>
    <xdr:sp macro="" textlink="$DV$51">
      <xdr:nvSpPr>
        <xdr:cNvPr id="825" name="装置②４８">
          <a:extLst>
            <a:ext uri="{FF2B5EF4-FFF2-40B4-BE49-F238E27FC236}">
              <a16:creationId xmlns:a16="http://schemas.microsoft.com/office/drawing/2014/main" id="{951C37ED-7277-410C-B5CF-6ACEB30EAA1C}"/>
            </a:ext>
          </a:extLst>
        </xdr:cNvPr>
        <xdr:cNvSpPr>
          <a:spLocks/>
        </xdr:cNvSpPr>
      </xdr:nvSpPr>
      <xdr:spPr>
        <a:xfrm>
          <a:off x="28511643" y="1215382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BEEB77-D0B1-47B8-9058-71A7B7042E8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247642</xdr:colOff>
      <xdr:row>49</xdr:row>
      <xdr:rowOff>92452</xdr:rowOff>
    </xdr:from>
    <xdr:to>
      <xdr:col>81</xdr:col>
      <xdr:colOff>21642</xdr:colOff>
      <xdr:row>52</xdr:row>
      <xdr:rowOff>32880</xdr:rowOff>
    </xdr:to>
    <xdr:sp macro="" textlink="$DV$50">
      <xdr:nvSpPr>
        <xdr:cNvPr id="826" name="装置②４７">
          <a:extLst>
            <a:ext uri="{FF2B5EF4-FFF2-40B4-BE49-F238E27FC236}">
              <a16:creationId xmlns:a16="http://schemas.microsoft.com/office/drawing/2014/main" id="{B1AEA9BD-4492-47A4-9F97-6870DDFEBBFD}"/>
            </a:ext>
          </a:extLst>
        </xdr:cNvPr>
        <xdr:cNvSpPr>
          <a:spLocks/>
        </xdr:cNvSpPr>
      </xdr:nvSpPr>
      <xdr:spPr>
        <a:xfrm>
          <a:off x="27396613" y="12153823"/>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877098-87E8-4980-8305-39A02B684EA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49</xdr:row>
      <xdr:rowOff>92452</xdr:rowOff>
    </xdr:from>
    <xdr:to>
      <xdr:col>76</xdr:col>
      <xdr:colOff>185684</xdr:colOff>
      <xdr:row>52</xdr:row>
      <xdr:rowOff>32880</xdr:rowOff>
    </xdr:to>
    <xdr:sp macro="" textlink="$DV$49">
      <xdr:nvSpPr>
        <xdr:cNvPr id="827" name="装置②４６">
          <a:extLst>
            <a:ext uri="{FF2B5EF4-FFF2-40B4-BE49-F238E27FC236}">
              <a16:creationId xmlns:a16="http://schemas.microsoft.com/office/drawing/2014/main" id="{B89121EF-7ACF-4351-91A3-17514B2906B0}"/>
            </a:ext>
          </a:extLst>
        </xdr:cNvPr>
        <xdr:cNvSpPr>
          <a:spLocks/>
        </xdr:cNvSpPr>
      </xdr:nvSpPr>
      <xdr:spPr>
        <a:xfrm>
          <a:off x="26283398" y="12153823"/>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5131BD-D8DF-474F-A94E-6AFFF050EA7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49</xdr:row>
      <xdr:rowOff>92452</xdr:rowOff>
    </xdr:from>
    <xdr:to>
      <xdr:col>70</xdr:col>
      <xdr:colOff>91877</xdr:colOff>
      <xdr:row>52</xdr:row>
      <xdr:rowOff>32880</xdr:rowOff>
    </xdr:to>
    <xdr:sp macro="" textlink="$DT$53">
      <xdr:nvSpPr>
        <xdr:cNvPr id="828" name="装置①５０">
          <a:extLst>
            <a:ext uri="{FF2B5EF4-FFF2-40B4-BE49-F238E27FC236}">
              <a16:creationId xmlns:a16="http://schemas.microsoft.com/office/drawing/2014/main" id="{2900D1E9-82F3-4828-8FA0-B906FF024A5D}"/>
            </a:ext>
          </a:extLst>
        </xdr:cNvPr>
        <xdr:cNvSpPr>
          <a:spLocks/>
        </xdr:cNvSpPr>
      </xdr:nvSpPr>
      <xdr:spPr>
        <a:xfrm>
          <a:off x="24654706" y="12153823"/>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1F3839-E801-46CD-95B8-41159212AB5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49</xdr:row>
      <xdr:rowOff>92452</xdr:rowOff>
    </xdr:from>
    <xdr:to>
      <xdr:col>66</xdr:col>
      <xdr:colOff>13507</xdr:colOff>
      <xdr:row>52</xdr:row>
      <xdr:rowOff>32880</xdr:rowOff>
    </xdr:to>
    <xdr:sp macro="" textlink="$DT$52">
      <xdr:nvSpPr>
        <xdr:cNvPr id="829" name="装置①４９">
          <a:extLst>
            <a:ext uri="{FF2B5EF4-FFF2-40B4-BE49-F238E27FC236}">
              <a16:creationId xmlns:a16="http://schemas.microsoft.com/office/drawing/2014/main" id="{18C4792B-1558-4D18-838F-761BE5EC6463}"/>
            </a:ext>
          </a:extLst>
        </xdr:cNvPr>
        <xdr:cNvSpPr>
          <a:spLocks/>
        </xdr:cNvSpPr>
      </xdr:nvSpPr>
      <xdr:spPr>
        <a:xfrm>
          <a:off x="23551264" y="12153823"/>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078EF45-445B-44FF-9987-B82D61F9C14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49</xdr:row>
      <xdr:rowOff>92452</xdr:rowOff>
    </xdr:from>
    <xdr:to>
      <xdr:col>61</xdr:col>
      <xdr:colOff>176437</xdr:colOff>
      <xdr:row>52</xdr:row>
      <xdr:rowOff>32880</xdr:rowOff>
    </xdr:to>
    <xdr:sp macro="" textlink="$DT$51">
      <xdr:nvSpPr>
        <xdr:cNvPr id="830" name="装置①４８">
          <a:extLst>
            <a:ext uri="{FF2B5EF4-FFF2-40B4-BE49-F238E27FC236}">
              <a16:creationId xmlns:a16="http://schemas.microsoft.com/office/drawing/2014/main" id="{09F2D235-6325-4749-B9E6-33A71F0F7C00}"/>
            </a:ext>
          </a:extLst>
        </xdr:cNvPr>
        <xdr:cNvSpPr>
          <a:spLocks/>
        </xdr:cNvSpPr>
      </xdr:nvSpPr>
      <xdr:spPr>
        <a:xfrm>
          <a:off x="22436937" y="12153823"/>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798EB9-0099-469A-98F7-BC6BA904502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49</xdr:row>
      <xdr:rowOff>92452</xdr:rowOff>
    </xdr:from>
    <xdr:to>
      <xdr:col>57</xdr:col>
      <xdr:colOff>85359</xdr:colOff>
      <xdr:row>52</xdr:row>
      <xdr:rowOff>32880</xdr:rowOff>
    </xdr:to>
    <xdr:sp macro="" textlink="$DT$50">
      <xdr:nvSpPr>
        <xdr:cNvPr id="831" name="装置①４７">
          <a:extLst>
            <a:ext uri="{FF2B5EF4-FFF2-40B4-BE49-F238E27FC236}">
              <a16:creationId xmlns:a16="http://schemas.microsoft.com/office/drawing/2014/main" id="{BB36AD73-C3B5-426F-A1AD-DB41D01FEDEE}"/>
            </a:ext>
          </a:extLst>
        </xdr:cNvPr>
        <xdr:cNvSpPr>
          <a:spLocks/>
        </xdr:cNvSpPr>
      </xdr:nvSpPr>
      <xdr:spPr>
        <a:xfrm>
          <a:off x="21322602" y="12153823"/>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2A0DD5-1CC8-4B1B-8CA8-369835EED16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49</xdr:row>
      <xdr:rowOff>92452</xdr:rowOff>
    </xdr:from>
    <xdr:to>
      <xdr:col>52</xdr:col>
      <xdr:colOff>248289</xdr:colOff>
      <xdr:row>52</xdr:row>
      <xdr:rowOff>32880</xdr:rowOff>
    </xdr:to>
    <xdr:sp macro="" textlink="$DT$49">
      <xdr:nvSpPr>
        <xdr:cNvPr id="832" name="装置①４６">
          <a:extLst>
            <a:ext uri="{FF2B5EF4-FFF2-40B4-BE49-F238E27FC236}">
              <a16:creationId xmlns:a16="http://schemas.microsoft.com/office/drawing/2014/main" id="{EF2EB645-6217-4079-BF70-8FD5B6E02DBA}"/>
            </a:ext>
          </a:extLst>
        </xdr:cNvPr>
        <xdr:cNvSpPr>
          <a:spLocks/>
        </xdr:cNvSpPr>
      </xdr:nvSpPr>
      <xdr:spPr>
        <a:xfrm>
          <a:off x="20206460" y="12153823"/>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CBAE5A-9026-41D4-89CE-5E2551433ED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申告機器No.46A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49</xdr:row>
      <xdr:rowOff>92452</xdr:rowOff>
    </xdr:from>
    <xdr:to>
      <xdr:col>46</xdr:col>
      <xdr:colOff>106914</xdr:colOff>
      <xdr:row>52</xdr:row>
      <xdr:rowOff>32880</xdr:rowOff>
    </xdr:to>
    <xdr:sp macro="" textlink="$DR$53">
      <xdr:nvSpPr>
        <xdr:cNvPr id="833" name="回線５０">
          <a:extLst>
            <a:ext uri="{FF2B5EF4-FFF2-40B4-BE49-F238E27FC236}">
              <a16:creationId xmlns:a16="http://schemas.microsoft.com/office/drawing/2014/main" id="{0F4BB5B5-5A0B-4820-9857-2DA8A7764454}"/>
            </a:ext>
          </a:extLst>
        </xdr:cNvPr>
        <xdr:cNvSpPr>
          <a:spLocks/>
        </xdr:cNvSpPr>
      </xdr:nvSpPr>
      <xdr:spPr>
        <a:xfrm>
          <a:off x="18530200"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012058-8203-4BDD-8D94-3CE9F88B62A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49</xdr:row>
      <xdr:rowOff>92452</xdr:rowOff>
    </xdr:from>
    <xdr:to>
      <xdr:col>42</xdr:col>
      <xdr:colOff>12590</xdr:colOff>
      <xdr:row>52</xdr:row>
      <xdr:rowOff>32880</xdr:rowOff>
    </xdr:to>
    <xdr:sp macro="" textlink="$DR$52">
      <xdr:nvSpPr>
        <xdr:cNvPr id="834" name="回線４９">
          <a:extLst>
            <a:ext uri="{FF2B5EF4-FFF2-40B4-BE49-F238E27FC236}">
              <a16:creationId xmlns:a16="http://schemas.microsoft.com/office/drawing/2014/main" id="{64C41037-3497-4B35-AF34-7A36C69777C5}"/>
            </a:ext>
          </a:extLst>
        </xdr:cNvPr>
        <xdr:cNvSpPr>
          <a:spLocks/>
        </xdr:cNvSpPr>
      </xdr:nvSpPr>
      <xdr:spPr>
        <a:xfrm>
          <a:off x="17410804" y="12153823"/>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BA09E9-68D2-48D7-ABA6-70E95E0D842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49</xdr:row>
      <xdr:rowOff>92452</xdr:rowOff>
    </xdr:from>
    <xdr:to>
      <xdr:col>37</xdr:col>
      <xdr:colOff>172266</xdr:colOff>
      <xdr:row>52</xdr:row>
      <xdr:rowOff>32880</xdr:rowOff>
    </xdr:to>
    <xdr:sp macro="" textlink="$DR$51">
      <xdr:nvSpPr>
        <xdr:cNvPr id="835" name="回線４８">
          <a:extLst>
            <a:ext uri="{FF2B5EF4-FFF2-40B4-BE49-F238E27FC236}">
              <a16:creationId xmlns:a16="http://schemas.microsoft.com/office/drawing/2014/main" id="{48DD8A0D-203A-4047-8C3A-9DCB3B38DE89}"/>
            </a:ext>
          </a:extLst>
        </xdr:cNvPr>
        <xdr:cNvSpPr>
          <a:spLocks/>
        </xdr:cNvSpPr>
      </xdr:nvSpPr>
      <xdr:spPr>
        <a:xfrm>
          <a:off x="16293223"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71E9DF-088D-4905-9B31-928D633EC79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49</xdr:row>
      <xdr:rowOff>92452</xdr:rowOff>
    </xdr:from>
    <xdr:to>
      <xdr:col>33</xdr:col>
      <xdr:colOff>77942</xdr:colOff>
      <xdr:row>52</xdr:row>
      <xdr:rowOff>32880</xdr:rowOff>
    </xdr:to>
    <xdr:sp macro="" textlink="$DR$50">
      <xdr:nvSpPr>
        <xdr:cNvPr id="836" name="回線４７">
          <a:extLst>
            <a:ext uri="{FF2B5EF4-FFF2-40B4-BE49-F238E27FC236}">
              <a16:creationId xmlns:a16="http://schemas.microsoft.com/office/drawing/2014/main" id="{94635E6B-2D47-4880-AF0F-AFFC40B92DC9}"/>
            </a:ext>
          </a:extLst>
        </xdr:cNvPr>
        <xdr:cNvSpPr>
          <a:spLocks/>
        </xdr:cNvSpPr>
      </xdr:nvSpPr>
      <xdr:spPr>
        <a:xfrm>
          <a:off x="15175642"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2CB0A8-E43C-4CEF-B017-6189005E2D4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49</xdr:row>
      <xdr:rowOff>92452</xdr:rowOff>
    </xdr:from>
    <xdr:to>
      <xdr:col>28</xdr:col>
      <xdr:colOff>237618</xdr:colOff>
      <xdr:row>52</xdr:row>
      <xdr:rowOff>32880</xdr:rowOff>
    </xdr:to>
    <xdr:sp macro="" textlink="$DR$49">
      <xdr:nvSpPr>
        <xdr:cNvPr id="837" name="回線４６">
          <a:extLst>
            <a:ext uri="{FF2B5EF4-FFF2-40B4-BE49-F238E27FC236}">
              <a16:creationId xmlns:a16="http://schemas.microsoft.com/office/drawing/2014/main" id="{74B9D864-4A55-492B-9719-614D2756A710}"/>
            </a:ext>
          </a:extLst>
        </xdr:cNvPr>
        <xdr:cNvSpPr>
          <a:spLocks/>
        </xdr:cNvSpPr>
      </xdr:nvSpPr>
      <xdr:spPr>
        <a:xfrm>
          <a:off x="14056247" y="12153823"/>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15ED3D-04E9-45EE-A2C1-B1D31142314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申告回線No.46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57</xdr:row>
      <xdr:rowOff>88079</xdr:rowOff>
    </xdr:from>
    <xdr:to>
      <xdr:col>94</xdr:col>
      <xdr:colOff>37518</xdr:colOff>
      <xdr:row>60</xdr:row>
      <xdr:rowOff>28507</xdr:rowOff>
    </xdr:to>
    <xdr:sp macro="" textlink="$DV$63">
      <xdr:nvSpPr>
        <xdr:cNvPr id="838" name="装置②６０">
          <a:extLst>
            <a:ext uri="{FF2B5EF4-FFF2-40B4-BE49-F238E27FC236}">
              <a16:creationId xmlns:a16="http://schemas.microsoft.com/office/drawing/2014/main" id="{3EAB721D-136D-43A4-94DD-20EEEAF603AF}"/>
            </a:ext>
          </a:extLst>
        </xdr:cNvPr>
        <xdr:cNvSpPr>
          <a:spLocks/>
        </xdr:cNvSpPr>
      </xdr:nvSpPr>
      <xdr:spPr>
        <a:xfrm>
          <a:off x="30739889" y="14065336"/>
          <a:ext cx="1051258"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56B6E0-B1CD-4A97-8A7D-103668F13D3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57</xdr:row>
      <xdr:rowOff>88079</xdr:rowOff>
    </xdr:from>
    <xdr:to>
      <xdr:col>89</xdr:col>
      <xdr:colOff>201561</xdr:colOff>
      <xdr:row>60</xdr:row>
      <xdr:rowOff>28507</xdr:rowOff>
    </xdr:to>
    <xdr:sp macro="" textlink="$DV$62">
      <xdr:nvSpPr>
        <xdr:cNvPr id="839" name="装置②５９">
          <a:extLst>
            <a:ext uri="{FF2B5EF4-FFF2-40B4-BE49-F238E27FC236}">
              <a16:creationId xmlns:a16="http://schemas.microsoft.com/office/drawing/2014/main" id="{89C0460D-E76B-4F9E-BB78-CDF4889359BB}"/>
            </a:ext>
          </a:extLst>
        </xdr:cNvPr>
        <xdr:cNvSpPr>
          <a:spLocks/>
        </xdr:cNvSpPr>
      </xdr:nvSpPr>
      <xdr:spPr>
        <a:xfrm>
          <a:off x="29624861" y="14065336"/>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06B97F-4BF0-4129-ADAE-99F2F290B39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57</xdr:row>
      <xdr:rowOff>88079</xdr:rowOff>
    </xdr:from>
    <xdr:to>
      <xdr:col>85</xdr:col>
      <xdr:colOff>111602</xdr:colOff>
      <xdr:row>60</xdr:row>
      <xdr:rowOff>28507</xdr:rowOff>
    </xdr:to>
    <xdr:sp macro="" textlink="$DV$61">
      <xdr:nvSpPr>
        <xdr:cNvPr id="840" name="装置②５８">
          <a:extLst>
            <a:ext uri="{FF2B5EF4-FFF2-40B4-BE49-F238E27FC236}">
              <a16:creationId xmlns:a16="http://schemas.microsoft.com/office/drawing/2014/main" id="{DAC3F0BD-B6F5-4C10-B497-8D854A03CEB8}"/>
            </a:ext>
          </a:extLst>
        </xdr:cNvPr>
        <xdr:cNvSpPr>
          <a:spLocks/>
        </xdr:cNvSpPr>
      </xdr:nvSpPr>
      <xdr:spPr>
        <a:xfrm>
          <a:off x="28511645" y="14065336"/>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F9B589-8709-4EBD-B7A5-655E0B9C08C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57</xdr:row>
      <xdr:rowOff>88079</xdr:rowOff>
    </xdr:from>
    <xdr:to>
      <xdr:col>81</xdr:col>
      <xdr:colOff>21643</xdr:colOff>
      <xdr:row>60</xdr:row>
      <xdr:rowOff>28507</xdr:rowOff>
    </xdr:to>
    <xdr:sp macro="" textlink="$DV$60">
      <xdr:nvSpPr>
        <xdr:cNvPr id="841" name="装置②５７">
          <a:extLst>
            <a:ext uri="{FF2B5EF4-FFF2-40B4-BE49-F238E27FC236}">
              <a16:creationId xmlns:a16="http://schemas.microsoft.com/office/drawing/2014/main" id="{3558DC4C-B8D6-40D0-BAAF-C2CD3FF7F264}"/>
            </a:ext>
          </a:extLst>
        </xdr:cNvPr>
        <xdr:cNvSpPr>
          <a:spLocks/>
        </xdr:cNvSpPr>
      </xdr:nvSpPr>
      <xdr:spPr>
        <a:xfrm>
          <a:off x="27396614" y="14065336"/>
          <a:ext cx="1053072"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36A359-6001-46C0-B058-6B197F20CB9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57</xdr:row>
      <xdr:rowOff>88079</xdr:rowOff>
    </xdr:from>
    <xdr:to>
      <xdr:col>76</xdr:col>
      <xdr:colOff>185684</xdr:colOff>
      <xdr:row>60</xdr:row>
      <xdr:rowOff>28507</xdr:rowOff>
    </xdr:to>
    <xdr:sp macro="" textlink="$DV$59">
      <xdr:nvSpPr>
        <xdr:cNvPr id="842" name="装置②５６">
          <a:extLst>
            <a:ext uri="{FF2B5EF4-FFF2-40B4-BE49-F238E27FC236}">
              <a16:creationId xmlns:a16="http://schemas.microsoft.com/office/drawing/2014/main" id="{D11C10F6-7FB9-4210-A8E2-8B61C1F01305}"/>
            </a:ext>
          </a:extLst>
        </xdr:cNvPr>
        <xdr:cNvSpPr>
          <a:spLocks/>
        </xdr:cNvSpPr>
      </xdr:nvSpPr>
      <xdr:spPr>
        <a:xfrm>
          <a:off x="26283398" y="14065336"/>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31A88B-3A09-4903-A679-86472F2F095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57</xdr:row>
      <xdr:rowOff>88079</xdr:rowOff>
    </xdr:from>
    <xdr:to>
      <xdr:col>70</xdr:col>
      <xdr:colOff>91869</xdr:colOff>
      <xdr:row>60</xdr:row>
      <xdr:rowOff>28507</xdr:rowOff>
    </xdr:to>
    <xdr:sp macro="" textlink="$DT$63">
      <xdr:nvSpPr>
        <xdr:cNvPr id="843" name="装置①６０">
          <a:extLst>
            <a:ext uri="{FF2B5EF4-FFF2-40B4-BE49-F238E27FC236}">
              <a16:creationId xmlns:a16="http://schemas.microsoft.com/office/drawing/2014/main" id="{1B30298D-EF44-4399-BFE0-346DBB2D3D12}"/>
            </a:ext>
          </a:extLst>
        </xdr:cNvPr>
        <xdr:cNvSpPr>
          <a:spLocks/>
        </xdr:cNvSpPr>
      </xdr:nvSpPr>
      <xdr:spPr>
        <a:xfrm>
          <a:off x="24654698" y="14065336"/>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FD8169B-04FE-42D6-97D0-A2C561C02BF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57</xdr:row>
      <xdr:rowOff>88079</xdr:rowOff>
    </xdr:from>
    <xdr:to>
      <xdr:col>66</xdr:col>
      <xdr:colOff>13499</xdr:colOff>
      <xdr:row>60</xdr:row>
      <xdr:rowOff>28507</xdr:rowOff>
    </xdr:to>
    <xdr:sp macro="" textlink="$DT$62">
      <xdr:nvSpPr>
        <xdr:cNvPr id="844" name="装置①５９">
          <a:extLst>
            <a:ext uri="{FF2B5EF4-FFF2-40B4-BE49-F238E27FC236}">
              <a16:creationId xmlns:a16="http://schemas.microsoft.com/office/drawing/2014/main" id="{CB89744C-337B-4949-9E7A-B626AD06ECA9}"/>
            </a:ext>
          </a:extLst>
        </xdr:cNvPr>
        <xdr:cNvSpPr>
          <a:spLocks/>
        </xdr:cNvSpPr>
      </xdr:nvSpPr>
      <xdr:spPr>
        <a:xfrm>
          <a:off x="23551256" y="14065336"/>
          <a:ext cx="1053072"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E622D2-A6C0-4265-9DC1-4E5BD5112DA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57</xdr:row>
      <xdr:rowOff>88079</xdr:rowOff>
    </xdr:from>
    <xdr:to>
      <xdr:col>61</xdr:col>
      <xdr:colOff>176437</xdr:colOff>
      <xdr:row>60</xdr:row>
      <xdr:rowOff>28507</xdr:rowOff>
    </xdr:to>
    <xdr:sp macro="" textlink="$DT$61">
      <xdr:nvSpPr>
        <xdr:cNvPr id="845" name="装置①５８">
          <a:extLst>
            <a:ext uri="{FF2B5EF4-FFF2-40B4-BE49-F238E27FC236}">
              <a16:creationId xmlns:a16="http://schemas.microsoft.com/office/drawing/2014/main" id="{288A58FD-876D-4562-AEFD-C42CCA7C0678}"/>
            </a:ext>
          </a:extLst>
        </xdr:cNvPr>
        <xdr:cNvSpPr>
          <a:spLocks/>
        </xdr:cNvSpPr>
      </xdr:nvSpPr>
      <xdr:spPr>
        <a:xfrm>
          <a:off x="22436937" y="14065336"/>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8444E9-E5E7-4A92-BC43-46A565DDC7F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57</xdr:row>
      <xdr:rowOff>88079</xdr:rowOff>
    </xdr:from>
    <xdr:to>
      <xdr:col>57</xdr:col>
      <xdr:colOff>85367</xdr:colOff>
      <xdr:row>60</xdr:row>
      <xdr:rowOff>28507</xdr:rowOff>
    </xdr:to>
    <xdr:sp macro="" textlink="$DT$60">
      <xdr:nvSpPr>
        <xdr:cNvPr id="846" name="装置①５７">
          <a:extLst>
            <a:ext uri="{FF2B5EF4-FFF2-40B4-BE49-F238E27FC236}">
              <a16:creationId xmlns:a16="http://schemas.microsoft.com/office/drawing/2014/main" id="{21480E65-7C1D-4E64-A197-4A6D61EEDB69}"/>
            </a:ext>
          </a:extLst>
        </xdr:cNvPr>
        <xdr:cNvSpPr>
          <a:spLocks/>
        </xdr:cNvSpPr>
      </xdr:nvSpPr>
      <xdr:spPr>
        <a:xfrm>
          <a:off x="21322610" y="14065336"/>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ADEAFE-3E35-4B14-B271-DD52B4CF15A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57</xdr:row>
      <xdr:rowOff>88079</xdr:rowOff>
    </xdr:from>
    <xdr:to>
      <xdr:col>52</xdr:col>
      <xdr:colOff>248297</xdr:colOff>
      <xdr:row>60</xdr:row>
      <xdr:rowOff>28507</xdr:rowOff>
    </xdr:to>
    <xdr:sp macro="" textlink="$DT$59">
      <xdr:nvSpPr>
        <xdr:cNvPr id="847" name="装置①５６">
          <a:extLst>
            <a:ext uri="{FF2B5EF4-FFF2-40B4-BE49-F238E27FC236}">
              <a16:creationId xmlns:a16="http://schemas.microsoft.com/office/drawing/2014/main" id="{B9481238-8AFC-4A25-AF14-34CB1C08526D}"/>
            </a:ext>
          </a:extLst>
        </xdr:cNvPr>
        <xdr:cNvSpPr>
          <a:spLocks/>
        </xdr:cNvSpPr>
      </xdr:nvSpPr>
      <xdr:spPr>
        <a:xfrm>
          <a:off x="20206468" y="14065336"/>
          <a:ext cx="1051258"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F540F6-3571-4690-A9A9-F39BCBEB956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申告機器No.56A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57</xdr:row>
      <xdr:rowOff>88079</xdr:rowOff>
    </xdr:from>
    <xdr:to>
      <xdr:col>46</xdr:col>
      <xdr:colOff>106922</xdr:colOff>
      <xdr:row>60</xdr:row>
      <xdr:rowOff>28507</xdr:rowOff>
    </xdr:to>
    <xdr:sp macro="" textlink="$DR$63">
      <xdr:nvSpPr>
        <xdr:cNvPr id="848" name="回線６０">
          <a:extLst>
            <a:ext uri="{FF2B5EF4-FFF2-40B4-BE49-F238E27FC236}">
              <a16:creationId xmlns:a16="http://schemas.microsoft.com/office/drawing/2014/main" id="{DE1F2336-43CB-4DCA-ACA9-12AED057E348}"/>
            </a:ext>
          </a:extLst>
        </xdr:cNvPr>
        <xdr:cNvSpPr>
          <a:spLocks/>
        </xdr:cNvSpPr>
      </xdr:nvSpPr>
      <xdr:spPr>
        <a:xfrm>
          <a:off x="18530208"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7A5C7F-B674-467D-A3C7-BD38DEBC595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57</xdr:row>
      <xdr:rowOff>88079</xdr:rowOff>
    </xdr:from>
    <xdr:to>
      <xdr:col>42</xdr:col>
      <xdr:colOff>12598</xdr:colOff>
      <xdr:row>60</xdr:row>
      <xdr:rowOff>28507</xdr:rowOff>
    </xdr:to>
    <xdr:sp macro="" textlink="$DR$62">
      <xdr:nvSpPr>
        <xdr:cNvPr id="849" name="回線５９">
          <a:extLst>
            <a:ext uri="{FF2B5EF4-FFF2-40B4-BE49-F238E27FC236}">
              <a16:creationId xmlns:a16="http://schemas.microsoft.com/office/drawing/2014/main" id="{0F2E47CF-126A-4426-8647-C2CB2E077276}"/>
            </a:ext>
          </a:extLst>
        </xdr:cNvPr>
        <xdr:cNvSpPr>
          <a:spLocks/>
        </xdr:cNvSpPr>
      </xdr:nvSpPr>
      <xdr:spPr>
        <a:xfrm>
          <a:off x="17410812" y="14065336"/>
          <a:ext cx="1053072"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AC6B61-404A-44F0-A75E-DE9CE3AE4EF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57</xdr:row>
      <xdr:rowOff>88079</xdr:rowOff>
    </xdr:from>
    <xdr:to>
      <xdr:col>37</xdr:col>
      <xdr:colOff>172274</xdr:colOff>
      <xdr:row>60</xdr:row>
      <xdr:rowOff>28507</xdr:rowOff>
    </xdr:to>
    <xdr:sp macro="" textlink="$DR$61">
      <xdr:nvSpPr>
        <xdr:cNvPr id="850" name="回線５８">
          <a:extLst>
            <a:ext uri="{FF2B5EF4-FFF2-40B4-BE49-F238E27FC236}">
              <a16:creationId xmlns:a16="http://schemas.microsoft.com/office/drawing/2014/main" id="{19AD75C6-7DC0-4413-9E84-CFB6AF7F6C17}"/>
            </a:ext>
          </a:extLst>
        </xdr:cNvPr>
        <xdr:cNvSpPr>
          <a:spLocks/>
        </xdr:cNvSpPr>
      </xdr:nvSpPr>
      <xdr:spPr>
        <a:xfrm>
          <a:off x="16293231"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AD48AC-4254-49F1-8B7E-302011B5CA1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57</xdr:row>
      <xdr:rowOff>88079</xdr:rowOff>
    </xdr:from>
    <xdr:to>
      <xdr:col>33</xdr:col>
      <xdr:colOff>77950</xdr:colOff>
      <xdr:row>60</xdr:row>
      <xdr:rowOff>28507</xdr:rowOff>
    </xdr:to>
    <xdr:sp macro="" textlink="$DR$60">
      <xdr:nvSpPr>
        <xdr:cNvPr id="851" name="回線５７">
          <a:extLst>
            <a:ext uri="{FF2B5EF4-FFF2-40B4-BE49-F238E27FC236}">
              <a16:creationId xmlns:a16="http://schemas.microsoft.com/office/drawing/2014/main" id="{B410E7E5-DB72-49FD-9363-7A8F6E8733C8}"/>
            </a:ext>
          </a:extLst>
        </xdr:cNvPr>
        <xdr:cNvSpPr>
          <a:spLocks/>
        </xdr:cNvSpPr>
      </xdr:nvSpPr>
      <xdr:spPr>
        <a:xfrm>
          <a:off x="15175650"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B5FE2D7-3A44-4F82-8CC9-EE10334ECC3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57</xdr:row>
      <xdr:rowOff>88079</xdr:rowOff>
    </xdr:from>
    <xdr:to>
      <xdr:col>28</xdr:col>
      <xdr:colOff>237626</xdr:colOff>
      <xdr:row>60</xdr:row>
      <xdr:rowOff>28507</xdr:rowOff>
    </xdr:to>
    <xdr:sp macro="" textlink="$DR$59">
      <xdr:nvSpPr>
        <xdr:cNvPr id="852" name="回線５６">
          <a:extLst>
            <a:ext uri="{FF2B5EF4-FFF2-40B4-BE49-F238E27FC236}">
              <a16:creationId xmlns:a16="http://schemas.microsoft.com/office/drawing/2014/main" id="{5B9EB9E1-D2A6-4849-B1E8-D1205FD91376}"/>
            </a:ext>
          </a:extLst>
        </xdr:cNvPr>
        <xdr:cNvSpPr>
          <a:spLocks/>
        </xdr:cNvSpPr>
      </xdr:nvSpPr>
      <xdr:spPr>
        <a:xfrm>
          <a:off x="14056255" y="14065336"/>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CDF26E-E655-4B3B-B89E-D7C3D07D54F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申告回線No.56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65</xdr:row>
      <xdr:rowOff>83499</xdr:rowOff>
    </xdr:from>
    <xdr:to>
      <xdr:col>94</xdr:col>
      <xdr:colOff>37518</xdr:colOff>
      <xdr:row>68</xdr:row>
      <xdr:rowOff>23927</xdr:rowOff>
    </xdr:to>
    <xdr:sp macro="" textlink="$DV$73">
      <xdr:nvSpPr>
        <xdr:cNvPr id="853" name="装置②７０">
          <a:extLst>
            <a:ext uri="{FF2B5EF4-FFF2-40B4-BE49-F238E27FC236}">
              <a16:creationId xmlns:a16="http://schemas.microsoft.com/office/drawing/2014/main" id="{ACCAABC2-4A9F-4A55-8FBA-59E7BBA4437A}"/>
            </a:ext>
          </a:extLst>
        </xdr:cNvPr>
        <xdr:cNvSpPr>
          <a:spLocks/>
        </xdr:cNvSpPr>
      </xdr:nvSpPr>
      <xdr:spPr>
        <a:xfrm>
          <a:off x="30739889" y="15976642"/>
          <a:ext cx="1051258"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D24510-4B4B-4B63-BBF8-B89FFFD7242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65</xdr:row>
      <xdr:rowOff>83499</xdr:rowOff>
    </xdr:from>
    <xdr:to>
      <xdr:col>89</xdr:col>
      <xdr:colOff>201561</xdr:colOff>
      <xdr:row>68</xdr:row>
      <xdr:rowOff>23927</xdr:rowOff>
    </xdr:to>
    <xdr:sp macro="" textlink="$DV$72">
      <xdr:nvSpPr>
        <xdr:cNvPr id="854" name="装置②６９">
          <a:extLst>
            <a:ext uri="{FF2B5EF4-FFF2-40B4-BE49-F238E27FC236}">
              <a16:creationId xmlns:a16="http://schemas.microsoft.com/office/drawing/2014/main" id="{7E1AB039-A03E-4915-AB89-DE5BF911D780}"/>
            </a:ext>
          </a:extLst>
        </xdr:cNvPr>
        <xdr:cNvSpPr>
          <a:spLocks/>
        </xdr:cNvSpPr>
      </xdr:nvSpPr>
      <xdr:spPr>
        <a:xfrm>
          <a:off x="29624861" y="15976642"/>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2B63A7-2BEE-401C-A1EF-9F7A50981E9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65</xdr:row>
      <xdr:rowOff>83499</xdr:rowOff>
    </xdr:from>
    <xdr:to>
      <xdr:col>85</xdr:col>
      <xdr:colOff>111602</xdr:colOff>
      <xdr:row>68</xdr:row>
      <xdr:rowOff>23927</xdr:rowOff>
    </xdr:to>
    <xdr:sp macro="" textlink="$DV$71">
      <xdr:nvSpPr>
        <xdr:cNvPr id="855" name="装置②６８">
          <a:extLst>
            <a:ext uri="{FF2B5EF4-FFF2-40B4-BE49-F238E27FC236}">
              <a16:creationId xmlns:a16="http://schemas.microsoft.com/office/drawing/2014/main" id="{4610DE97-E2D3-453C-B48E-7CEE5A71FAB7}"/>
            </a:ext>
          </a:extLst>
        </xdr:cNvPr>
        <xdr:cNvSpPr>
          <a:spLocks/>
        </xdr:cNvSpPr>
      </xdr:nvSpPr>
      <xdr:spPr>
        <a:xfrm>
          <a:off x="28511645" y="15976642"/>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A5FA7B-8645-4F2B-BBB8-0DACEC44B0F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65</xdr:row>
      <xdr:rowOff>83499</xdr:rowOff>
    </xdr:from>
    <xdr:to>
      <xdr:col>81</xdr:col>
      <xdr:colOff>21643</xdr:colOff>
      <xdr:row>68</xdr:row>
      <xdr:rowOff>23927</xdr:rowOff>
    </xdr:to>
    <xdr:sp macro="" textlink="$DV$70">
      <xdr:nvSpPr>
        <xdr:cNvPr id="856" name="装置②６７">
          <a:extLst>
            <a:ext uri="{FF2B5EF4-FFF2-40B4-BE49-F238E27FC236}">
              <a16:creationId xmlns:a16="http://schemas.microsoft.com/office/drawing/2014/main" id="{D1EE90C4-4A91-46D9-93AA-C8DD1694EA45}"/>
            </a:ext>
          </a:extLst>
        </xdr:cNvPr>
        <xdr:cNvSpPr>
          <a:spLocks/>
        </xdr:cNvSpPr>
      </xdr:nvSpPr>
      <xdr:spPr>
        <a:xfrm>
          <a:off x="27396614" y="15976642"/>
          <a:ext cx="1053072"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844279-DEDC-4C01-A054-9F621DD0425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65</xdr:row>
      <xdr:rowOff>83499</xdr:rowOff>
    </xdr:from>
    <xdr:to>
      <xdr:col>76</xdr:col>
      <xdr:colOff>185684</xdr:colOff>
      <xdr:row>68</xdr:row>
      <xdr:rowOff>23927</xdr:rowOff>
    </xdr:to>
    <xdr:sp macro="" textlink="$DV$69">
      <xdr:nvSpPr>
        <xdr:cNvPr id="857" name="装置②６６">
          <a:extLst>
            <a:ext uri="{FF2B5EF4-FFF2-40B4-BE49-F238E27FC236}">
              <a16:creationId xmlns:a16="http://schemas.microsoft.com/office/drawing/2014/main" id="{7517561E-5E22-45F7-87DA-3C09B37AE6B5}"/>
            </a:ext>
          </a:extLst>
        </xdr:cNvPr>
        <xdr:cNvSpPr>
          <a:spLocks/>
        </xdr:cNvSpPr>
      </xdr:nvSpPr>
      <xdr:spPr>
        <a:xfrm>
          <a:off x="26283398" y="15976642"/>
          <a:ext cx="1051257" cy="65888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44338F-B083-46D8-977B-FA24C2844CA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65</xdr:row>
      <xdr:rowOff>83499</xdr:rowOff>
    </xdr:from>
    <xdr:to>
      <xdr:col>70</xdr:col>
      <xdr:colOff>91869</xdr:colOff>
      <xdr:row>68</xdr:row>
      <xdr:rowOff>23927</xdr:rowOff>
    </xdr:to>
    <xdr:sp macro="" textlink="$DT$73">
      <xdr:nvSpPr>
        <xdr:cNvPr id="858" name="装置①７０">
          <a:extLst>
            <a:ext uri="{FF2B5EF4-FFF2-40B4-BE49-F238E27FC236}">
              <a16:creationId xmlns:a16="http://schemas.microsoft.com/office/drawing/2014/main" id="{F08FC212-2A5F-4D49-BE4C-6DF8F4788FE7}"/>
            </a:ext>
          </a:extLst>
        </xdr:cNvPr>
        <xdr:cNvSpPr>
          <a:spLocks/>
        </xdr:cNvSpPr>
      </xdr:nvSpPr>
      <xdr:spPr>
        <a:xfrm>
          <a:off x="24654698" y="15976642"/>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A224F1-A02F-41B9-A3F3-440C4811FC8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65</xdr:row>
      <xdr:rowOff>83499</xdr:rowOff>
    </xdr:from>
    <xdr:to>
      <xdr:col>66</xdr:col>
      <xdr:colOff>13507</xdr:colOff>
      <xdr:row>68</xdr:row>
      <xdr:rowOff>23927</xdr:rowOff>
    </xdr:to>
    <xdr:sp macro="" textlink="$DT$72">
      <xdr:nvSpPr>
        <xdr:cNvPr id="859" name="装置①６９">
          <a:extLst>
            <a:ext uri="{FF2B5EF4-FFF2-40B4-BE49-F238E27FC236}">
              <a16:creationId xmlns:a16="http://schemas.microsoft.com/office/drawing/2014/main" id="{143F68CA-A22F-4238-A110-5E28469B35CC}"/>
            </a:ext>
          </a:extLst>
        </xdr:cNvPr>
        <xdr:cNvSpPr>
          <a:spLocks/>
        </xdr:cNvSpPr>
      </xdr:nvSpPr>
      <xdr:spPr>
        <a:xfrm>
          <a:off x="23551264" y="15976642"/>
          <a:ext cx="1053072"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371A358-677F-408A-B0AC-6C6A17277A2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65</xdr:row>
      <xdr:rowOff>83499</xdr:rowOff>
    </xdr:from>
    <xdr:to>
      <xdr:col>61</xdr:col>
      <xdr:colOff>176437</xdr:colOff>
      <xdr:row>68</xdr:row>
      <xdr:rowOff>23927</xdr:rowOff>
    </xdr:to>
    <xdr:sp macro="" textlink="$DT$71">
      <xdr:nvSpPr>
        <xdr:cNvPr id="860" name="装置①６８">
          <a:extLst>
            <a:ext uri="{FF2B5EF4-FFF2-40B4-BE49-F238E27FC236}">
              <a16:creationId xmlns:a16="http://schemas.microsoft.com/office/drawing/2014/main" id="{8B89BB95-254F-420F-9915-99A7E1FA0A44}"/>
            </a:ext>
          </a:extLst>
        </xdr:cNvPr>
        <xdr:cNvSpPr>
          <a:spLocks/>
        </xdr:cNvSpPr>
      </xdr:nvSpPr>
      <xdr:spPr>
        <a:xfrm>
          <a:off x="22436937" y="15976642"/>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BDF450-DC36-4013-9DAA-F06BE146F7B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65</xdr:row>
      <xdr:rowOff>83499</xdr:rowOff>
    </xdr:from>
    <xdr:to>
      <xdr:col>57</xdr:col>
      <xdr:colOff>85367</xdr:colOff>
      <xdr:row>68</xdr:row>
      <xdr:rowOff>23927</xdr:rowOff>
    </xdr:to>
    <xdr:sp macro="" textlink="$DT$70">
      <xdr:nvSpPr>
        <xdr:cNvPr id="861" name="装置①６７">
          <a:extLst>
            <a:ext uri="{FF2B5EF4-FFF2-40B4-BE49-F238E27FC236}">
              <a16:creationId xmlns:a16="http://schemas.microsoft.com/office/drawing/2014/main" id="{C3D3C457-38D4-4CE8-AC61-31B3B85588A2}"/>
            </a:ext>
          </a:extLst>
        </xdr:cNvPr>
        <xdr:cNvSpPr>
          <a:spLocks/>
        </xdr:cNvSpPr>
      </xdr:nvSpPr>
      <xdr:spPr>
        <a:xfrm>
          <a:off x="21322610" y="15976642"/>
          <a:ext cx="1051257"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D7957ED-F931-4FCE-9B26-84F6334013A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65</xdr:row>
      <xdr:rowOff>83499</xdr:rowOff>
    </xdr:from>
    <xdr:to>
      <xdr:col>52</xdr:col>
      <xdr:colOff>248297</xdr:colOff>
      <xdr:row>68</xdr:row>
      <xdr:rowOff>23927</xdr:rowOff>
    </xdr:to>
    <xdr:sp macro="" textlink="$DT$69">
      <xdr:nvSpPr>
        <xdr:cNvPr id="862" name="装置①６６">
          <a:extLst>
            <a:ext uri="{FF2B5EF4-FFF2-40B4-BE49-F238E27FC236}">
              <a16:creationId xmlns:a16="http://schemas.microsoft.com/office/drawing/2014/main" id="{F0F3FED9-5C97-42B4-8464-5371C4942145}"/>
            </a:ext>
          </a:extLst>
        </xdr:cNvPr>
        <xdr:cNvSpPr>
          <a:spLocks/>
        </xdr:cNvSpPr>
      </xdr:nvSpPr>
      <xdr:spPr>
        <a:xfrm>
          <a:off x="20206468" y="15976642"/>
          <a:ext cx="1051258" cy="6588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B3339B-D671-4049-A62D-603D5B79A38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申告機器No.66A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65</xdr:row>
      <xdr:rowOff>83499</xdr:rowOff>
    </xdr:from>
    <xdr:to>
      <xdr:col>46</xdr:col>
      <xdr:colOff>106922</xdr:colOff>
      <xdr:row>68</xdr:row>
      <xdr:rowOff>23927</xdr:rowOff>
    </xdr:to>
    <xdr:sp macro="" textlink="$DR$73">
      <xdr:nvSpPr>
        <xdr:cNvPr id="863" name="回線７０">
          <a:extLst>
            <a:ext uri="{FF2B5EF4-FFF2-40B4-BE49-F238E27FC236}">
              <a16:creationId xmlns:a16="http://schemas.microsoft.com/office/drawing/2014/main" id="{6AD51C5B-4FF1-4A28-AE0E-3EDEA1C6CC37}"/>
            </a:ext>
          </a:extLst>
        </xdr:cNvPr>
        <xdr:cNvSpPr>
          <a:spLocks/>
        </xdr:cNvSpPr>
      </xdr:nvSpPr>
      <xdr:spPr>
        <a:xfrm>
          <a:off x="18530208"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1E92D3-65DA-484C-9D6F-1DD501FF660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65</xdr:row>
      <xdr:rowOff>83499</xdr:rowOff>
    </xdr:from>
    <xdr:to>
      <xdr:col>42</xdr:col>
      <xdr:colOff>12598</xdr:colOff>
      <xdr:row>68</xdr:row>
      <xdr:rowOff>23927</xdr:rowOff>
    </xdr:to>
    <xdr:sp macro="" textlink="$DR$72">
      <xdr:nvSpPr>
        <xdr:cNvPr id="864" name="回線６９">
          <a:extLst>
            <a:ext uri="{FF2B5EF4-FFF2-40B4-BE49-F238E27FC236}">
              <a16:creationId xmlns:a16="http://schemas.microsoft.com/office/drawing/2014/main" id="{CAB1B43A-239A-467D-B248-561D303B4B84}"/>
            </a:ext>
          </a:extLst>
        </xdr:cNvPr>
        <xdr:cNvSpPr>
          <a:spLocks/>
        </xdr:cNvSpPr>
      </xdr:nvSpPr>
      <xdr:spPr>
        <a:xfrm>
          <a:off x="17410812" y="15976642"/>
          <a:ext cx="1053072"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5A46D73-CBE8-42F1-8AB2-C905364A937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65</xdr:row>
      <xdr:rowOff>83499</xdr:rowOff>
    </xdr:from>
    <xdr:to>
      <xdr:col>37</xdr:col>
      <xdr:colOff>172274</xdr:colOff>
      <xdr:row>68</xdr:row>
      <xdr:rowOff>23927</xdr:rowOff>
    </xdr:to>
    <xdr:sp macro="" textlink="$DR$71">
      <xdr:nvSpPr>
        <xdr:cNvPr id="865" name="回線６８">
          <a:extLst>
            <a:ext uri="{FF2B5EF4-FFF2-40B4-BE49-F238E27FC236}">
              <a16:creationId xmlns:a16="http://schemas.microsoft.com/office/drawing/2014/main" id="{B3108243-78BC-4EC4-9A6C-D8175530870C}"/>
            </a:ext>
          </a:extLst>
        </xdr:cNvPr>
        <xdr:cNvSpPr>
          <a:spLocks/>
        </xdr:cNvSpPr>
      </xdr:nvSpPr>
      <xdr:spPr>
        <a:xfrm>
          <a:off x="16293231"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E2941B-7FA9-4FAB-BEF5-643426DBAD6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65</xdr:row>
      <xdr:rowOff>83499</xdr:rowOff>
    </xdr:from>
    <xdr:to>
      <xdr:col>33</xdr:col>
      <xdr:colOff>77950</xdr:colOff>
      <xdr:row>68</xdr:row>
      <xdr:rowOff>23927</xdr:rowOff>
    </xdr:to>
    <xdr:sp macro="" textlink="$DR$70">
      <xdr:nvSpPr>
        <xdr:cNvPr id="866" name="回線６７">
          <a:extLst>
            <a:ext uri="{FF2B5EF4-FFF2-40B4-BE49-F238E27FC236}">
              <a16:creationId xmlns:a16="http://schemas.microsoft.com/office/drawing/2014/main" id="{FF98B2B3-57E0-4743-A222-6881836C034C}"/>
            </a:ext>
          </a:extLst>
        </xdr:cNvPr>
        <xdr:cNvSpPr>
          <a:spLocks/>
        </xdr:cNvSpPr>
      </xdr:nvSpPr>
      <xdr:spPr>
        <a:xfrm>
          <a:off x="15175650"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68B73E-E807-4DF3-9837-675BF0C3FB2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65</xdr:row>
      <xdr:rowOff>83499</xdr:rowOff>
    </xdr:from>
    <xdr:to>
      <xdr:col>28</xdr:col>
      <xdr:colOff>237626</xdr:colOff>
      <xdr:row>68</xdr:row>
      <xdr:rowOff>23927</xdr:rowOff>
    </xdr:to>
    <xdr:sp macro="" textlink="$DR$69">
      <xdr:nvSpPr>
        <xdr:cNvPr id="867" name="回線６６">
          <a:extLst>
            <a:ext uri="{FF2B5EF4-FFF2-40B4-BE49-F238E27FC236}">
              <a16:creationId xmlns:a16="http://schemas.microsoft.com/office/drawing/2014/main" id="{EDECC035-6622-42AB-A050-4A1D5EB2CFA4}"/>
            </a:ext>
          </a:extLst>
        </xdr:cNvPr>
        <xdr:cNvSpPr>
          <a:spLocks/>
        </xdr:cNvSpPr>
      </xdr:nvSpPr>
      <xdr:spPr>
        <a:xfrm>
          <a:off x="14056255" y="15976642"/>
          <a:ext cx="1051257" cy="65888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58B787A-B2C7-4DAC-8B70-6E7EAA747CA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申告回線No.66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69</xdr:row>
      <xdr:rowOff>223817</xdr:rowOff>
    </xdr:from>
    <xdr:to>
      <xdr:col>94</xdr:col>
      <xdr:colOff>37526</xdr:colOff>
      <xdr:row>72</xdr:row>
      <xdr:rowOff>164244</xdr:rowOff>
    </xdr:to>
    <xdr:sp macro="" textlink="$DV$78">
      <xdr:nvSpPr>
        <xdr:cNvPr id="868" name="装置②７５">
          <a:extLst>
            <a:ext uri="{FF2B5EF4-FFF2-40B4-BE49-F238E27FC236}">
              <a16:creationId xmlns:a16="http://schemas.microsoft.com/office/drawing/2014/main" id="{A9D281FA-1D13-4228-816A-94E810815CC3}"/>
            </a:ext>
          </a:extLst>
        </xdr:cNvPr>
        <xdr:cNvSpPr>
          <a:spLocks/>
        </xdr:cNvSpPr>
      </xdr:nvSpPr>
      <xdr:spPr>
        <a:xfrm>
          <a:off x="30739897" y="17074903"/>
          <a:ext cx="1051258"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E18BF2-ABEB-4FAA-A331-F115D0BCF9A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申告機器No.75B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69</xdr:row>
      <xdr:rowOff>223817</xdr:rowOff>
    </xdr:from>
    <xdr:to>
      <xdr:col>89</xdr:col>
      <xdr:colOff>201569</xdr:colOff>
      <xdr:row>72</xdr:row>
      <xdr:rowOff>164244</xdr:rowOff>
    </xdr:to>
    <xdr:sp macro="" textlink="$DV$77">
      <xdr:nvSpPr>
        <xdr:cNvPr id="869" name="装置②７４">
          <a:extLst>
            <a:ext uri="{FF2B5EF4-FFF2-40B4-BE49-F238E27FC236}">
              <a16:creationId xmlns:a16="http://schemas.microsoft.com/office/drawing/2014/main" id="{0C99A027-D874-4A2D-B9DA-E55AD27E1AE9}"/>
            </a:ext>
          </a:extLst>
        </xdr:cNvPr>
        <xdr:cNvSpPr>
          <a:spLocks/>
        </xdr:cNvSpPr>
      </xdr:nvSpPr>
      <xdr:spPr>
        <a:xfrm>
          <a:off x="29624869" y="17074903"/>
          <a:ext cx="1051257"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5BBFE3-9BAB-41D9-8D79-3A6047E62A55}"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申告機器No.74B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69</xdr:row>
      <xdr:rowOff>223817</xdr:rowOff>
    </xdr:from>
    <xdr:to>
      <xdr:col>85</xdr:col>
      <xdr:colOff>111610</xdr:colOff>
      <xdr:row>72</xdr:row>
      <xdr:rowOff>164244</xdr:rowOff>
    </xdr:to>
    <xdr:sp macro="" textlink="$DV$76">
      <xdr:nvSpPr>
        <xdr:cNvPr id="870" name="装置②７３">
          <a:extLst>
            <a:ext uri="{FF2B5EF4-FFF2-40B4-BE49-F238E27FC236}">
              <a16:creationId xmlns:a16="http://schemas.microsoft.com/office/drawing/2014/main" id="{AB6350A7-BDE7-4553-843F-0FBC747C1E08}"/>
            </a:ext>
          </a:extLst>
        </xdr:cNvPr>
        <xdr:cNvSpPr>
          <a:spLocks/>
        </xdr:cNvSpPr>
      </xdr:nvSpPr>
      <xdr:spPr>
        <a:xfrm>
          <a:off x="28511653" y="17074903"/>
          <a:ext cx="1051257"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0329E0C-A560-497F-B2A8-F9DDCA21F70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申告機器No.73B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69</xdr:row>
      <xdr:rowOff>223817</xdr:rowOff>
    </xdr:from>
    <xdr:to>
      <xdr:col>81</xdr:col>
      <xdr:colOff>21651</xdr:colOff>
      <xdr:row>72</xdr:row>
      <xdr:rowOff>164244</xdr:rowOff>
    </xdr:to>
    <xdr:sp macro="" textlink="$DV$75">
      <xdr:nvSpPr>
        <xdr:cNvPr id="871" name="装置②７２">
          <a:extLst>
            <a:ext uri="{FF2B5EF4-FFF2-40B4-BE49-F238E27FC236}">
              <a16:creationId xmlns:a16="http://schemas.microsoft.com/office/drawing/2014/main" id="{EE0BF363-B550-4326-BD8E-3B390BB8FDB6}"/>
            </a:ext>
          </a:extLst>
        </xdr:cNvPr>
        <xdr:cNvSpPr>
          <a:spLocks/>
        </xdr:cNvSpPr>
      </xdr:nvSpPr>
      <xdr:spPr>
        <a:xfrm>
          <a:off x="27396622" y="17074903"/>
          <a:ext cx="1053072"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B0818BB-8994-4891-A7A3-68644506408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申告機器No.72B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69</xdr:row>
      <xdr:rowOff>223817</xdr:rowOff>
    </xdr:from>
    <xdr:to>
      <xdr:col>76</xdr:col>
      <xdr:colOff>185692</xdr:colOff>
      <xdr:row>72</xdr:row>
      <xdr:rowOff>164244</xdr:rowOff>
    </xdr:to>
    <xdr:sp macro="" textlink="$DV$74">
      <xdr:nvSpPr>
        <xdr:cNvPr id="872" name="装置②７１">
          <a:extLst>
            <a:ext uri="{FF2B5EF4-FFF2-40B4-BE49-F238E27FC236}">
              <a16:creationId xmlns:a16="http://schemas.microsoft.com/office/drawing/2014/main" id="{08DA3621-9154-40AE-B192-ECF101EC53D8}"/>
            </a:ext>
          </a:extLst>
        </xdr:cNvPr>
        <xdr:cNvSpPr>
          <a:spLocks/>
        </xdr:cNvSpPr>
      </xdr:nvSpPr>
      <xdr:spPr>
        <a:xfrm>
          <a:off x="26283406" y="17074903"/>
          <a:ext cx="1051257" cy="65888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15945C-4900-4C88-8E8E-BA616EA3980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申告機器No.71B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69</xdr:row>
      <xdr:rowOff>223817</xdr:rowOff>
    </xdr:from>
    <xdr:to>
      <xdr:col>70</xdr:col>
      <xdr:colOff>91869</xdr:colOff>
      <xdr:row>72</xdr:row>
      <xdr:rowOff>164244</xdr:rowOff>
    </xdr:to>
    <xdr:sp macro="" textlink="$DT$78">
      <xdr:nvSpPr>
        <xdr:cNvPr id="873" name="装置①７５">
          <a:extLst>
            <a:ext uri="{FF2B5EF4-FFF2-40B4-BE49-F238E27FC236}">
              <a16:creationId xmlns:a16="http://schemas.microsoft.com/office/drawing/2014/main" id="{0EDB878F-36CF-4F0B-913D-710F87839747}"/>
            </a:ext>
          </a:extLst>
        </xdr:cNvPr>
        <xdr:cNvSpPr>
          <a:spLocks/>
        </xdr:cNvSpPr>
      </xdr:nvSpPr>
      <xdr:spPr>
        <a:xfrm>
          <a:off x="24654698" y="17074903"/>
          <a:ext cx="1051257"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7205A8F-3402-4788-B247-F0029D4D67F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申告機器No.75A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69</xdr:row>
      <xdr:rowOff>223817</xdr:rowOff>
    </xdr:from>
    <xdr:to>
      <xdr:col>66</xdr:col>
      <xdr:colOff>13507</xdr:colOff>
      <xdr:row>72</xdr:row>
      <xdr:rowOff>164244</xdr:rowOff>
    </xdr:to>
    <xdr:sp macro="" textlink="$DT$77">
      <xdr:nvSpPr>
        <xdr:cNvPr id="874" name="装置①７４">
          <a:extLst>
            <a:ext uri="{FF2B5EF4-FFF2-40B4-BE49-F238E27FC236}">
              <a16:creationId xmlns:a16="http://schemas.microsoft.com/office/drawing/2014/main" id="{048D0483-F10D-4D37-9E4C-5DFAB6BE5204}"/>
            </a:ext>
          </a:extLst>
        </xdr:cNvPr>
        <xdr:cNvSpPr>
          <a:spLocks/>
        </xdr:cNvSpPr>
      </xdr:nvSpPr>
      <xdr:spPr>
        <a:xfrm>
          <a:off x="23551264" y="17074903"/>
          <a:ext cx="1053072"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D6ADB7-C454-4820-BDBD-5694971CB8C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申告機器No.74A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69</xdr:row>
      <xdr:rowOff>223817</xdr:rowOff>
    </xdr:from>
    <xdr:to>
      <xdr:col>61</xdr:col>
      <xdr:colOff>176437</xdr:colOff>
      <xdr:row>72</xdr:row>
      <xdr:rowOff>164244</xdr:rowOff>
    </xdr:to>
    <xdr:sp macro="" textlink="$DT$76">
      <xdr:nvSpPr>
        <xdr:cNvPr id="875" name="装置①７３">
          <a:extLst>
            <a:ext uri="{FF2B5EF4-FFF2-40B4-BE49-F238E27FC236}">
              <a16:creationId xmlns:a16="http://schemas.microsoft.com/office/drawing/2014/main" id="{EC69995A-AE45-4D7B-9F3B-6B04F8ABFE6C}"/>
            </a:ext>
          </a:extLst>
        </xdr:cNvPr>
        <xdr:cNvSpPr>
          <a:spLocks/>
        </xdr:cNvSpPr>
      </xdr:nvSpPr>
      <xdr:spPr>
        <a:xfrm>
          <a:off x="22436937" y="17074903"/>
          <a:ext cx="1051257"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306055-F4EE-4E88-AA8D-FFDCE06D6FD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申告機器No.73A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69</xdr:row>
      <xdr:rowOff>223817</xdr:rowOff>
    </xdr:from>
    <xdr:to>
      <xdr:col>57</xdr:col>
      <xdr:colOff>85367</xdr:colOff>
      <xdr:row>72</xdr:row>
      <xdr:rowOff>164244</xdr:rowOff>
    </xdr:to>
    <xdr:sp macro="" textlink="$DT$75">
      <xdr:nvSpPr>
        <xdr:cNvPr id="876" name="装置①７２">
          <a:extLst>
            <a:ext uri="{FF2B5EF4-FFF2-40B4-BE49-F238E27FC236}">
              <a16:creationId xmlns:a16="http://schemas.microsoft.com/office/drawing/2014/main" id="{D2FE8995-044B-41F5-A60B-BA888DF8158A}"/>
            </a:ext>
          </a:extLst>
        </xdr:cNvPr>
        <xdr:cNvSpPr>
          <a:spLocks/>
        </xdr:cNvSpPr>
      </xdr:nvSpPr>
      <xdr:spPr>
        <a:xfrm>
          <a:off x="21322610" y="17074903"/>
          <a:ext cx="1051257"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01B5B64-3C94-4122-A643-537B5AF2AF2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申告機器No.72A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69</xdr:row>
      <xdr:rowOff>223817</xdr:rowOff>
    </xdr:from>
    <xdr:to>
      <xdr:col>52</xdr:col>
      <xdr:colOff>248297</xdr:colOff>
      <xdr:row>72</xdr:row>
      <xdr:rowOff>164244</xdr:rowOff>
    </xdr:to>
    <xdr:sp macro="" textlink="$DT$74">
      <xdr:nvSpPr>
        <xdr:cNvPr id="877" name="装置①７１">
          <a:extLst>
            <a:ext uri="{FF2B5EF4-FFF2-40B4-BE49-F238E27FC236}">
              <a16:creationId xmlns:a16="http://schemas.microsoft.com/office/drawing/2014/main" id="{865D5428-DDA2-4802-8410-82C67702BA01}"/>
            </a:ext>
          </a:extLst>
        </xdr:cNvPr>
        <xdr:cNvSpPr>
          <a:spLocks/>
        </xdr:cNvSpPr>
      </xdr:nvSpPr>
      <xdr:spPr>
        <a:xfrm>
          <a:off x="20206468" y="17074903"/>
          <a:ext cx="1051258" cy="65888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28EDE6-DFCC-44C5-AE74-99A5105183D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申告機器No.71A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69</xdr:row>
      <xdr:rowOff>223817</xdr:rowOff>
    </xdr:from>
    <xdr:to>
      <xdr:col>46</xdr:col>
      <xdr:colOff>106914</xdr:colOff>
      <xdr:row>72</xdr:row>
      <xdr:rowOff>164244</xdr:rowOff>
    </xdr:to>
    <xdr:sp macro="" textlink="$DR$78">
      <xdr:nvSpPr>
        <xdr:cNvPr id="878" name="回線７５">
          <a:extLst>
            <a:ext uri="{FF2B5EF4-FFF2-40B4-BE49-F238E27FC236}">
              <a16:creationId xmlns:a16="http://schemas.microsoft.com/office/drawing/2014/main" id="{029F9EC9-8DE6-4497-9E5C-8E9C34E04DBF}"/>
            </a:ext>
          </a:extLst>
        </xdr:cNvPr>
        <xdr:cNvSpPr>
          <a:spLocks/>
        </xdr:cNvSpPr>
      </xdr:nvSpPr>
      <xdr:spPr>
        <a:xfrm>
          <a:off x="18530200"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3DEC78-27E2-497E-AA94-A95AB028E52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申告回線No.75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69</xdr:row>
      <xdr:rowOff>223817</xdr:rowOff>
    </xdr:from>
    <xdr:to>
      <xdr:col>42</xdr:col>
      <xdr:colOff>12590</xdr:colOff>
      <xdr:row>72</xdr:row>
      <xdr:rowOff>164244</xdr:rowOff>
    </xdr:to>
    <xdr:sp macro="" textlink="$DR$77">
      <xdr:nvSpPr>
        <xdr:cNvPr id="879" name="回線７４">
          <a:extLst>
            <a:ext uri="{FF2B5EF4-FFF2-40B4-BE49-F238E27FC236}">
              <a16:creationId xmlns:a16="http://schemas.microsoft.com/office/drawing/2014/main" id="{64CFC35A-5246-41A4-8FAE-0229E224B447}"/>
            </a:ext>
          </a:extLst>
        </xdr:cNvPr>
        <xdr:cNvSpPr>
          <a:spLocks/>
        </xdr:cNvSpPr>
      </xdr:nvSpPr>
      <xdr:spPr>
        <a:xfrm>
          <a:off x="17410804" y="17074903"/>
          <a:ext cx="1053072"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49A928-07B7-4AF1-9AA2-340C69DE16C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申告回線No.74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69</xdr:row>
      <xdr:rowOff>223817</xdr:rowOff>
    </xdr:from>
    <xdr:to>
      <xdr:col>37</xdr:col>
      <xdr:colOff>172266</xdr:colOff>
      <xdr:row>72</xdr:row>
      <xdr:rowOff>164244</xdr:rowOff>
    </xdr:to>
    <xdr:sp macro="" textlink="$DR$76">
      <xdr:nvSpPr>
        <xdr:cNvPr id="880" name="回線７３">
          <a:extLst>
            <a:ext uri="{FF2B5EF4-FFF2-40B4-BE49-F238E27FC236}">
              <a16:creationId xmlns:a16="http://schemas.microsoft.com/office/drawing/2014/main" id="{CBF2CAE4-F19C-44FF-998D-52AC19A5CB97}"/>
            </a:ext>
          </a:extLst>
        </xdr:cNvPr>
        <xdr:cNvSpPr>
          <a:spLocks/>
        </xdr:cNvSpPr>
      </xdr:nvSpPr>
      <xdr:spPr>
        <a:xfrm>
          <a:off x="16293223"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A01B640-8BAE-4EFD-B737-5637D3A27D1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申告回線No.73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69</xdr:row>
      <xdr:rowOff>223817</xdr:rowOff>
    </xdr:from>
    <xdr:to>
      <xdr:col>33</xdr:col>
      <xdr:colOff>77942</xdr:colOff>
      <xdr:row>72</xdr:row>
      <xdr:rowOff>164244</xdr:rowOff>
    </xdr:to>
    <xdr:sp macro="" textlink="$DR$75">
      <xdr:nvSpPr>
        <xdr:cNvPr id="881" name="回線７２">
          <a:extLst>
            <a:ext uri="{FF2B5EF4-FFF2-40B4-BE49-F238E27FC236}">
              <a16:creationId xmlns:a16="http://schemas.microsoft.com/office/drawing/2014/main" id="{15145F53-0BE8-49B2-95BD-16A15DED7B83}"/>
            </a:ext>
          </a:extLst>
        </xdr:cNvPr>
        <xdr:cNvSpPr>
          <a:spLocks/>
        </xdr:cNvSpPr>
      </xdr:nvSpPr>
      <xdr:spPr>
        <a:xfrm>
          <a:off x="15175642"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0CB243C-3E2B-4A6C-9BE2-840D826E545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申告回線No.72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69</xdr:row>
      <xdr:rowOff>223817</xdr:rowOff>
    </xdr:from>
    <xdr:to>
      <xdr:col>28</xdr:col>
      <xdr:colOff>237618</xdr:colOff>
      <xdr:row>72</xdr:row>
      <xdr:rowOff>164244</xdr:rowOff>
    </xdr:to>
    <xdr:sp macro="" textlink="$DR$74">
      <xdr:nvSpPr>
        <xdr:cNvPr id="882" name="回線７１">
          <a:extLst>
            <a:ext uri="{FF2B5EF4-FFF2-40B4-BE49-F238E27FC236}">
              <a16:creationId xmlns:a16="http://schemas.microsoft.com/office/drawing/2014/main" id="{8BEAB68A-5FD7-4A2E-97E7-5CC13FB96882}"/>
            </a:ext>
          </a:extLst>
        </xdr:cNvPr>
        <xdr:cNvSpPr>
          <a:spLocks/>
        </xdr:cNvSpPr>
      </xdr:nvSpPr>
      <xdr:spPr>
        <a:xfrm>
          <a:off x="14056247" y="17074903"/>
          <a:ext cx="1051257" cy="65888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2DE67EE-D700-4D2C-A27C-2AB2AD53BB4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申告回線No.71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73</xdr:row>
      <xdr:rowOff>78452</xdr:rowOff>
    </xdr:from>
    <xdr:to>
      <xdr:col>94</xdr:col>
      <xdr:colOff>37526</xdr:colOff>
      <xdr:row>76</xdr:row>
      <xdr:rowOff>18881</xdr:rowOff>
    </xdr:to>
    <xdr:sp macro="" textlink="$DV$83">
      <xdr:nvSpPr>
        <xdr:cNvPr id="883" name="装置②８０">
          <a:extLst>
            <a:ext uri="{FF2B5EF4-FFF2-40B4-BE49-F238E27FC236}">
              <a16:creationId xmlns:a16="http://schemas.microsoft.com/office/drawing/2014/main" id="{51ED1883-A5D5-45C5-A77A-59B10E263629}"/>
            </a:ext>
          </a:extLst>
        </xdr:cNvPr>
        <xdr:cNvSpPr>
          <a:spLocks/>
        </xdr:cNvSpPr>
      </xdr:nvSpPr>
      <xdr:spPr>
        <a:xfrm>
          <a:off x="30739897" y="17887481"/>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2E8FB4B-84FA-48A0-AD42-1F1AB3EF6FF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173568</xdr:colOff>
      <xdr:row>73</xdr:row>
      <xdr:rowOff>78452</xdr:rowOff>
    </xdr:from>
    <xdr:to>
      <xdr:col>89</xdr:col>
      <xdr:colOff>201568</xdr:colOff>
      <xdr:row>76</xdr:row>
      <xdr:rowOff>18881</xdr:rowOff>
    </xdr:to>
    <xdr:sp macro="" textlink="$DV$82">
      <xdr:nvSpPr>
        <xdr:cNvPr id="884" name="装置②７９">
          <a:extLst>
            <a:ext uri="{FF2B5EF4-FFF2-40B4-BE49-F238E27FC236}">
              <a16:creationId xmlns:a16="http://schemas.microsoft.com/office/drawing/2014/main" id="{38AF8612-910E-4995-9131-F02158B4C4E7}"/>
            </a:ext>
          </a:extLst>
        </xdr:cNvPr>
        <xdr:cNvSpPr>
          <a:spLocks/>
        </xdr:cNvSpPr>
      </xdr:nvSpPr>
      <xdr:spPr>
        <a:xfrm>
          <a:off x="29624868" y="1788748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12B4951-58CD-4FB7-A2EB-6550D5EE4A7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83609</xdr:colOff>
      <xdr:row>73</xdr:row>
      <xdr:rowOff>78452</xdr:rowOff>
    </xdr:from>
    <xdr:to>
      <xdr:col>85</xdr:col>
      <xdr:colOff>111609</xdr:colOff>
      <xdr:row>76</xdr:row>
      <xdr:rowOff>18881</xdr:rowOff>
    </xdr:to>
    <xdr:sp macro="" textlink="$DV$81">
      <xdr:nvSpPr>
        <xdr:cNvPr id="885" name="装置②７８">
          <a:extLst>
            <a:ext uri="{FF2B5EF4-FFF2-40B4-BE49-F238E27FC236}">
              <a16:creationId xmlns:a16="http://schemas.microsoft.com/office/drawing/2014/main" id="{353F08A0-9066-4A01-BA78-9BE6DAE87E85}"/>
            </a:ext>
          </a:extLst>
        </xdr:cNvPr>
        <xdr:cNvSpPr>
          <a:spLocks/>
        </xdr:cNvSpPr>
      </xdr:nvSpPr>
      <xdr:spPr>
        <a:xfrm>
          <a:off x="28511652" y="1788748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FFC5C3-8DF2-4139-9127-87D59DDDD4A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73</xdr:row>
      <xdr:rowOff>78452</xdr:rowOff>
    </xdr:from>
    <xdr:to>
      <xdr:col>81</xdr:col>
      <xdr:colOff>21650</xdr:colOff>
      <xdr:row>76</xdr:row>
      <xdr:rowOff>18881</xdr:rowOff>
    </xdr:to>
    <xdr:sp macro="" textlink="$DV$80">
      <xdr:nvSpPr>
        <xdr:cNvPr id="886" name="装置②７７">
          <a:extLst>
            <a:ext uri="{FF2B5EF4-FFF2-40B4-BE49-F238E27FC236}">
              <a16:creationId xmlns:a16="http://schemas.microsoft.com/office/drawing/2014/main" id="{106EA88F-230C-4EAF-8DDE-098652E7636A}"/>
            </a:ext>
          </a:extLst>
        </xdr:cNvPr>
        <xdr:cNvSpPr>
          <a:spLocks/>
        </xdr:cNvSpPr>
      </xdr:nvSpPr>
      <xdr:spPr>
        <a:xfrm>
          <a:off x="27396621" y="17887481"/>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2B5FBD-4AC6-4440-9E3A-7B3D36100B4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73</xdr:row>
      <xdr:rowOff>78452</xdr:rowOff>
    </xdr:from>
    <xdr:to>
      <xdr:col>76</xdr:col>
      <xdr:colOff>185692</xdr:colOff>
      <xdr:row>76</xdr:row>
      <xdr:rowOff>18881</xdr:rowOff>
    </xdr:to>
    <xdr:sp macro="" textlink="$DV$79">
      <xdr:nvSpPr>
        <xdr:cNvPr id="887" name="装置②７６">
          <a:extLst>
            <a:ext uri="{FF2B5EF4-FFF2-40B4-BE49-F238E27FC236}">
              <a16:creationId xmlns:a16="http://schemas.microsoft.com/office/drawing/2014/main" id="{205A2036-8185-4D53-9D48-00380E47C64A}"/>
            </a:ext>
          </a:extLst>
        </xdr:cNvPr>
        <xdr:cNvSpPr>
          <a:spLocks/>
        </xdr:cNvSpPr>
      </xdr:nvSpPr>
      <xdr:spPr>
        <a:xfrm>
          <a:off x="26283406" y="17887481"/>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D7FCA5-BA4A-4857-A3FA-0FAD5D4D031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73</xdr:row>
      <xdr:rowOff>78452</xdr:rowOff>
    </xdr:from>
    <xdr:to>
      <xdr:col>70</xdr:col>
      <xdr:colOff>91869</xdr:colOff>
      <xdr:row>76</xdr:row>
      <xdr:rowOff>18881</xdr:rowOff>
    </xdr:to>
    <xdr:sp macro="" textlink="$DT$83">
      <xdr:nvSpPr>
        <xdr:cNvPr id="888" name="装置①８０">
          <a:extLst>
            <a:ext uri="{FF2B5EF4-FFF2-40B4-BE49-F238E27FC236}">
              <a16:creationId xmlns:a16="http://schemas.microsoft.com/office/drawing/2014/main" id="{8C6F701C-7011-439E-897A-6171A12E7A9F}"/>
            </a:ext>
          </a:extLst>
        </xdr:cNvPr>
        <xdr:cNvSpPr>
          <a:spLocks/>
        </xdr:cNvSpPr>
      </xdr:nvSpPr>
      <xdr:spPr>
        <a:xfrm>
          <a:off x="24654698" y="1788748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E3DC42E-7FD3-4DBE-9A7E-B022C4D576B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73</xdr:row>
      <xdr:rowOff>78452</xdr:rowOff>
    </xdr:from>
    <xdr:to>
      <xdr:col>66</xdr:col>
      <xdr:colOff>13499</xdr:colOff>
      <xdr:row>76</xdr:row>
      <xdr:rowOff>18881</xdr:rowOff>
    </xdr:to>
    <xdr:sp macro="" textlink="$DT$82">
      <xdr:nvSpPr>
        <xdr:cNvPr id="889" name="装置①７９">
          <a:extLst>
            <a:ext uri="{FF2B5EF4-FFF2-40B4-BE49-F238E27FC236}">
              <a16:creationId xmlns:a16="http://schemas.microsoft.com/office/drawing/2014/main" id="{C46F54EF-AA6A-4670-8AD7-4BBC2612C0F6}"/>
            </a:ext>
          </a:extLst>
        </xdr:cNvPr>
        <xdr:cNvSpPr>
          <a:spLocks/>
        </xdr:cNvSpPr>
      </xdr:nvSpPr>
      <xdr:spPr>
        <a:xfrm>
          <a:off x="23551256" y="17887481"/>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F15F206-B2CD-4C64-BE2F-D8D12C679F4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73</xdr:row>
      <xdr:rowOff>78452</xdr:rowOff>
    </xdr:from>
    <xdr:to>
      <xdr:col>61</xdr:col>
      <xdr:colOff>176437</xdr:colOff>
      <xdr:row>76</xdr:row>
      <xdr:rowOff>18881</xdr:rowOff>
    </xdr:to>
    <xdr:sp macro="" textlink="$DT$81">
      <xdr:nvSpPr>
        <xdr:cNvPr id="890" name="装置①７８">
          <a:extLst>
            <a:ext uri="{FF2B5EF4-FFF2-40B4-BE49-F238E27FC236}">
              <a16:creationId xmlns:a16="http://schemas.microsoft.com/office/drawing/2014/main" id="{5279F027-C793-4A31-BA5C-C7C662F9DC9B}"/>
            </a:ext>
          </a:extLst>
        </xdr:cNvPr>
        <xdr:cNvSpPr>
          <a:spLocks/>
        </xdr:cNvSpPr>
      </xdr:nvSpPr>
      <xdr:spPr>
        <a:xfrm>
          <a:off x="22436937" y="1788748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C76F06-586D-4E68-B5C2-D36CE74CA0F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73</xdr:row>
      <xdr:rowOff>78452</xdr:rowOff>
    </xdr:from>
    <xdr:to>
      <xdr:col>57</xdr:col>
      <xdr:colOff>85359</xdr:colOff>
      <xdr:row>76</xdr:row>
      <xdr:rowOff>18881</xdr:rowOff>
    </xdr:to>
    <xdr:sp macro="" textlink="$DT$80">
      <xdr:nvSpPr>
        <xdr:cNvPr id="891" name="装置①７７">
          <a:extLst>
            <a:ext uri="{FF2B5EF4-FFF2-40B4-BE49-F238E27FC236}">
              <a16:creationId xmlns:a16="http://schemas.microsoft.com/office/drawing/2014/main" id="{E9B1A37E-CAE0-4772-AC2E-A5769F194022}"/>
            </a:ext>
          </a:extLst>
        </xdr:cNvPr>
        <xdr:cNvSpPr>
          <a:spLocks/>
        </xdr:cNvSpPr>
      </xdr:nvSpPr>
      <xdr:spPr>
        <a:xfrm>
          <a:off x="21322602" y="1788748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48A446-0348-4C7E-8E47-60AF8CB6A74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73</xdr:row>
      <xdr:rowOff>78452</xdr:rowOff>
    </xdr:from>
    <xdr:to>
      <xdr:col>52</xdr:col>
      <xdr:colOff>248289</xdr:colOff>
      <xdr:row>76</xdr:row>
      <xdr:rowOff>18881</xdr:rowOff>
    </xdr:to>
    <xdr:sp macro="" textlink="$DT$79">
      <xdr:nvSpPr>
        <xdr:cNvPr id="892" name="装置①７６">
          <a:extLst>
            <a:ext uri="{FF2B5EF4-FFF2-40B4-BE49-F238E27FC236}">
              <a16:creationId xmlns:a16="http://schemas.microsoft.com/office/drawing/2014/main" id="{D3455E93-03C6-495D-ADB3-8ADDEE706043}"/>
            </a:ext>
          </a:extLst>
        </xdr:cNvPr>
        <xdr:cNvSpPr>
          <a:spLocks/>
        </xdr:cNvSpPr>
      </xdr:nvSpPr>
      <xdr:spPr>
        <a:xfrm>
          <a:off x="20206460" y="17887481"/>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A400ED9-382C-4B12-9E2E-E8BB190610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申告機器No.76A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73</xdr:row>
      <xdr:rowOff>78452</xdr:rowOff>
    </xdr:from>
    <xdr:to>
      <xdr:col>46</xdr:col>
      <xdr:colOff>106914</xdr:colOff>
      <xdr:row>76</xdr:row>
      <xdr:rowOff>18881</xdr:rowOff>
    </xdr:to>
    <xdr:sp macro="" textlink="$DR$83">
      <xdr:nvSpPr>
        <xdr:cNvPr id="893" name="回線８０">
          <a:extLst>
            <a:ext uri="{FF2B5EF4-FFF2-40B4-BE49-F238E27FC236}">
              <a16:creationId xmlns:a16="http://schemas.microsoft.com/office/drawing/2014/main" id="{C3888E94-02A3-40E1-9A96-5D0A73E975F2}"/>
            </a:ext>
          </a:extLst>
        </xdr:cNvPr>
        <xdr:cNvSpPr>
          <a:spLocks/>
        </xdr:cNvSpPr>
      </xdr:nvSpPr>
      <xdr:spPr>
        <a:xfrm>
          <a:off x="18530200"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9C2F49-890F-4C8C-ACA0-2921B96733E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73</xdr:row>
      <xdr:rowOff>78452</xdr:rowOff>
    </xdr:from>
    <xdr:to>
      <xdr:col>42</xdr:col>
      <xdr:colOff>12590</xdr:colOff>
      <xdr:row>76</xdr:row>
      <xdr:rowOff>18881</xdr:rowOff>
    </xdr:to>
    <xdr:sp macro="" textlink="$DR$82">
      <xdr:nvSpPr>
        <xdr:cNvPr id="894" name="回線７９">
          <a:extLst>
            <a:ext uri="{FF2B5EF4-FFF2-40B4-BE49-F238E27FC236}">
              <a16:creationId xmlns:a16="http://schemas.microsoft.com/office/drawing/2014/main" id="{7FFF3B84-6D06-4684-AB0D-2075D3B0A702}"/>
            </a:ext>
          </a:extLst>
        </xdr:cNvPr>
        <xdr:cNvSpPr>
          <a:spLocks/>
        </xdr:cNvSpPr>
      </xdr:nvSpPr>
      <xdr:spPr>
        <a:xfrm>
          <a:off x="17410804" y="17887481"/>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D90ED31-A7FC-4A89-9687-6445B887700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73</xdr:row>
      <xdr:rowOff>78452</xdr:rowOff>
    </xdr:from>
    <xdr:to>
      <xdr:col>37</xdr:col>
      <xdr:colOff>172266</xdr:colOff>
      <xdr:row>76</xdr:row>
      <xdr:rowOff>18881</xdr:rowOff>
    </xdr:to>
    <xdr:sp macro="" textlink="$DR$81">
      <xdr:nvSpPr>
        <xdr:cNvPr id="895" name="回線７８">
          <a:extLst>
            <a:ext uri="{FF2B5EF4-FFF2-40B4-BE49-F238E27FC236}">
              <a16:creationId xmlns:a16="http://schemas.microsoft.com/office/drawing/2014/main" id="{F32C5B0F-458A-4C02-9F61-1AD99B089A54}"/>
            </a:ext>
          </a:extLst>
        </xdr:cNvPr>
        <xdr:cNvSpPr>
          <a:spLocks/>
        </xdr:cNvSpPr>
      </xdr:nvSpPr>
      <xdr:spPr>
        <a:xfrm>
          <a:off x="16293223"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6FCFCC-8731-4514-92AA-7641F179359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73</xdr:row>
      <xdr:rowOff>78452</xdr:rowOff>
    </xdr:from>
    <xdr:to>
      <xdr:col>33</xdr:col>
      <xdr:colOff>77942</xdr:colOff>
      <xdr:row>76</xdr:row>
      <xdr:rowOff>18881</xdr:rowOff>
    </xdr:to>
    <xdr:sp macro="" textlink="$DR$80">
      <xdr:nvSpPr>
        <xdr:cNvPr id="896" name="回線７７">
          <a:extLst>
            <a:ext uri="{FF2B5EF4-FFF2-40B4-BE49-F238E27FC236}">
              <a16:creationId xmlns:a16="http://schemas.microsoft.com/office/drawing/2014/main" id="{4C039525-64DD-404B-BB25-DFF3AF73FDEB}"/>
            </a:ext>
          </a:extLst>
        </xdr:cNvPr>
        <xdr:cNvSpPr>
          <a:spLocks/>
        </xdr:cNvSpPr>
      </xdr:nvSpPr>
      <xdr:spPr>
        <a:xfrm>
          <a:off x="15175642"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4638A49-98E6-4B18-B23C-668A7E551BB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73</xdr:row>
      <xdr:rowOff>78452</xdr:rowOff>
    </xdr:from>
    <xdr:to>
      <xdr:col>28</xdr:col>
      <xdr:colOff>237618</xdr:colOff>
      <xdr:row>76</xdr:row>
      <xdr:rowOff>18881</xdr:rowOff>
    </xdr:to>
    <xdr:sp macro="" textlink="$DR$79">
      <xdr:nvSpPr>
        <xdr:cNvPr id="897" name="回線７６">
          <a:extLst>
            <a:ext uri="{FF2B5EF4-FFF2-40B4-BE49-F238E27FC236}">
              <a16:creationId xmlns:a16="http://schemas.microsoft.com/office/drawing/2014/main" id="{28B2DD3B-9925-459C-ABB3-5D847330636E}"/>
            </a:ext>
          </a:extLst>
        </xdr:cNvPr>
        <xdr:cNvSpPr>
          <a:spLocks/>
        </xdr:cNvSpPr>
      </xdr:nvSpPr>
      <xdr:spPr>
        <a:xfrm>
          <a:off x="14056247" y="17887481"/>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534A31-B3BF-49D1-8EFA-EADAC478495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申告回線No.76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81</xdr:row>
      <xdr:rowOff>77205</xdr:rowOff>
    </xdr:from>
    <xdr:to>
      <xdr:col>94</xdr:col>
      <xdr:colOff>37526</xdr:colOff>
      <xdr:row>84</xdr:row>
      <xdr:rowOff>17634</xdr:rowOff>
    </xdr:to>
    <xdr:sp macro="" textlink="$DV$93">
      <xdr:nvSpPr>
        <xdr:cNvPr id="898" name="装置②９０">
          <a:extLst>
            <a:ext uri="{FF2B5EF4-FFF2-40B4-BE49-F238E27FC236}">
              <a16:creationId xmlns:a16="http://schemas.microsoft.com/office/drawing/2014/main" id="{2732425D-28E9-48F9-9CFD-A0389EE911BD}"/>
            </a:ext>
          </a:extLst>
        </xdr:cNvPr>
        <xdr:cNvSpPr>
          <a:spLocks/>
        </xdr:cNvSpPr>
      </xdr:nvSpPr>
      <xdr:spPr>
        <a:xfrm>
          <a:off x="30739897" y="19802119"/>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714BA77-A90E-4DE4-8F50-78F03039E6B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81</xdr:row>
      <xdr:rowOff>77205</xdr:rowOff>
    </xdr:from>
    <xdr:to>
      <xdr:col>89</xdr:col>
      <xdr:colOff>201569</xdr:colOff>
      <xdr:row>84</xdr:row>
      <xdr:rowOff>17634</xdr:rowOff>
    </xdr:to>
    <xdr:sp macro="" textlink="$DV$92">
      <xdr:nvSpPr>
        <xdr:cNvPr id="899" name="装置②８９">
          <a:extLst>
            <a:ext uri="{FF2B5EF4-FFF2-40B4-BE49-F238E27FC236}">
              <a16:creationId xmlns:a16="http://schemas.microsoft.com/office/drawing/2014/main" id="{8B64069B-44DB-4342-BBE4-D9517B4959E3}"/>
            </a:ext>
          </a:extLst>
        </xdr:cNvPr>
        <xdr:cNvSpPr>
          <a:spLocks/>
        </xdr:cNvSpPr>
      </xdr:nvSpPr>
      <xdr:spPr>
        <a:xfrm>
          <a:off x="29624869" y="19802119"/>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70572D-89CA-4C7F-A107-2D6209D93E5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81</xdr:row>
      <xdr:rowOff>77205</xdr:rowOff>
    </xdr:from>
    <xdr:to>
      <xdr:col>85</xdr:col>
      <xdr:colOff>111610</xdr:colOff>
      <xdr:row>84</xdr:row>
      <xdr:rowOff>17634</xdr:rowOff>
    </xdr:to>
    <xdr:sp macro="" textlink="$DV$91">
      <xdr:nvSpPr>
        <xdr:cNvPr id="900" name="装置②８８">
          <a:extLst>
            <a:ext uri="{FF2B5EF4-FFF2-40B4-BE49-F238E27FC236}">
              <a16:creationId xmlns:a16="http://schemas.microsoft.com/office/drawing/2014/main" id="{76DDD8CD-CFA5-4035-A9CD-CFF92A9E075E}"/>
            </a:ext>
          </a:extLst>
        </xdr:cNvPr>
        <xdr:cNvSpPr>
          <a:spLocks/>
        </xdr:cNvSpPr>
      </xdr:nvSpPr>
      <xdr:spPr>
        <a:xfrm>
          <a:off x="28511653" y="19802119"/>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986A3F-3011-4FC9-9D2A-2FA5B859F7A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81</xdr:row>
      <xdr:rowOff>77205</xdr:rowOff>
    </xdr:from>
    <xdr:to>
      <xdr:col>81</xdr:col>
      <xdr:colOff>21651</xdr:colOff>
      <xdr:row>84</xdr:row>
      <xdr:rowOff>17634</xdr:rowOff>
    </xdr:to>
    <xdr:sp macro="" textlink="$DV$90">
      <xdr:nvSpPr>
        <xdr:cNvPr id="901" name="装置②８７">
          <a:extLst>
            <a:ext uri="{FF2B5EF4-FFF2-40B4-BE49-F238E27FC236}">
              <a16:creationId xmlns:a16="http://schemas.microsoft.com/office/drawing/2014/main" id="{8671EB91-D60C-4F2B-A7A5-086B5622FDB7}"/>
            </a:ext>
          </a:extLst>
        </xdr:cNvPr>
        <xdr:cNvSpPr>
          <a:spLocks/>
        </xdr:cNvSpPr>
      </xdr:nvSpPr>
      <xdr:spPr>
        <a:xfrm>
          <a:off x="27396622" y="19802119"/>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E40233-89A0-48D8-BEA1-4CF2722F0EBE}"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81</xdr:row>
      <xdr:rowOff>77205</xdr:rowOff>
    </xdr:from>
    <xdr:to>
      <xdr:col>76</xdr:col>
      <xdr:colOff>185692</xdr:colOff>
      <xdr:row>84</xdr:row>
      <xdr:rowOff>17634</xdr:rowOff>
    </xdr:to>
    <xdr:sp macro="" textlink="$DV$89">
      <xdr:nvSpPr>
        <xdr:cNvPr id="902" name="装置②８６">
          <a:extLst>
            <a:ext uri="{FF2B5EF4-FFF2-40B4-BE49-F238E27FC236}">
              <a16:creationId xmlns:a16="http://schemas.microsoft.com/office/drawing/2014/main" id="{3C96AB95-9EF9-4026-9BD9-B0F320C15E9F}"/>
            </a:ext>
          </a:extLst>
        </xdr:cNvPr>
        <xdr:cNvSpPr>
          <a:spLocks/>
        </xdr:cNvSpPr>
      </xdr:nvSpPr>
      <xdr:spPr>
        <a:xfrm>
          <a:off x="26283406" y="19802119"/>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0E19FA3-6054-4239-A29A-EB0B83824BE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63869</xdr:colOff>
      <xdr:row>81</xdr:row>
      <xdr:rowOff>77176</xdr:rowOff>
    </xdr:from>
    <xdr:to>
      <xdr:col>70</xdr:col>
      <xdr:colOff>91869</xdr:colOff>
      <xdr:row>84</xdr:row>
      <xdr:rowOff>17605</xdr:rowOff>
    </xdr:to>
    <xdr:sp macro="" textlink="$DT$93">
      <xdr:nvSpPr>
        <xdr:cNvPr id="903" name="装置①９０">
          <a:extLst>
            <a:ext uri="{FF2B5EF4-FFF2-40B4-BE49-F238E27FC236}">
              <a16:creationId xmlns:a16="http://schemas.microsoft.com/office/drawing/2014/main" id="{09646601-1542-4352-AA5A-647F142951D0}"/>
            </a:ext>
          </a:extLst>
        </xdr:cNvPr>
        <xdr:cNvSpPr>
          <a:spLocks/>
        </xdr:cNvSpPr>
      </xdr:nvSpPr>
      <xdr:spPr>
        <a:xfrm>
          <a:off x="24654698" y="19802090"/>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B74F65B-E442-4C25-A8A7-82DCA951753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239499</xdr:colOff>
      <xdr:row>81</xdr:row>
      <xdr:rowOff>74554</xdr:rowOff>
    </xdr:from>
    <xdr:to>
      <xdr:col>66</xdr:col>
      <xdr:colOff>13499</xdr:colOff>
      <xdr:row>84</xdr:row>
      <xdr:rowOff>14983</xdr:rowOff>
    </xdr:to>
    <xdr:sp macro="" textlink="$DT$92">
      <xdr:nvSpPr>
        <xdr:cNvPr id="904" name="装置①８９">
          <a:extLst>
            <a:ext uri="{FF2B5EF4-FFF2-40B4-BE49-F238E27FC236}">
              <a16:creationId xmlns:a16="http://schemas.microsoft.com/office/drawing/2014/main" id="{612E5856-D848-43A8-9344-9ADDC3A62FEB}"/>
            </a:ext>
          </a:extLst>
        </xdr:cNvPr>
        <xdr:cNvSpPr>
          <a:spLocks/>
        </xdr:cNvSpPr>
      </xdr:nvSpPr>
      <xdr:spPr>
        <a:xfrm>
          <a:off x="23551256" y="19799468"/>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CAC4E0D-980E-4987-AB74-147CB14570D9}"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81</xdr:row>
      <xdr:rowOff>71933</xdr:rowOff>
    </xdr:from>
    <xdr:to>
      <xdr:col>61</xdr:col>
      <xdr:colOff>176429</xdr:colOff>
      <xdr:row>84</xdr:row>
      <xdr:rowOff>12362</xdr:rowOff>
    </xdr:to>
    <xdr:sp macro="" textlink="$DT$91">
      <xdr:nvSpPr>
        <xdr:cNvPr id="905" name="装置①８８">
          <a:extLst>
            <a:ext uri="{FF2B5EF4-FFF2-40B4-BE49-F238E27FC236}">
              <a16:creationId xmlns:a16="http://schemas.microsoft.com/office/drawing/2014/main" id="{7E8178DC-2D42-4510-B113-C109F50EE99C}"/>
            </a:ext>
          </a:extLst>
        </xdr:cNvPr>
        <xdr:cNvSpPr>
          <a:spLocks/>
        </xdr:cNvSpPr>
      </xdr:nvSpPr>
      <xdr:spPr>
        <a:xfrm>
          <a:off x="22436929" y="19796847"/>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C8C107-A30F-4600-9CC8-6DAFC865E4C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81</xdr:row>
      <xdr:rowOff>69311</xdr:rowOff>
    </xdr:from>
    <xdr:to>
      <xdr:col>57</xdr:col>
      <xdr:colOff>85359</xdr:colOff>
      <xdr:row>84</xdr:row>
      <xdr:rowOff>14688</xdr:rowOff>
    </xdr:to>
    <xdr:sp macro="" textlink="$DT$90">
      <xdr:nvSpPr>
        <xdr:cNvPr id="906" name="装置①８７">
          <a:extLst>
            <a:ext uri="{FF2B5EF4-FFF2-40B4-BE49-F238E27FC236}">
              <a16:creationId xmlns:a16="http://schemas.microsoft.com/office/drawing/2014/main" id="{1EC25A70-FFCA-47AC-B511-B018778F3B6F}"/>
            </a:ext>
          </a:extLst>
        </xdr:cNvPr>
        <xdr:cNvSpPr>
          <a:spLocks/>
        </xdr:cNvSpPr>
      </xdr:nvSpPr>
      <xdr:spPr>
        <a:xfrm>
          <a:off x="21322602" y="19794225"/>
          <a:ext cx="1051257" cy="66383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349848-74E0-4AEC-9805-D4ED423453A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81</xdr:row>
      <xdr:rowOff>66690</xdr:rowOff>
    </xdr:from>
    <xdr:to>
      <xdr:col>52</xdr:col>
      <xdr:colOff>248289</xdr:colOff>
      <xdr:row>84</xdr:row>
      <xdr:rowOff>12067</xdr:rowOff>
    </xdr:to>
    <xdr:sp macro="" textlink="$DT$89">
      <xdr:nvSpPr>
        <xdr:cNvPr id="907" name="装置①８６">
          <a:extLst>
            <a:ext uri="{FF2B5EF4-FFF2-40B4-BE49-F238E27FC236}">
              <a16:creationId xmlns:a16="http://schemas.microsoft.com/office/drawing/2014/main" id="{0A451BD9-511A-4418-AF3E-34E0C0F1AAB8}"/>
            </a:ext>
          </a:extLst>
        </xdr:cNvPr>
        <xdr:cNvSpPr>
          <a:spLocks/>
        </xdr:cNvSpPr>
      </xdr:nvSpPr>
      <xdr:spPr>
        <a:xfrm>
          <a:off x="20206460" y="19791604"/>
          <a:ext cx="1051258" cy="66383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0E5A30-5774-4C8A-A686-B95681D98F8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申告機器No.86A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81</xdr:row>
      <xdr:rowOff>67523</xdr:rowOff>
    </xdr:from>
    <xdr:to>
      <xdr:col>46</xdr:col>
      <xdr:colOff>106914</xdr:colOff>
      <xdr:row>84</xdr:row>
      <xdr:rowOff>12900</xdr:rowOff>
    </xdr:to>
    <xdr:sp macro="" textlink="$DR$93">
      <xdr:nvSpPr>
        <xdr:cNvPr id="908" name="回線９０">
          <a:extLst>
            <a:ext uri="{FF2B5EF4-FFF2-40B4-BE49-F238E27FC236}">
              <a16:creationId xmlns:a16="http://schemas.microsoft.com/office/drawing/2014/main" id="{1C026D91-F7C5-4D1C-89B7-DAA5887C3115}"/>
            </a:ext>
          </a:extLst>
        </xdr:cNvPr>
        <xdr:cNvSpPr>
          <a:spLocks/>
        </xdr:cNvSpPr>
      </xdr:nvSpPr>
      <xdr:spPr>
        <a:xfrm>
          <a:off x="18530200"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97D4DAC-DD76-4DDF-B1AF-13782B3F26F6}"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81</xdr:row>
      <xdr:rowOff>67523</xdr:rowOff>
    </xdr:from>
    <xdr:to>
      <xdr:col>42</xdr:col>
      <xdr:colOff>12590</xdr:colOff>
      <xdr:row>84</xdr:row>
      <xdr:rowOff>12900</xdr:rowOff>
    </xdr:to>
    <xdr:sp macro="" textlink="$DR$92">
      <xdr:nvSpPr>
        <xdr:cNvPr id="909" name="回線８９">
          <a:extLst>
            <a:ext uri="{FF2B5EF4-FFF2-40B4-BE49-F238E27FC236}">
              <a16:creationId xmlns:a16="http://schemas.microsoft.com/office/drawing/2014/main" id="{90F3850F-8BA8-4421-887B-DEA7275E7419}"/>
            </a:ext>
          </a:extLst>
        </xdr:cNvPr>
        <xdr:cNvSpPr>
          <a:spLocks/>
        </xdr:cNvSpPr>
      </xdr:nvSpPr>
      <xdr:spPr>
        <a:xfrm>
          <a:off x="17410804" y="19792437"/>
          <a:ext cx="1053072"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D88A26-32E5-4A18-96BF-BF6812BEE59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81</xdr:row>
      <xdr:rowOff>67523</xdr:rowOff>
    </xdr:from>
    <xdr:to>
      <xdr:col>37</xdr:col>
      <xdr:colOff>172266</xdr:colOff>
      <xdr:row>84</xdr:row>
      <xdr:rowOff>12900</xdr:rowOff>
    </xdr:to>
    <xdr:sp macro="" textlink="$DR$91">
      <xdr:nvSpPr>
        <xdr:cNvPr id="910" name="回線８８">
          <a:extLst>
            <a:ext uri="{FF2B5EF4-FFF2-40B4-BE49-F238E27FC236}">
              <a16:creationId xmlns:a16="http://schemas.microsoft.com/office/drawing/2014/main" id="{8658662B-CD24-4C6E-9EC4-DA84E71E4714}"/>
            </a:ext>
          </a:extLst>
        </xdr:cNvPr>
        <xdr:cNvSpPr>
          <a:spLocks/>
        </xdr:cNvSpPr>
      </xdr:nvSpPr>
      <xdr:spPr>
        <a:xfrm>
          <a:off x="16293223"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2DE783-F499-46C9-BB73-90A452F68D2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81</xdr:row>
      <xdr:rowOff>67523</xdr:rowOff>
    </xdr:from>
    <xdr:to>
      <xdr:col>33</xdr:col>
      <xdr:colOff>77942</xdr:colOff>
      <xdr:row>84</xdr:row>
      <xdr:rowOff>12900</xdr:rowOff>
    </xdr:to>
    <xdr:sp macro="" textlink="$DR$90">
      <xdr:nvSpPr>
        <xdr:cNvPr id="911" name="回線８７">
          <a:extLst>
            <a:ext uri="{FF2B5EF4-FFF2-40B4-BE49-F238E27FC236}">
              <a16:creationId xmlns:a16="http://schemas.microsoft.com/office/drawing/2014/main" id="{612E1E07-95EC-4601-9A33-9F01E53F5852}"/>
            </a:ext>
          </a:extLst>
        </xdr:cNvPr>
        <xdr:cNvSpPr>
          <a:spLocks/>
        </xdr:cNvSpPr>
      </xdr:nvSpPr>
      <xdr:spPr>
        <a:xfrm>
          <a:off x="15175642"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80F0A88-299C-424F-A4DD-E68B6D7B86FF}"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81</xdr:row>
      <xdr:rowOff>67523</xdr:rowOff>
    </xdr:from>
    <xdr:to>
      <xdr:col>28</xdr:col>
      <xdr:colOff>237618</xdr:colOff>
      <xdr:row>84</xdr:row>
      <xdr:rowOff>12900</xdr:rowOff>
    </xdr:to>
    <xdr:sp macro="" textlink="$DR$89">
      <xdr:nvSpPr>
        <xdr:cNvPr id="912" name="回線８６">
          <a:extLst>
            <a:ext uri="{FF2B5EF4-FFF2-40B4-BE49-F238E27FC236}">
              <a16:creationId xmlns:a16="http://schemas.microsoft.com/office/drawing/2014/main" id="{813903BA-8625-465F-B886-4FE9C5E03F0F}"/>
            </a:ext>
          </a:extLst>
        </xdr:cNvPr>
        <xdr:cNvSpPr>
          <a:spLocks/>
        </xdr:cNvSpPr>
      </xdr:nvSpPr>
      <xdr:spPr>
        <a:xfrm>
          <a:off x="14056247" y="19792437"/>
          <a:ext cx="1051257" cy="66383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0D7397-3782-4453-BFE5-1EB5B1A7E50C}"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申告回線No.86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9518</xdr:colOff>
      <xdr:row>89</xdr:row>
      <xdr:rowOff>106070</xdr:rowOff>
    </xdr:from>
    <xdr:to>
      <xdr:col>94</xdr:col>
      <xdr:colOff>37518</xdr:colOff>
      <xdr:row>92</xdr:row>
      <xdr:rowOff>46499</xdr:rowOff>
    </xdr:to>
    <xdr:sp macro="" textlink="$DV$103">
      <xdr:nvSpPr>
        <xdr:cNvPr id="913" name="装置②１００">
          <a:extLst>
            <a:ext uri="{FF2B5EF4-FFF2-40B4-BE49-F238E27FC236}">
              <a16:creationId xmlns:a16="http://schemas.microsoft.com/office/drawing/2014/main" id="{79A796F7-E6D2-445A-8537-44D5F5B57BDD}"/>
            </a:ext>
          </a:extLst>
        </xdr:cNvPr>
        <xdr:cNvSpPr>
          <a:spLocks/>
        </xdr:cNvSpPr>
      </xdr:nvSpPr>
      <xdr:spPr>
        <a:xfrm>
          <a:off x="30739889" y="21746870"/>
          <a:ext cx="1051258"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E1754C-C590-47C3-8219-8AE123D15F4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申告機器No.100B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173561</xdr:colOff>
      <xdr:row>89</xdr:row>
      <xdr:rowOff>106070</xdr:rowOff>
    </xdr:from>
    <xdr:to>
      <xdr:col>89</xdr:col>
      <xdr:colOff>201561</xdr:colOff>
      <xdr:row>92</xdr:row>
      <xdr:rowOff>46499</xdr:rowOff>
    </xdr:to>
    <xdr:sp macro="" textlink="$DV$102">
      <xdr:nvSpPr>
        <xdr:cNvPr id="914" name="装置②９９">
          <a:extLst>
            <a:ext uri="{FF2B5EF4-FFF2-40B4-BE49-F238E27FC236}">
              <a16:creationId xmlns:a16="http://schemas.microsoft.com/office/drawing/2014/main" id="{E30DAE41-8CFC-4BA1-A8CF-A7C1D1A08FC9}"/>
            </a:ext>
          </a:extLst>
        </xdr:cNvPr>
        <xdr:cNvSpPr>
          <a:spLocks/>
        </xdr:cNvSpPr>
      </xdr:nvSpPr>
      <xdr:spPr>
        <a:xfrm>
          <a:off x="29624861" y="21746870"/>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D8FC19-59D1-4D8D-BDA3-F0C47DEAE55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申告機器No.99B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83602</xdr:colOff>
      <xdr:row>89</xdr:row>
      <xdr:rowOff>106070</xdr:rowOff>
    </xdr:from>
    <xdr:to>
      <xdr:col>85</xdr:col>
      <xdr:colOff>111602</xdr:colOff>
      <xdr:row>92</xdr:row>
      <xdr:rowOff>46499</xdr:rowOff>
    </xdr:to>
    <xdr:sp macro="" textlink="$DV$101">
      <xdr:nvSpPr>
        <xdr:cNvPr id="915" name="装置②９８">
          <a:extLst>
            <a:ext uri="{FF2B5EF4-FFF2-40B4-BE49-F238E27FC236}">
              <a16:creationId xmlns:a16="http://schemas.microsoft.com/office/drawing/2014/main" id="{57372278-C6FD-4EAE-B5E4-D3A896A3D13C}"/>
            </a:ext>
          </a:extLst>
        </xdr:cNvPr>
        <xdr:cNvSpPr>
          <a:spLocks/>
        </xdr:cNvSpPr>
      </xdr:nvSpPr>
      <xdr:spPr>
        <a:xfrm>
          <a:off x="28511645" y="21746870"/>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C402CAF-6EB7-4B18-B46D-47B353957A60}"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申告機器No.98B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247643</xdr:colOff>
      <xdr:row>89</xdr:row>
      <xdr:rowOff>106070</xdr:rowOff>
    </xdr:from>
    <xdr:to>
      <xdr:col>81</xdr:col>
      <xdr:colOff>21643</xdr:colOff>
      <xdr:row>92</xdr:row>
      <xdr:rowOff>46499</xdr:rowOff>
    </xdr:to>
    <xdr:sp macro="" textlink="$DV$100">
      <xdr:nvSpPr>
        <xdr:cNvPr id="916" name="装置②９７">
          <a:extLst>
            <a:ext uri="{FF2B5EF4-FFF2-40B4-BE49-F238E27FC236}">
              <a16:creationId xmlns:a16="http://schemas.microsoft.com/office/drawing/2014/main" id="{03A720DB-22EA-48EB-A403-D6021793D72D}"/>
            </a:ext>
          </a:extLst>
        </xdr:cNvPr>
        <xdr:cNvSpPr>
          <a:spLocks/>
        </xdr:cNvSpPr>
      </xdr:nvSpPr>
      <xdr:spPr>
        <a:xfrm>
          <a:off x="27396614" y="21746870"/>
          <a:ext cx="1053072"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7D34FF4-251D-4210-9212-B68ECB332DB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申告機器No.97B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157684</xdr:colOff>
      <xdr:row>89</xdr:row>
      <xdr:rowOff>106070</xdr:rowOff>
    </xdr:from>
    <xdr:to>
      <xdr:col>76</xdr:col>
      <xdr:colOff>185684</xdr:colOff>
      <xdr:row>92</xdr:row>
      <xdr:rowOff>46499</xdr:rowOff>
    </xdr:to>
    <xdr:sp macro="" textlink="$DV$99">
      <xdr:nvSpPr>
        <xdr:cNvPr id="917" name="装置②９６">
          <a:extLst>
            <a:ext uri="{FF2B5EF4-FFF2-40B4-BE49-F238E27FC236}">
              <a16:creationId xmlns:a16="http://schemas.microsoft.com/office/drawing/2014/main" id="{1E796F85-DB52-4795-8B35-ADC86199288B}"/>
            </a:ext>
          </a:extLst>
        </xdr:cNvPr>
        <xdr:cNvSpPr>
          <a:spLocks/>
        </xdr:cNvSpPr>
      </xdr:nvSpPr>
      <xdr:spPr>
        <a:xfrm>
          <a:off x="26283398" y="21746870"/>
          <a:ext cx="1051257" cy="65888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6A0DAC1-A9AF-49A6-B883-B101233802AD}"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申告機器No.96B
機器Bなし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89</xdr:row>
      <xdr:rowOff>95551</xdr:rowOff>
    </xdr:from>
    <xdr:to>
      <xdr:col>70</xdr:col>
      <xdr:colOff>91877</xdr:colOff>
      <xdr:row>92</xdr:row>
      <xdr:rowOff>35980</xdr:rowOff>
    </xdr:to>
    <xdr:sp macro="" textlink="$DT$103">
      <xdr:nvSpPr>
        <xdr:cNvPr id="918" name="装置①１００">
          <a:extLst>
            <a:ext uri="{FF2B5EF4-FFF2-40B4-BE49-F238E27FC236}">
              <a16:creationId xmlns:a16="http://schemas.microsoft.com/office/drawing/2014/main" id="{16CBDC2B-16CF-49C2-BBD4-686CBB6827E3}"/>
            </a:ext>
          </a:extLst>
        </xdr:cNvPr>
        <xdr:cNvSpPr>
          <a:spLocks/>
        </xdr:cNvSpPr>
      </xdr:nvSpPr>
      <xdr:spPr>
        <a:xfrm>
          <a:off x="24654706" y="2173635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AEECF8-2619-47D9-A9A3-F5F62A7BC132}"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申告機器No.100A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89</xdr:row>
      <xdr:rowOff>95551</xdr:rowOff>
    </xdr:from>
    <xdr:to>
      <xdr:col>66</xdr:col>
      <xdr:colOff>13507</xdr:colOff>
      <xdr:row>92</xdr:row>
      <xdr:rowOff>35980</xdr:rowOff>
    </xdr:to>
    <xdr:sp macro="" textlink="$DT$102">
      <xdr:nvSpPr>
        <xdr:cNvPr id="919" name="装置①９９">
          <a:extLst>
            <a:ext uri="{FF2B5EF4-FFF2-40B4-BE49-F238E27FC236}">
              <a16:creationId xmlns:a16="http://schemas.microsoft.com/office/drawing/2014/main" id="{F8B8154F-1974-4850-B228-E8916610A5D8}"/>
            </a:ext>
          </a:extLst>
        </xdr:cNvPr>
        <xdr:cNvSpPr>
          <a:spLocks/>
        </xdr:cNvSpPr>
      </xdr:nvSpPr>
      <xdr:spPr>
        <a:xfrm>
          <a:off x="23551264" y="21736351"/>
          <a:ext cx="1053072"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C8B3C5-742D-4D66-9D90-855A643E813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申告機器No.99A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148429</xdr:colOff>
      <xdr:row>89</xdr:row>
      <xdr:rowOff>95551</xdr:rowOff>
    </xdr:from>
    <xdr:to>
      <xdr:col>61</xdr:col>
      <xdr:colOff>176429</xdr:colOff>
      <xdr:row>92</xdr:row>
      <xdr:rowOff>35980</xdr:rowOff>
    </xdr:to>
    <xdr:sp macro="" textlink="$DT$101">
      <xdr:nvSpPr>
        <xdr:cNvPr id="920" name="装置①９８">
          <a:extLst>
            <a:ext uri="{FF2B5EF4-FFF2-40B4-BE49-F238E27FC236}">
              <a16:creationId xmlns:a16="http://schemas.microsoft.com/office/drawing/2014/main" id="{862B6B77-4243-4DB4-903B-2E9384425335}"/>
            </a:ext>
          </a:extLst>
        </xdr:cNvPr>
        <xdr:cNvSpPr>
          <a:spLocks/>
        </xdr:cNvSpPr>
      </xdr:nvSpPr>
      <xdr:spPr>
        <a:xfrm>
          <a:off x="22436929" y="2173635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77E372-26FF-4444-8B07-3789BC139953}"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申告機器No.98A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57359</xdr:colOff>
      <xdr:row>89</xdr:row>
      <xdr:rowOff>95551</xdr:rowOff>
    </xdr:from>
    <xdr:to>
      <xdr:col>57</xdr:col>
      <xdr:colOff>85359</xdr:colOff>
      <xdr:row>92</xdr:row>
      <xdr:rowOff>35980</xdr:rowOff>
    </xdr:to>
    <xdr:sp macro="" textlink="$DT$100">
      <xdr:nvSpPr>
        <xdr:cNvPr id="921" name="装置①９７">
          <a:extLst>
            <a:ext uri="{FF2B5EF4-FFF2-40B4-BE49-F238E27FC236}">
              <a16:creationId xmlns:a16="http://schemas.microsoft.com/office/drawing/2014/main" id="{BACE8FF5-F02A-4D28-91AF-DDFF28992BF0}"/>
            </a:ext>
          </a:extLst>
        </xdr:cNvPr>
        <xdr:cNvSpPr>
          <a:spLocks/>
        </xdr:cNvSpPr>
      </xdr:nvSpPr>
      <xdr:spPr>
        <a:xfrm>
          <a:off x="21322602" y="21736351"/>
          <a:ext cx="1051257"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F3F62E6-E935-4BA4-854D-865B36C55837}"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申告機器No.97A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220289</xdr:colOff>
      <xdr:row>89</xdr:row>
      <xdr:rowOff>95551</xdr:rowOff>
    </xdr:from>
    <xdr:to>
      <xdr:col>52</xdr:col>
      <xdr:colOff>248289</xdr:colOff>
      <xdr:row>92</xdr:row>
      <xdr:rowOff>35980</xdr:rowOff>
    </xdr:to>
    <xdr:sp macro="" textlink="$DT$99">
      <xdr:nvSpPr>
        <xdr:cNvPr id="922" name="装置①９６">
          <a:extLst>
            <a:ext uri="{FF2B5EF4-FFF2-40B4-BE49-F238E27FC236}">
              <a16:creationId xmlns:a16="http://schemas.microsoft.com/office/drawing/2014/main" id="{E086CDED-B9B8-4F71-A52A-93BAA79E1498}"/>
            </a:ext>
          </a:extLst>
        </xdr:cNvPr>
        <xdr:cNvSpPr>
          <a:spLocks/>
        </xdr:cNvSpPr>
      </xdr:nvSpPr>
      <xdr:spPr>
        <a:xfrm>
          <a:off x="20206460" y="21736351"/>
          <a:ext cx="1051258" cy="65888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D6CC4C-9832-4847-B773-A083A602B231}"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申告機器No.96A
機器Aなし</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78914</xdr:colOff>
      <xdr:row>89</xdr:row>
      <xdr:rowOff>85826</xdr:rowOff>
    </xdr:from>
    <xdr:to>
      <xdr:col>46</xdr:col>
      <xdr:colOff>106914</xdr:colOff>
      <xdr:row>92</xdr:row>
      <xdr:rowOff>26255</xdr:rowOff>
    </xdr:to>
    <xdr:sp macro="" textlink="$DR$103">
      <xdr:nvSpPr>
        <xdr:cNvPr id="923" name="回線１００">
          <a:extLst>
            <a:ext uri="{FF2B5EF4-FFF2-40B4-BE49-F238E27FC236}">
              <a16:creationId xmlns:a16="http://schemas.microsoft.com/office/drawing/2014/main" id="{77A2C984-D11F-4583-A2CD-CBF0C8586B78}"/>
            </a:ext>
          </a:extLst>
        </xdr:cNvPr>
        <xdr:cNvSpPr>
          <a:spLocks/>
        </xdr:cNvSpPr>
      </xdr:nvSpPr>
      <xdr:spPr>
        <a:xfrm>
          <a:off x="18530200"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9D12F7-D3CD-4A20-B80A-40A3215DA258}"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申告回線No.100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238590</xdr:colOff>
      <xdr:row>89</xdr:row>
      <xdr:rowOff>85826</xdr:rowOff>
    </xdr:from>
    <xdr:to>
      <xdr:col>42</xdr:col>
      <xdr:colOff>12590</xdr:colOff>
      <xdr:row>92</xdr:row>
      <xdr:rowOff>26255</xdr:rowOff>
    </xdr:to>
    <xdr:sp macro="" textlink="$DR$102">
      <xdr:nvSpPr>
        <xdr:cNvPr id="924" name="回線９９">
          <a:extLst>
            <a:ext uri="{FF2B5EF4-FFF2-40B4-BE49-F238E27FC236}">
              <a16:creationId xmlns:a16="http://schemas.microsoft.com/office/drawing/2014/main" id="{EAC43551-AB93-43DF-BF58-8EF9F6504FC6}"/>
            </a:ext>
          </a:extLst>
        </xdr:cNvPr>
        <xdr:cNvSpPr>
          <a:spLocks/>
        </xdr:cNvSpPr>
      </xdr:nvSpPr>
      <xdr:spPr>
        <a:xfrm>
          <a:off x="17410804" y="21726626"/>
          <a:ext cx="1053072"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F5F3CF-5E87-489E-AC31-64A21806B2CA}"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申告回線No.99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144266</xdr:colOff>
      <xdr:row>89</xdr:row>
      <xdr:rowOff>85826</xdr:rowOff>
    </xdr:from>
    <xdr:to>
      <xdr:col>37</xdr:col>
      <xdr:colOff>172266</xdr:colOff>
      <xdr:row>92</xdr:row>
      <xdr:rowOff>26255</xdr:rowOff>
    </xdr:to>
    <xdr:sp macro="" textlink="$DR$101">
      <xdr:nvSpPr>
        <xdr:cNvPr id="925" name="回線９８">
          <a:extLst>
            <a:ext uri="{FF2B5EF4-FFF2-40B4-BE49-F238E27FC236}">
              <a16:creationId xmlns:a16="http://schemas.microsoft.com/office/drawing/2014/main" id="{C3CA50ED-1FAF-4A8B-A9B9-583CD27EB178}"/>
            </a:ext>
          </a:extLst>
        </xdr:cNvPr>
        <xdr:cNvSpPr>
          <a:spLocks/>
        </xdr:cNvSpPr>
      </xdr:nvSpPr>
      <xdr:spPr>
        <a:xfrm>
          <a:off x="16293223"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39F9F74-E517-471A-974D-98B94FA8020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申告回線No.98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49942</xdr:colOff>
      <xdr:row>89</xdr:row>
      <xdr:rowOff>85826</xdr:rowOff>
    </xdr:from>
    <xdr:to>
      <xdr:col>33</xdr:col>
      <xdr:colOff>77942</xdr:colOff>
      <xdr:row>92</xdr:row>
      <xdr:rowOff>26255</xdr:rowOff>
    </xdr:to>
    <xdr:sp macro="" textlink="$DR$100">
      <xdr:nvSpPr>
        <xdr:cNvPr id="926" name="回線９７">
          <a:extLst>
            <a:ext uri="{FF2B5EF4-FFF2-40B4-BE49-F238E27FC236}">
              <a16:creationId xmlns:a16="http://schemas.microsoft.com/office/drawing/2014/main" id="{AEB797D8-EDE5-4961-BFC2-06B18D683559}"/>
            </a:ext>
          </a:extLst>
        </xdr:cNvPr>
        <xdr:cNvSpPr>
          <a:spLocks/>
        </xdr:cNvSpPr>
      </xdr:nvSpPr>
      <xdr:spPr>
        <a:xfrm>
          <a:off x="15175642"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49FAEC-5631-43C7-B6A0-AC0396E6DBB4}"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申告回線No.97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209618</xdr:colOff>
      <xdr:row>89</xdr:row>
      <xdr:rowOff>85826</xdr:rowOff>
    </xdr:from>
    <xdr:to>
      <xdr:col>28</xdr:col>
      <xdr:colOff>237618</xdr:colOff>
      <xdr:row>92</xdr:row>
      <xdr:rowOff>26255</xdr:rowOff>
    </xdr:to>
    <xdr:sp macro="" textlink="$DR$99">
      <xdr:nvSpPr>
        <xdr:cNvPr id="927" name="回線９６">
          <a:extLst>
            <a:ext uri="{FF2B5EF4-FFF2-40B4-BE49-F238E27FC236}">
              <a16:creationId xmlns:a16="http://schemas.microsoft.com/office/drawing/2014/main" id="{4742D6EA-3F52-461E-9332-9CB4A80BDDEC}"/>
            </a:ext>
          </a:extLst>
        </xdr:cNvPr>
        <xdr:cNvSpPr>
          <a:spLocks/>
        </xdr:cNvSpPr>
      </xdr:nvSpPr>
      <xdr:spPr>
        <a:xfrm>
          <a:off x="14056247" y="21726626"/>
          <a:ext cx="1051257" cy="658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D1A2157-27D3-4EFC-B326-CCC6E6BB820B}" type="TxLink">
            <a:rPr kumimoji="1" lang="ja-JP" altLang="en-US" sz="500" b="1" i="0" u="none" strike="noStrike">
              <a:solidFill>
                <a:srgbClr val="000000"/>
              </a:solidFill>
              <a:latin typeface="Meiryo UI" panose="020B0604030504040204" pitchFamily="50" charset="-128"/>
              <a:ea typeface="Meiryo UI" panose="020B0604030504040204" pitchFamily="50" charset="-128"/>
            </a:rPr>
            <a:pPr algn="l"/>
            <a:t>申告回線No.96
</a:t>
          </a:fld>
          <a:endParaRPr kumimoji="1" lang="ja-JP" altLang="en-US" sz="500" b="1">
            <a:latin typeface="Meiryo UI" panose="020B0604030504040204" pitchFamily="50" charset="-128"/>
            <a:ea typeface="Meiryo UI" panose="020B0604030504040204" pitchFamily="50" charset="-128"/>
          </a:endParaRPr>
        </a:p>
      </xdr:txBody>
    </xdr:sp>
    <xdr:clientData fLocksWithSheet="0"/>
  </xdr:twoCellAnchor>
</xdr:wsDr>
</file>

<file path=xl/externalLinks/_rels/externalLink1.xml.rels><?xml version="1.0" encoding="UTF-8" standalone="yes"?><Relationships xmlns="http://schemas.openxmlformats.org/package/2006/relationships"><Relationship Id="rId1" Target="file://///Miracle/public/WINDOWS/Temporary%20Internet%20Files/Content.IE5/5DSFMBTX/&#20107;&#21069;&#24773;&#22577;/&#20107;&#21069;&#24773;&#22577;&#12539;&#22238;&#31572;&#2636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2/&#31532;&#20108;&#65407;&#65432;&#65389;&#65392;&#65404;&#65390;&#65437;&#65419;&#65438;&#65404;&#65438;&#65416;&#65405;&#37096;&#38272;/WINDOWS/Temporary%20Internet%20Files/Content.IE5/5DSFMBTX/&#20107;&#21069;&#24773;&#22577;/&#20107;&#21069;&#24773;&#22577;&#12539;&#22238;&#31572;&#26360;.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0.45.1.2/comsys/KANSAI/DOC/IT&#12477;&#12522;&#12517;&#12540;&#12471;&#12519;&#12531;&#26412;&#37096;&#27861;&#20154;&#21942;&#26989;&#37096;&#38272;/50.4G&#65288;&#39640;&#26408;&#65319;&#65289;/67&#26399;/&#26705;&#35895;/&#38306;&#20107;&#26412;_&#28096;&#24029;&#12461;&#12522;&#12473;&#12488;&#30149;&#38498;/003_&#38498;&#20869;LAN&#26356;&#25913;/01_&#35211;&#31309;&#38306;&#36899;/&#12304;&#31309;&#31639;&#12305;20191023_&#28096;&#24029;&#12461;&#12522;&#12473;&#12488;&#25945;&#30149;&#38498;_&#38498;&#20869;&#12493;&#12483;&#12488;&#12527;&#12540;&#12463;&#21047;&#26032;(STEP1&#65306;&#12467;&#12450;&#12473;&#12452;&#12483;&#12481;&#31561;).xlsm"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ogure/&#12356;&#12429;&#12356;&#12429;/WINDOWS/Temporary%20Internet%20Files/Content.IE5/5DSFMBTX/&#20107;&#21069;&#24773;&#22577;/&#20107;&#21069;&#24773;&#22577;&#12539;&#22238;&#31572;&#26360;.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s://b0aa600df9934664bf4b-my.sharepoint.com/personal/takashi_yamamoto_rp_s2_east_ntt_co_jp/Documents/&#12487;&#12473;&#12463;&#12488;&#12483;&#12503;/&#26032;&#12375;&#12356;&#12501;&#12457;&#12523;&#12480;&#12540;/20240404_&#20316;&#26989;&#20381;&#38972;/20240329_K&#30465;&#12498;&#12450;&#12522;&#12531;&#12464;&#12471;&#12540;&#12488;&#65288;&#26696;&#65289;.xlsx" TargetMode="External" Type="http://schemas.openxmlformats.org/officeDocument/2006/relationships/externalLinkPath"/><Relationship Id="rId2" Target="https://b0aa600df9934664bf4b-my.sharepoint.com/personal/ryouta_taniu_east_ntt_co_jp/Documents/&#12487;&#12473;&#12463;&#12488;&#12483;&#12503;/&#12498;&#12450;&#12471;/20240329_K&#30465;&#12498;&#12450;&#12522;&#12531;&#12464;&#12471;&#12540;&#12488;&#65288;&#26696;&#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personal/takashi_yamamoto_rp_s2_east_ntt_co_jp/Documents/&#12487;&#12473;&#12463;&#12488;&#12483;&#12503;/&#26032;&#12375;&#12356;&#12501;&#12457;&#12523;&#12480;&#12540;/20240404_&#20316;&#26989;&#20381;&#38972;/20240329_K&#30465;&#12498;&#12450;&#12522;&#12531;&#12464;&#12471;&#12540;&#12488;&#65288;&#26696;&#65289;.xlsx" TargetMode="External" Type="http://schemas.openxmlformats.org/officeDocument/2006/relationships/externalLinkPath"/><Relationship Id="rId2" Target="https://b0aa600df9934664bf4b-my.sharepoint.com/personal/ryouta_taniu_east_ntt_co_jp/Documents/&#12487;&#12473;&#12463;&#12488;&#12483;&#12503;/&#12498;&#12450;&#12471;/20240329_K&#30465;&#12498;&#12450;&#12522;&#12531;&#12464;&#12471;&#12540;&#12488;&#65288;&#26696;&#65289;.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miracle/public/EUDORA/attach/11.9_&#65288;&#21407;&#26412;&#65289;H1211009.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ehoujin/WINDOWS/Temporary%20Internet%20Files/Content.IE5/5DSFMBTX/&#20107;&#21069;&#24773;&#22577;/&#20107;&#21069;&#24773;&#22577;&#12539;&#22238;&#31572;&#2636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情報"/>
      <sheetName val="プルダウン"/>
      <sheetName val="pulldown"/>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情報"/>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
      <sheetName val="見積書"/>
      <sheetName val="建設物価試算"/>
      <sheetName val="原価積算"/>
      <sheetName val="原価一覧基本"/>
      <sheetName val="Sheet2"/>
      <sheetName val="原価一覧"/>
      <sheetName val="事前情報"/>
    </sheetNames>
    <sheetDataSet>
      <sheetData sheetId="0"/>
      <sheetData sheetId="1"/>
      <sheetData sheetId="2">
        <row r="4">
          <cell r="A4" t="str">
            <v>平日日中作業</v>
          </cell>
        </row>
        <row r="5">
          <cell r="A5" t="str">
            <v>平日夜間作業</v>
          </cell>
        </row>
        <row r="6">
          <cell r="A6" t="str">
            <v>休日日中作業</v>
          </cell>
        </row>
        <row r="7">
          <cell r="A7" t="str">
            <v>休日夜間作業</v>
          </cell>
        </row>
      </sheetData>
      <sheetData sheetId="3">
        <row r="3">
          <cell r="H3">
            <v>60000</v>
          </cell>
        </row>
        <row r="5">
          <cell r="H5">
            <v>40000</v>
          </cell>
        </row>
        <row r="6">
          <cell r="H6">
            <v>52500</v>
          </cell>
        </row>
        <row r="7">
          <cell r="H7">
            <v>45500</v>
          </cell>
        </row>
        <row r="8">
          <cell r="H8">
            <v>35000</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情報"/>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目的と概要"/>
      <sheetName val="ヒアリングシート⇒"/>
      <sheetName val="0.ヒアリング全体"/>
      <sheetName val="1.ネットワーク診断"/>
      <sheetName val="2.顔認証付カードリーダ"/>
      <sheetName val="pulldown"/>
      <sheetName val="3.配置図面"/>
      <sheetName val="4.システム構成図"/>
      <sheetName val="5-1.ルータ設定①"/>
      <sheetName val="5-2.ルータ設定②"/>
      <sheetName val="オプション.無線AP設定"/>
      <sheetName val="工事前確認事項"/>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目的と概要"/>
      <sheetName val="ヒアリングシート⇒"/>
      <sheetName val="0.ヒアリング全体"/>
      <sheetName val="1.ネットワーク診断"/>
      <sheetName val="2.顔認証付カードリーダ"/>
      <sheetName val="pulldown"/>
      <sheetName val="3.配置図面"/>
      <sheetName val="4.システム構成図"/>
      <sheetName val="5-1.ルータ設定①"/>
      <sheetName val="5-2.ルータ設定②"/>
      <sheetName val="オプション.無線AP設定"/>
      <sheetName val="工事前確認事項"/>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り書(62%)"/>
      <sheetName val="コスト管理表(62%) "/>
      <sheetName val="注意書き"/>
      <sheetName val="見積り書(55%) "/>
      <sheetName val="見積り書(59%) "/>
      <sheetName val="コスト管理表(55%)"/>
      <sheetName val="コスト管理表(59%) "/>
      <sheetName val="PO(55%)"/>
      <sheetName val="PO(59%)"/>
      <sheetName val="PO(62%)"/>
      <sheetName val="55%"/>
      <sheetName val="59%"/>
      <sheetName val="62%"/>
      <sheetName val="物品番号(ﾊﾞﾗ)"/>
      <sheetName val="11月常用シート"/>
      <sheetName val="事前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CAB-1000-CON=</v>
          </cell>
          <cell r="B4" t="str">
            <v>CISCO 1000 CONSOLE CABLE</v>
          </cell>
          <cell r="C4" t="str">
            <v>9Q600001</v>
          </cell>
          <cell r="D4" t="str">
            <v>IP-SOL-CAB-1000-CON=</v>
          </cell>
          <cell r="E4">
            <v>6000</v>
          </cell>
          <cell r="F4">
            <v>4600</v>
          </cell>
          <cell r="G4">
            <v>5000</v>
          </cell>
          <cell r="H4">
            <v>3050</v>
          </cell>
          <cell r="I4">
            <v>0</v>
          </cell>
        </row>
        <row r="5">
          <cell r="A5" t="str">
            <v>CAB-1600-CON=</v>
          </cell>
          <cell r="B5" t="str">
            <v>Cisco 1600 Console Cable</v>
          </cell>
          <cell r="C5" t="str">
            <v>9Q600014</v>
          </cell>
          <cell r="D5" t="str">
            <v>IP-SOL-CAB-1600-CON=</v>
          </cell>
          <cell r="E5">
            <v>8000</v>
          </cell>
          <cell r="F5">
            <v>5100</v>
          </cell>
          <cell r="G5">
            <v>5000</v>
          </cell>
          <cell r="H5">
            <v>3050</v>
          </cell>
          <cell r="I5">
            <v>0</v>
          </cell>
        </row>
        <row r="6">
          <cell r="A6" t="str">
            <v>CAB1700-CON=</v>
          </cell>
          <cell r="B6" t="str">
            <v>Cisco 1700 Console Cable</v>
          </cell>
          <cell r="C6" t="str">
            <v>9Q600027</v>
          </cell>
          <cell r="D6" t="str">
            <v>IP-SOL-CAB1700-CON=</v>
          </cell>
          <cell r="E6">
            <v>8000</v>
          </cell>
          <cell r="F6">
            <v>5100</v>
          </cell>
          <cell r="G6">
            <v>5000</v>
          </cell>
          <cell r="H6">
            <v>3050</v>
          </cell>
          <cell r="I6">
            <v>0</v>
          </cell>
        </row>
        <row r="7">
          <cell r="A7" t="str">
            <v>CAB-232FC</v>
          </cell>
          <cell r="B7" t="str">
            <v>RS-232 Cable, DCE, Female, 10 Feet</v>
          </cell>
          <cell r="C7" t="str">
            <v>9Q600030</v>
          </cell>
          <cell r="D7" t="str">
            <v>IP-SOL-CAB-232FC</v>
          </cell>
          <cell r="E7">
            <v>19000</v>
          </cell>
          <cell r="F7">
            <v>11600</v>
          </cell>
          <cell r="G7">
            <v>11000</v>
          </cell>
          <cell r="H7">
            <v>6710</v>
          </cell>
          <cell r="I7">
            <v>0</v>
          </cell>
        </row>
        <row r="8">
          <cell r="A8" t="str">
            <v>CAB-232MT</v>
          </cell>
          <cell r="B8" t="str">
            <v>RS-232 Cable, DTE, Male, 10 Feet</v>
          </cell>
          <cell r="C8" t="str">
            <v>9Q600043</v>
          </cell>
          <cell r="D8" t="str">
            <v>IP-SOL-CAB-232MT</v>
          </cell>
          <cell r="E8">
            <v>19000</v>
          </cell>
          <cell r="F8">
            <v>11600</v>
          </cell>
          <cell r="G8">
            <v>11000</v>
          </cell>
          <cell r="H8">
            <v>6710</v>
          </cell>
          <cell r="I8">
            <v>0</v>
          </cell>
        </row>
        <row r="9">
          <cell r="A9" t="str">
            <v>CAB-25AS-FDTE</v>
          </cell>
          <cell r="B9" t="str">
            <v>Female DB-25 Terminal Connector</v>
          </cell>
          <cell r="C9" t="str">
            <v>9Q600056</v>
          </cell>
          <cell r="D9" t="str">
            <v>IP-SOL-CAB-25AS-FDTE</v>
          </cell>
          <cell r="E9">
            <v>5000</v>
          </cell>
          <cell r="F9">
            <v>3200</v>
          </cell>
          <cell r="G9">
            <v>3000</v>
          </cell>
          <cell r="H9">
            <v>1830</v>
          </cell>
          <cell r="I9">
            <v>0</v>
          </cell>
        </row>
        <row r="10">
          <cell r="A10" t="str">
            <v>CAB-25AS-MMOD</v>
          </cell>
          <cell r="B10" t="str">
            <v>Male DB-25 Modem Connector</v>
          </cell>
          <cell r="C10" t="str">
            <v>9Q600069</v>
          </cell>
          <cell r="D10" t="str">
            <v>IP-SOL-CAB-25AS-MMOD</v>
          </cell>
          <cell r="E10">
            <v>5000</v>
          </cell>
          <cell r="F10">
            <v>3200</v>
          </cell>
          <cell r="G10">
            <v>3000</v>
          </cell>
          <cell r="H10">
            <v>1830</v>
          </cell>
          <cell r="I10">
            <v>0</v>
          </cell>
        </row>
        <row r="11">
          <cell r="A11" t="str">
            <v>CAB-2E1C=</v>
          </cell>
          <cell r="B11" t="str">
            <v>2 Ethernet 1 Console Cable harness for the AccessPath</v>
          </cell>
          <cell r="C11" t="str">
            <v>9Q600072</v>
          </cell>
          <cell r="D11" t="str">
            <v>IP-SOL-CAB-2E1C=</v>
          </cell>
          <cell r="E11">
            <v>11000</v>
          </cell>
          <cell r="F11">
            <v>6500</v>
          </cell>
          <cell r="G11">
            <v>6000</v>
          </cell>
          <cell r="H11">
            <v>3660</v>
          </cell>
          <cell r="I11">
            <v>0</v>
          </cell>
        </row>
        <row r="12">
          <cell r="A12" t="str">
            <v>CAB-2LUGS-GND=</v>
          </cell>
          <cell r="B12" t="str">
            <v>Chassis Ground Cable 8AWG</v>
          </cell>
          <cell r="C12" t="str">
            <v>9Q600085</v>
          </cell>
          <cell r="D12" t="str">
            <v>IP-SOL-CAB-2LUGS-GND=</v>
          </cell>
          <cell r="E12">
            <v>17000</v>
          </cell>
          <cell r="F12">
            <v>10500</v>
          </cell>
          <cell r="G12">
            <v>10000</v>
          </cell>
          <cell r="H12">
            <v>6100</v>
          </cell>
          <cell r="I12">
            <v>0</v>
          </cell>
        </row>
        <row r="13">
          <cell r="A13" t="str">
            <v>CAB-366-FC=</v>
          </cell>
          <cell r="B13" t="str">
            <v>RS-366 CABLE, DCE, FEMALE, 10 FT</v>
          </cell>
          <cell r="C13" t="str">
            <v>9Q600098</v>
          </cell>
          <cell r="D13" t="str">
            <v>IP-SOL-CAB-366-FC=</v>
          </cell>
          <cell r="E13">
            <v>18000</v>
          </cell>
          <cell r="F13">
            <v>11400</v>
          </cell>
          <cell r="G13">
            <v>11000</v>
          </cell>
          <cell r="H13">
            <v>6710</v>
          </cell>
          <cell r="I13">
            <v>0</v>
          </cell>
        </row>
        <row r="14">
          <cell r="A14" t="str">
            <v>CAB-3-ADPTR-TEL=</v>
          </cell>
          <cell r="B14" t="str">
            <v>Category 3 Telco Cable Adapter  (110 Degree)</v>
          </cell>
          <cell r="C14" t="str">
            <v>9Q600102</v>
          </cell>
          <cell r="D14" t="str">
            <v>IP-SOL-CAB-3-ADPTR-TEL=</v>
          </cell>
          <cell r="E14">
            <v>2000</v>
          </cell>
          <cell r="F14">
            <v>1800</v>
          </cell>
          <cell r="G14">
            <v>2000</v>
          </cell>
          <cell r="H14">
            <v>1220</v>
          </cell>
          <cell r="I14">
            <v>0</v>
          </cell>
        </row>
        <row r="15">
          <cell r="A15" t="str">
            <v>CAB-3CE18=</v>
          </cell>
          <cell r="B15" t="str">
            <v>18 Inch Ethernet Adaptor Cable</v>
          </cell>
          <cell r="C15" t="str">
            <v>9Q600115</v>
          </cell>
          <cell r="D15" t="str">
            <v>IP-SOL-CAB-3CE18=</v>
          </cell>
          <cell r="E15">
            <v>12000</v>
          </cell>
          <cell r="F15">
            <v>7400</v>
          </cell>
          <cell r="G15">
            <v>7000</v>
          </cell>
          <cell r="H15">
            <v>4270</v>
          </cell>
          <cell r="I15">
            <v>0</v>
          </cell>
        </row>
        <row r="16">
          <cell r="A16" t="str">
            <v>CAB-3-M180F90-10=</v>
          </cell>
          <cell r="B16" t="str">
            <v xml:space="preserve"> Category 3 Telco Cable Assy. M180 to F90, 10'</v>
          </cell>
          <cell r="C16" t="str">
            <v>9Q600128</v>
          </cell>
          <cell r="D16" t="str">
            <v>IP-SOL-CAB-3-M180F90-10=</v>
          </cell>
          <cell r="E16">
            <v>8000</v>
          </cell>
          <cell r="F16">
            <v>5100</v>
          </cell>
          <cell r="G16">
            <v>5000</v>
          </cell>
          <cell r="H16">
            <v>3050</v>
          </cell>
          <cell r="I16">
            <v>0</v>
          </cell>
        </row>
        <row r="17">
          <cell r="A17" t="str">
            <v>CAB-3-M180F90-5=</v>
          </cell>
          <cell r="B17" t="str">
            <v>Category 3 Telco Cable Assy. M180 to F90, 5'</v>
          </cell>
          <cell r="C17" t="str">
            <v>9Q600131</v>
          </cell>
          <cell r="D17" t="str">
            <v>IP-SOL-CAB-3-M180F90-5=</v>
          </cell>
          <cell r="E17">
            <v>7000</v>
          </cell>
          <cell r="F17">
            <v>4900</v>
          </cell>
          <cell r="G17">
            <v>5000</v>
          </cell>
          <cell r="H17">
            <v>3050</v>
          </cell>
          <cell r="I17">
            <v>0</v>
          </cell>
        </row>
        <row r="18">
          <cell r="A18" t="str">
            <v>CAB-3-M90F90-10=</v>
          </cell>
          <cell r="B18" t="str">
            <v xml:space="preserve"> Category 3 Telco Cable Assy. M90 to F90, 10'</v>
          </cell>
          <cell r="C18" t="str">
            <v>9Q600144</v>
          </cell>
          <cell r="D18" t="str">
            <v>IP-SOL-CAB-3-M90F90-10=</v>
          </cell>
          <cell r="E18">
            <v>8000</v>
          </cell>
          <cell r="F18">
            <v>5100</v>
          </cell>
          <cell r="G18">
            <v>5000</v>
          </cell>
          <cell r="H18">
            <v>3050</v>
          </cell>
          <cell r="I18">
            <v>0</v>
          </cell>
        </row>
        <row r="19">
          <cell r="A19" t="str">
            <v>CAB-3-M90F90-5=</v>
          </cell>
          <cell r="B19" t="str">
            <v>Category 3 Telco Cable Assy.M90 to F90,5'</v>
          </cell>
          <cell r="C19" t="str">
            <v>9Q600157</v>
          </cell>
          <cell r="D19" t="str">
            <v>IP-SOL-CAB-3-M90F90-5=</v>
          </cell>
          <cell r="E19">
            <v>7000</v>
          </cell>
          <cell r="F19">
            <v>4900</v>
          </cell>
          <cell r="G19">
            <v>5000</v>
          </cell>
          <cell r="H19">
            <v>3050</v>
          </cell>
          <cell r="I19">
            <v>0</v>
          </cell>
        </row>
        <row r="20">
          <cell r="A20" t="str">
            <v>CAB-449FC</v>
          </cell>
          <cell r="B20" t="str">
            <v>RS-449 Cable, DCE, Female, 10 Feet</v>
          </cell>
          <cell r="C20" t="str">
            <v>9Q600160</v>
          </cell>
          <cell r="D20" t="str">
            <v>IP-SOL-CAB-449FC</v>
          </cell>
          <cell r="E20">
            <v>19000</v>
          </cell>
          <cell r="F20">
            <v>11600</v>
          </cell>
          <cell r="G20">
            <v>11000</v>
          </cell>
          <cell r="H20">
            <v>6710</v>
          </cell>
          <cell r="I20">
            <v>0</v>
          </cell>
        </row>
        <row r="21">
          <cell r="A21" t="str">
            <v>CAB-449MT</v>
          </cell>
          <cell r="B21" t="str">
            <v>RS-449 Cable, DTE, Male, 10 Feet</v>
          </cell>
          <cell r="C21" t="str">
            <v>9Q600173</v>
          </cell>
          <cell r="D21" t="str">
            <v>IP-SOL-CAB-449MT</v>
          </cell>
          <cell r="E21">
            <v>19000</v>
          </cell>
          <cell r="F21">
            <v>11600</v>
          </cell>
          <cell r="G21">
            <v>11000</v>
          </cell>
          <cell r="H21">
            <v>6710</v>
          </cell>
          <cell r="I21">
            <v>0</v>
          </cell>
        </row>
        <row r="22">
          <cell r="A22" t="str">
            <v>CAB-4PRI=</v>
          </cell>
          <cell r="B22" t="str">
            <v>4 PRI Cable Harness for AccessPath</v>
          </cell>
          <cell r="C22" t="str">
            <v>9Q600186</v>
          </cell>
          <cell r="D22" t="str">
            <v>IP-SOL-CAB-4PRI=</v>
          </cell>
          <cell r="E22">
            <v>17000</v>
          </cell>
          <cell r="F22">
            <v>10500</v>
          </cell>
          <cell r="G22">
            <v>10000</v>
          </cell>
          <cell r="H22">
            <v>6100</v>
          </cell>
          <cell r="I22">
            <v>0</v>
          </cell>
        </row>
        <row r="23">
          <cell r="A23" t="str">
            <v>CAB-530MT</v>
          </cell>
          <cell r="B23" t="str">
            <v>RS-530 Cable, DTE, Male, 10 Feet</v>
          </cell>
          <cell r="C23" t="str">
            <v>9Q600199</v>
          </cell>
          <cell r="D23" t="str">
            <v>IP-SOL-CAB-530MT</v>
          </cell>
          <cell r="E23">
            <v>19000</v>
          </cell>
          <cell r="F23">
            <v>11600</v>
          </cell>
          <cell r="G23">
            <v>11000</v>
          </cell>
          <cell r="H23">
            <v>6710</v>
          </cell>
          <cell r="I23">
            <v>0</v>
          </cell>
        </row>
        <row r="24">
          <cell r="A24" t="str">
            <v>CAB-5-M120HYD-10=</v>
          </cell>
          <cell r="B24" t="str">
            <v>Category 5 Telco (RJ-21X) to (12)RJ-45 cable, 10 ft</v>
          </cell>
          <cell r="C24" t="str">
            <v>9Q600203</v>
          </cell>
          <cell r="D24" t="str">
            <v>IP-SOL-CAB-5-M120HYD-10=</v>
          </cell>
          <cell r="E24">
            <v>26000</v>
          </cell>
          <cell r="F24">
            <v>17700</v>
          </cell>
          <cell r="G24">
            <v>18000</v>
          </cell>
          <cell r="H24">
            <v>10980</v>
          </cell>
          <cell r="I24">
            <v>0</v>
          </cell>
        </row>
        <row r="25">
          <cell r="A25" t="str">
            <v>CAB-5-M120HYD-5=</v>
          </cell>
          <cell r="B25" t="str">
            <v>Category 5 Telco (RJ-21X) to (12)RJ-45 cable, 5 ft</v>
          </cell>
          <cell r="C25" t="str">
            <v>9Q600216</v>
          </cell>
          <cell r="D25" t="str">
            <v>IP-SOL-CAB-5-M120HYD-5=</v>
          </cell>
          <cell r="E25">
            <v>23000</v>
          </cell>
          <cell r="F25">
            <v>15700</v>
          </cell>
          <cell r="G25">
            <v>16000</v>
          </cell>
          <cell r="H25">
            <v>9760</v>
          </cell>
          <cell r="I25">
            <v>0</v>
          </cell>
        </row>
        <row r="26">
          <cell r="A26" t="str">
            <v>CAB-5-M120M120-10=</v>
          </cell>
          <cell r="B26" t="str">
            <v>Category 5 Telco (RJ-21X) cable, Male-120 to Male-120, 10 ft</v>
          </cell>
          <cell r="C26" t="str">
            <v>9Q600229</v>
          </cell>
          <cell r="D26" t="str">
            <v>IP-SOL-CAB-5-M120M120-10=</v>
          </cell>
          <cell r="E26">
            <v>18000</v>
          </cell>
          <cell r="F26">
            <v>12600</v>
          </cell>
          <cell r="G26">
            <v>13000</v>
          </cell>
          <cell r="H26">
            <v>7930</v>
          </cell>
          <cell r="I26">
            <v>0</v>
          </cell>
        </row>
        <row r="27">
          <cell r="A27" t="str">
            <v>CAB-5-M120M120-5=</v>
          </cell>
          <cell r="B27" t="str">
            <v>Category 5 Telco (RJ-21X) cable, Male-120 to Male-120, 5 ft</v>
          </cell>
          <cell r="C27" t="str">
            <v>9Q600232</v>
          </cell>
          <cell r="D27" t="str">
            <v>IP-SOL-CAB-5-M120M120-5=</v>
          </cell>
          <cell r="E27">
            <v>17000</v>
          </cell>
          <cell r="F27">
            <v>11700</v>
          </cell>
          <cell r="G27">
            <v>12000</v>
          </cell>
          <cell r="H27">
            <v>7320</v>
          </cell>
          <cell r="I27">
            <v>0</v>
          </cell>
        </row>
        <row r="28">
          <cell r="A28" t="str">
            <v>CAB-5-M180M120-10=</v>
          </cell>
          <cell r="B28" t="str">
            <v>Category 5 Telco (RJ-21X) cable, Male-180 to Male-120, 10 ft</v>
          </cell>
          <cell r="C28" t="str">
            <v>9Q600245</v>
          </cell>
          <cell r="D28" t="str">
            <v>IP-SOL-CAB-5-M180M120-10=</v>
          </cell>
          <cell r="E28">
            <v>18000</v>
          </cell>
          <cell r="F28">
            <v>12600</v>
          </cell>
          <cell r="G28">
            <v>13000</v>
          </cell>
          <cell r="H28">
            <v>7930</v>
          </cell>
          <cell r="I28">
            <v>0</v>
          </cell>
        </row>
        <row r="29">
          <cell r="A29" t="str">
            <v>CAB-5-M180M120-5=</v>
          </cell>
          <cell r="B29" t="str">
            <v>Category 5 Telco (RJ-21X) cable, Male-180 to Male-120, 5 ft</v>
          </cell>
          <cell r="C29" t="str">
            <v>9Q600258</v>
          </cell>
          <cell r="D29" t="str">
            <v>IP-SOL-CAB-5-M180M120-5=</v>
          </cell>
          <cell r="E29">
            <v>17000</v>
          </cell>
          <cell r="F29">
            <v>11700</v>
          </cell>
          <cell r="G29">
            <v>12000</v>
          </cell>
          <cell r="H29">
            <v>7320</v>
          </cell>
          <cell r="I29">
            <v>0</v>
          </cell>
        </row>
        <row r="30">
          <cell r="A30" t="str">
            <v>CAB-7513AC=</v>
          </cell>
          <cell r="B30" t="str">
            <v>AC POWER CORD NORTH AMERICA</v>
          </cell>
          <cell r="C30" t="str">
            <v>9Q600261</v>
          </cell>
          <cell r="D30" t="str">
            <v>IP-SOL-CAB-7513AC=</v>
          </cell>
          <cell r="E30">
            <v>5000</v>
          </cell>
          <cell r="F30">
            <v>3200</v>
          </cell>
          <cell r="G30">
            <v>3000</v>
          </cell>
          <cell r="H30">
            <v>1830</v>
          </cell>
          <cell r="I30">
            <v>0</v>
          </cell>
        </row>
        <row r="31">
          <cell r="A31" t="str">
            <v>CAB-7513AC-208VTL=</v>
          </cell>
          <cell r="B31" t="str">
            <v>Cisco 7513 Series AC Power Cord 208V Twist-Lock, US</v>
          </cell>
          <cell r="C31" t="str">
            <v>9Q600274</v>
          </cell>
          <cell r="D31" t="str">
            <v>IP-SOL-CAB-7513AC-208VTL=</v>
          </cell>
          <cell r="E31">
            <v>5000</v>
          </cell>
          <cell r="F31">
            <v>3200</v>
          </cell>
          <cell r="G31">
            <v>3000</v>
          </cell>
          <cell r="H31">
            <v>1830</v>
          </cell>
          <cell r="I31">
            <v>0</v>
          </cell>
        </row>
        <row r="32">
          <cell r="A32" t="str">
            <v>CAB-7513ACE=</v>
          </cell>
          <cell r="B32" t="str">
            <v>AC POWER CORD (EUROPE)</v>
          </cell>
          <cell r="C32" t="str">
            <v>9Q600287</v>
          </cell>
          <cell r="D32" t="str">
            <v>IP-SOL-CAB-7513ACE=</v>
          </cell>
          <cell r="E32">
            <v>5000</v>
          </cell>
          <cell r="F32">
            <v>3200</v>
          </cell>
          <cell r="G32">
            <v>3000</v>
          </cell>
          <cell r="H32">
            <v>1830</v>
          </cell>
          <cell r="I32">
            <v>0</v>
          </cell>
        </row>
        <row r="33">
          <cell r="A33" t="str">
            <v>CAB-7513AC-TL=</v>
          </cell>
          <cell r="B33" t="str">
            <v>Cisco 7513 Series AC Power Cord Twist-Lock, US</v>
          </cell>
          <cell r="C33" t="str">
            <v>9Q600290</v>
          </cell>
          <cell r="D33" t="str">
            <v>IP-SOL-CAB-7513AC-TL=</v>
          </cell>
          <cell r="E33">
            <v>5000</v>
          </cell>
          <cell r="F33">
            <v>3200</v>
          </cell>
          <cell r="G33">
            <v>3000</v>
          </cell>
          <cell r="H33">
            <v>1830</v>
          </cell>
          <cell r="I33">
            <v>0</v>
          </cell>
        </row>
        <row r="34">
          <cell r="A34" t="str">
            <v>CAB-7513ACU=</v>
          </cell>
          <cell r="B34" t="str">
            <v>AC POWER CORD (UK)</v>
          </cell>
          <cell r="C34" t="str">
            <v>9Q600304</v>
          </cell>
          <cell r="D34" t="str">
            <v>IP-SOL-CAB-7513ACU=</v>
          </cell>
          <cell r="E34">
            <v>5000</v>
          </cell>
          <cell r="F34">
            <v>3200</v>
          </cell>
          <cell r="G34">
            <v>3000</v>
          </cell>
          <cell r="H34">
            <v>1830</v>
          </cell>
          <cell r="I34">
            <v>0</v>
          </cell>
        </row>
        <row r="35">
          <cell r="A35" t="str">
            <v>CAB-7KAC=</v>
          </cell>
          <cell r="B35" t="str">
            <v>Cisco 7500 Series AC Power Cord, US</v>
          </cell>
          <cell r="C35" t="str">
            <v>9Q600317</v>
          </cell>
          <cell r="D35" t="str">
            <v>IP-SOL-CAB-7KAC=</v>
          </cell>
          <cell r="E35">
            <v>5000</v>
          </cell>
          <cell r="F35">
            <v>3200</v>
          </cell>
          <cell r="G35">
            <v>3000</v>
          </cell>
          <cell r="H35">
            <v>1830</v>
          </cell>
          <cell r="I35">
            <v>0</v>
          </cell>
        </row>
        <row r="36">
          <cell r="A36" t="str">
            <v>CAB-7KAC-15=</v>
          </cell>
          <cell r="B36" t="str">
            <v>AC Power Cord North America, 15A - spare</v>
          </cell>
          <cell r="C36" t="str">
            <v>9Q600320</v>
          </cell>
          <cell r="D36" t="str">
            <v>IP-SOL-CAB-7KAC-15=</v>
          </cell>
          <cell r="E36">
            <v>5000</v>
          </cell>
          <cell r="F36">
            <v>3200</v>
          </cell>
          <cell r="G36">
            <v>3000</v>
          </cell>
          <cell r="H36">
            <v>1830</v>
          </cell>
          <cell r="I36">
            <v>0</v>
          </cell>
        </row>
        <row r="37">
          <cell r="A37" t="str">
            <v>CAB-7KACA=</v>
          </cell>
          <cell r="B37" t="str">
            <v>Cisco 7500 Series AC Power Cord, Australia</v>
          </cell>
          <cell r="C37" t="str">
            <v>9Q600333</v>
          </cell>
          <cell r="D37" t="str">
            <v>IP-SOL-CAB-7KACA=</v>
          </cell>
          <cell r="E37">
            <v>5000</v>
          </cell>
          <cell r="F37">
            <v>3200</v>
          </cell>
          <cell r="G37">
            <v>3000</v>
          </cell>
          <cell r="H37">
            <v>1830</v>
          </cell>
          <cell r="I37">
            <v>0</v>
          </cell>
        </row>
        <row r="38">
          <cell r="A38" t="str">
            <v>CAB-7KACE=</v>
          </cell>
          <cell r="B38" t="str">
            <v>Cisco 7500 Series AC Power Cord, Europe</v>
          </cell>
          <cell r="C38" t="str">
            <v>9Q600346</v>
          </cell>
          <cell r="D38" t="str">
            <v>IP-SOL-CAB-7KACE=</v>
          </cell>
          <cell r="E38">
            <v>5000</v>
          </cell>
          <cell r="F38">
            <v>3200</v>
          </cell>
          <cell r="G38">
            <v>3000</v>
          </cell>
          <cell r="H38">
            <v>1830</v>
          </cell>
          <cell r="I38">
            <v>0</v>
          </cell>
        </row>
        <row r="39">
          <cell r="A39" t="str">
            <v>CAB-7KACI=</v>
          </cell>
          <cell r="B39" t="str">
            <v>Cisco 7500 Series AC Power Cord CD12, Italy</v>
          </cell>
          <cell r="C39" t="str">
            <v>9Q600359</v>
          </cell>
          <cell r="D39" t="str">
            <v>IP-SOL-CAB-7KACI=</v>
          </cell>
          <cell r="E39">
            <v>5000</v>
          </cell>
          <cell r="F39">
            <v>3200</v>
          </cell>
          <cell r="G39">
            <v>3000</v>
          </cell>
          <cell r="H39">
            <v>1830</v>
          </cell>
          <cell r="I39">
            <v>0</v>
          </cell>
        </row>
        <row r="40">
          <cell r="A40" t="str">
            <v>CAB-7KACU=</v>
          </cell>
          <cell r="B40" t="str">
            <v>Cisco 7500 Series AC Power Cord, UK</v>
          </cell>
          <cell r="C40" t="str">
            <v>9Q600362</v>
          </cell>
          <cell r="D40" t="str">
            <v>IP-SOL-CAB-7KACU=</v>
          </cell>
          <cell r="E40">
            <v>5000</v>
          </cell>
          <cell r="F40">
            <v>3200</v>
          </cell>
          <cell r="G40">
            <v>3000</v>
          </cell>
          <cell r="H40">
            <v>1830</v>
          </cell>
          <cell r="I40">
            <v>0</v>
          </cell>
        </row>
        <row r="41">
          <cell r="A41" t="str">
            <v>CAB-7KCT1DB15</v>
          </cell>
          <cell r="B41" t="str">
            <v>MIP-CT1: DSX1 to CSU DB-15 Thru Cable</v>
          </cell>
          <cell r="C41" t="str">
            <v>9Q600375</v>
          </cell>
          <cell r="D41" t="str">
            <v>IP-SOL-CAB-7KCT1DB15</v>
          </cell>
          <cell r="E41">
            <v>19000</v>
          </cell>
          <cell r="F41">
            <v>11600</v>
          </cell>
          <cell r="G41">
            <v>11000</v>
          </cell>
          <cell r="H41">
            <v>6710</v>
          </cell>
          <cell r="I41">
            <v>0</v>
          </cell>
        </row>
        <row r="42">
          <cell r="A42" t="str">
            <v>CAB-7KCT1NULL</v>
          </cell>
          <cell r="B42" t="str">
            <v>MIP-CT1: DSX1 to CSU DB-15 Null Cable</v>
          </cell>
          <cell r="C42" t="str">
            <v>9Q600388</v>
          </cell>
          <cell r="D42" t="str">
            <v>IP-SOL-CAB-7KCT1NULL</v>
          </cell>
          <cell r="E42">
            <v>19000</v>
          </cell>
          <cell r="F42">
            <v>11600</v>
          </cell>
          <cell r="G42">
            <v>11000</v>
          </cell>
          <cell r="H42">
            <v>6710</v>
          </cell>
          <cell r="I42">
            <v>0</v>
          </cell>
        </row>
        <row r="43">
          <cell r="A43" t="str">
            <v>CAB-8PRI=</v>
          </cell>
          <cell r="B43" t="str">
            <v>8 PRI cable for AccessPath, spare</v>
          </cell>
          <cell r="C43" t="str">
            <v>9Q600391</v>
          </cell>
          <cell r="D43" t="str">
            <v>IP-SOL-CAB-8PRI=</v>
          </cell>
          <cell r="E43">
            <v>21000</v>
          </cell>
          <cell r="F43">
            <v>12700</v>
          </cell>
          <cell r="G43">
            <v>12000</v>
          </cell>
          <cell r="H43">
            <v>7320</v>
          </cell>
          <cell r="I43">
            <v>0</v>
          </cell>
        </row>
        <row r="44">
          <cell r="A44" t="str">
            <v>CAB-AC=</v>
          </cell>
          <cell r="B44" t="str">
            <v>AC Power Cord, US</v>
          </cell>
          <cell r="C44" t="str">
            <v>9Q600405</v>
          </cell>
          <cell r="D44" t="str">
            <v>IP-SOL-CAB-AC=</v>
          </cell>
          <cell r="E44">
            <v>10000</v>
          </cell>
          <cell r="F44">
            <v>5600</v>
          </cell>
          <cell r="G44">
            <v>5000</v>
          </cell>
          <cell r="H44">
            <v>3050</v>
          </cell>
          <cell r="I44">
            <v>0</v>
          </cell>
        </row>
        <row r="45">
          <cell r="A45" t="str">
            <v>CAB-AC-18=</v>
          </cell>
          <cell r="B45" t="str">
            <v>CABASY,AC,ST.PLUG,18</v>
          </cell>
          <cell r="C45" t="str">
            <v>9Q600418</v>
          </cell>
          <cell r="D45" t="str">
            <v>IP-SOL-CAB-AC-18=</v>
          </cell>
          <cell r="E45">
            <v>2000</v>
          </cell>
          <cell r="F45">
            <v>1200</v>
          </cell>
          <cell r="G45">
            <v>1000</v>
          </cell>
          <cell r="H45">
            <v>610</v>
          </cell>
          <cell r="I45">
            <v>0</v>
          </cell>
        </row>
        <row r="46">
          <cell r="A46" t="str">
            <v>CAB-AC-2500W-US1=</v>
          </cell>
          <cell r="B46" t="str">
            <v>Power Cord, 250Vac 16A, straight blade NEMA 6-20 plug, US</v>
          </cell>
          <cell r="C46" t="str">
            <v>9Q600421</v>
          </cell>
          <cell r="D46" t="str">
            <v>IP-SOL-CAB-AC-2500W-US1=</v>
          </cell>
          <cell r="E46">
            <v>7000</v>
          </cell>
          <cell r="F46">
            <v>4900</v>
          </cell>
          <cell r="G46">
            <v>5000</v>
          </cell>
          <cell r="H46">
            <v>3050</v>
          </cell>
          <cell r="I46">
            <v>0</v>
          </cell>
        </row>
        <row r="47">
          <cell r="A47" t="str">
            <v>CAB-ACA=</v>
          </cell>
          <cell r="B47" t="str">
            <v>AC Power Cord, Australia</v>
          </cell>
          <cell r="C47" t="str">
            <v>9Q600434</v>
          </cell>
          <cell r="D47" t="str">
            <v>IP-SOL-CAB-ACA=</v>
          </cell>
          <cell r="E47">
            <v>9000</v>
          </cell>
          <cell r="F47">
            <v>5400</v>
          </cell>
          <cell r="G47">
            <v>5000</v>
          </cell>
          <cell r="H47">
            <v>3050</v>
          </cell>
          <cell r="I47">
            <v>0</v>
          </cell>
        </row>
        <row r="48">
          <cell r="A48" t="str">
            <v>CAB-ACE=</v>
          </cell>
          <cell r="B48" t="str">
            <v>AC Power Cord, Europe</v>
          </cell>
          <cell r="C48" t="str">
            <v>9Q600447</v>
          </cell>
          <cell r="D48" t="str">
            <v>IP-SOL-CAB-ACE=</v>
          </cell>
          <cell r="E48">
            <v>9000</v>
          </cell>
          <cell r="F48">
            <v>5400</v>
          </cell>
          <cell r="G48">
            <v>5000</v>
          </cell>
          <cell r="H48">
            <v>3050</v>
          </cell>
          <cell r="I48">
            <v>0</v>
          </cell>
        </row>
        <row r="49">
          <cell r="A49" t="str">
            <v>CAB-ACI=</v>
          </cell>
          <cell r="B49" t="str">
            <v>AC Power Cord, Italy</v>
          </cell>
          <cell r="C49" t="str">
            <v>9Q600450</v>
          </cell>
          <cell r="D49" t="str">
            <v>IP-SOL-CAB-ACI=</v>
          </cell>
          <cell r="E49">
            <v>9000</v>
          </cell>
          <cell r="F49">
            <v>5400</v>
          </cell>
          <cell r="G49">
            <v>5000</v>
          </cell>
          <cell r="H49">
            <v>3050</v>
          </cell>
          <cell r="I49">
            <v>0</v>
          </cell>
        </row>
        <row r="50">
          <cell r="A50" t="str">
            <v>CAB-AC-PLG-76INCH=</v>
          </cell>
          <cell r="B50" t="str">
            <v>AC Extension Cable 76</v>
          </cell>
          <cell r="C50" t="str">
            <v>9Q600463</v>
          </cell>
          <cell r="D50" t="str">
            <v>IP-SOL-CAB-AC-PLG-76INCH=</v>
          </cell>
          <cell r="E50">
            <v>17000</v>
          </cell>
          <cell r="F50">
            <v>10500</v>
          </cell>
          <cell r="G50">
            <v>10000</v>
          </cell>
          <cell r="H50">
            <v>6100</v>
          </cell>
          <cell r="I50">
            <v>0</v>
          </cell>
        </row>
        <row r="51">
          <cell r="A51" t="str">
            <v>CAB-AC-PLUG-4FT=</v>
          </cell>
          <cell r="B51" t="str">
            <v>AC Extension Cable 4 feet</v>
          </cell>
          <cell r="C51" t="str">
            <v>9Q600476</v>
          </cell>
          <cell r="D51" t="str">
            <v>IP-SOL-CAB-AC-PLUG-4FT=</v>
          </cell>
          <cell r="E51">
            <v>17000</v>
          </cell>
          <cell r="F51">
            <v>10500</v>
          </cell>
          <cell r="G51">
            <v>10000</v>
          </cell>
          <cell r="H51">
            <v>6100</v>
          </cell>
          <cell r="I51">
            <v>0</v>
          </cell>
        </row>
        <row r="52">
          <cell r="A52" t="str">
            <v>CAB-ACU=</v>
          </cell>
          <cell r="B52" t="str">
            <v>AC Power Cord, UK</v>
          </cell>
          <cell r="C52" t="str">
            <v>9Q600489</v>
          </cell>
          <cell r="D52" t="str">
            <v>IP-SOL-CAB-ACU=</v>
          </cell>
          <cell r="E52">
            <v>9000</v>
          </cell>
          <cell r="F52">
            <v>5400</v>
          </cell>
          <cell r="G52">
            <v>5000</v>
          </cell>
          <cell r="H52">
            <v>3050</v>
          </cell>
          <cell r="I52">
            <v>0</v>
          </cell>
        </row>
        <row r="53">
          <cell r="A53" t="str">
            <v>CAB-ADPT-75-120</v>
          </cell>
          <cell r="B53" t="str">
            <v>Adapter cable-converts 75 ohm to 120 ohm</v>
          </cell>
          <cell r="C53" t="str">
            <v>9Q600492</v>
          </cell>
          <cell r="D53" t="str">
            <v>IP-SOL-CAB-ADPT-75-120</v>
          </cell>
          <cell r="E53">
            <v>14000</v>
          </cell>
          <cell r="F53">
            <v>8500</v>
          </cell>
          <cell r="G53">
            <v>8000</v>
          </cell>
          <cell r="H53">
            <v>4880</v>
          </cell>
          <cell r="I53">
            <v>0</v>
          </cell>
        </row>
        <row r="54">
          <cell r="A54" t="str">
            <v>CAB-AP3-UK=</v>
          </cell>
          <cell r="B54" t="str">
            <v>Shielded Power Cable, United Kingdom, 220V</v>
          </cell>
          <cell r="C54" t="str">
            <v>9Q600506</v>
          </cell>
          <cell r="D54" t="str">
            <v>IP-SOL-CAB-AP3-UK=</v>
          </cell>
          <cell r="E54">
            <v>18000</v>
          </cell>
          <cell r="F54">
            <v>11400</v>
          </cell>
          <cell r="G54">
            <v>11000</v>
          </cell>
          <cell r="H54">
            <v>6710</v>
          </cell>
          <cell r="I54">
            <v>0</v>
          </cell>
        </row>
        <row r="55">
          <cell r="A55" t="str">
            <v>CAB-AP3-US-110=</v>
          </cell>
          <cell r="B55" t="str">
            <v>Shielded Power Cable, North America/Japan,Twist Lock,110V</v>
          </cell>
          <cell r="C55" t="str">
            <v>9Q600519</v>
          </cell>
          <cell r="D55" t="str">
            <v>IP-SOL-CAB-AP3-US-110=</v>
          </cell>
          <cell r="E55">
            <v>18000</v>
          </cell>
          <cell r="F55">
            <v>11400</v>
          </cell>
          <cell r="G55">
            <v>11000</v>
          </cell>
          <cell r="H55">
            <v>6710</v>
          </cell>
          <cell r="I55">
            <v>0</v>
          </cell>
        </row>
        <row r="56">
          <cell r="A56" t="str">
            <v>CAB-AP-DC-RPS=</v>
          </cell>
          <cell r="B56" t="str">
            <v>Redundant PS DC Cable</v>
          </cell>
          <cell r="C56" t="str">
            <v>9Q600522</v>
          </cell>
          <cell r="D56" t="str">
            <v>IP-SOL-CAB-AP-DC-RPS=</v>
          </cell>
          <cell r="E56">
            <v>17000</v>
          </cell>
          <cell r="F56">
            <v>10500</v>
          </cell>
          <cell r="G56">
            <v>10000</v>
          </cell>
          <cell r="H56">
            <v>6100</v>
          </cell>
          <cell r="I56">
            <v>0</v>
          </cell>
        </row>
        <row r="57">
          <cell r="A57" t="str">
            <v>CAB-ATM-DS3/E3=</v>
          </cell>
          <cell r="B57" t="str">
            <v>ATM Cable,DS3+e3;10ft.</v>
          </cell>
          <cell r="C57" t="str">
            <v>9Q600535</v>
          </cell>
          <cell r="D57" t="str">
            <v>IP-SOL-CAB-ATM-DS3/E3=</v>
          </cell>
          <cell r="E57">
            <v>19000</v>
          </cell>
          <cell r="F57">
            <v>11600</v>
          </cell>
          <cell r="G57">
            <v>11000</v>
          </cell>
          <cell r="H57">
            <v>6710</v>
          </cell>
          <cell r="I57">
            <v>0</v>
          </cell>
        </row>
        <row r="58">
          <cell r="A58" t="str">
            <v>CAB-CON/ETH-GK=</v>
          </cell>
          <cell r="B58" t="str">
            <v>Console and Ethernet Cables For Connecting the GateKeeper</v>
          </cell>
          <cell r="C58" t="str">
            <v>9Q600548</v>
          </cell>
          <cell r="D58" t="str">
            <v>IP-SOL-CAB-CON/ETH-GK=</v>
          </cell>
          <cell r="E58">
            <v>18000</v>
          </cell>
          <cell r="F58">
            <v>11400</v>
          </cell>
          <cell r="G58">
            <v>11000</v>
          </cell>
          <cell r="H58">
            <v>6710</v>
          </cell>
          <cell r="I58">
            <v>0</v>
          </cell>
        </row>
        <row r="59">
          <cell r="A59" t="str">
            <v>CAB-DC-JUMPER=</v>
          </cell>
          <cell r="B59" t="str">
            <v>DC Jumper Cable 36</v>
          </cell>
          <cell r="C59" t="str">
            <v>9Q600551</v>
          </cell>
          <cell r="D59" t="str">
            <v>IP-SOL-CAB-DC-JUMPER=</v>
          </cell>
          <cell r="E59">
            <v>17000</v>
          </cell>
          <cell r="F59">
            <v>10500</v>
          </cell>
          <cell r="G59">
            <v>10000</v>
          </cell>
          <cell r="H59">
            <v>6100</v>
          </cell>
          <cell r="I59">
            <v>0</v>
          </cell>
        </row>
        <row r="60">
          <cell r="A60" t="str">
            <v>CAB-E&amp;M-TBR17</v>
          </cell>
          <cell r="B60" t="str">
            <v>MC3810 E&amp;M Cross-over Cable for TBR-17 Compliance</v>
          </cell>
          <cell r="C60" t="str">
            <v>9Q600564</v>
          </cell>
          <cell r="D60" t="str">
            <v>IP-SOL-CAB-E&amp;M-TBR17</v>
          </cell>
          <cell r="E60">
            <v>9000</v>
          </cell>
          <cell r="F60">
            <v>5400</v>
          </cell>
          <cell r="G60">
            <v>5000</v>
          </cell>
          <cell r="H60">
            <v>3050</v>
          </cell>
          <cell r="I60">
            <v>0</v>
          </cell>
        </row>
        <row r="61">
          <cell r="A61" t="str">
            <v>CAB-E1-BNC</v>
          </cell>
          <cell r="B61" t="str">
            <v>E1 Cable BNC 75ohm/Unbal 5m</v>
          </cell>
          <cell r="C61" t="str">
            <v>9Q600577</v>
          </cell>
          <cell r="D61" t="str">
            <v>IP-SOL-CAB-E1-BNC</v>
          </cell>
          <cell r="E61">
            <v>19000</v>
          </cell>
          <cell r="F61">
            <v>11600</v>
          </cell>
          <cell r="G61">
            <v>11000</v>
          </cell>
          <cell r="H61">
            <v>6710</v>
          </cell>
          <cell r="I61">
            <v>0</v>
          </cell>
        </row>
        <row r="62">
          <cell r="A62" t="str">
            <v>CAB-E1-BNC-3M</v>
          </cell>
          <cell r="B62" t="str">
            <v>E1 Cable, BNC E1, 75ohm/Unbalanced, 3 Meters</v>
          </cell>
          <cell r="C62" t="str">
            <v>9Q600580</v>
          </cell>
          <cell r="D62" t="str">
            <v>IP-SOL-CAB-E1-BNC-3M</v>
          </cell>
          <cell r="E62">
            <v>19000</v>
          </cell>
          <cell r="F62">
            <v>11600</v>
          </cell>
          <cell r="G62">
            <v>11000</v>
          </cell>
          <cell r="H62">
            <v>6710</v>
          </cell>
          <cell r="I62">
            <v>0</v>
          </cell>
        </row>
        <row r="63">
          <cell r="A63" t="str">
            <v>CAB-E1-DB15</v>
          </cell>
          <cell r="B63" t="str">
            <v>E1 Cable DB15 120 ohm/Balanced, 5 Meters</v>
          </cell>
          <cell r="C63" t="str">
            <v>9Q600593</v>
          </cell>
          <cell r="D63" t="str">
            <v>IP-SOL-CAB-E1-DB15</v>
          </cell>
          <cell r="E63">
            <v>19000</v>
          </cell>
          <cell r="F63">
            <v>11600</v>
          </cell>
          <cell r="G63">
            <v>11000</v>
          </cell>
          <cell r="H63">
            <v>6710</v>
          </cell>
          <cell r="I63">
            <v>0</v>
          </cell>
        </row>
        <row r="64">
          <cell r="A64" t="str">
            <v>CAB-E1-PRI</v>
          </cell>
          <cell r="B64" t="str">
            <v>E1- ISDN PRI Cable, 10 Feet</v>
          </cell>
          <cell r="C64" t="str">
            <v>9Q600607</v>
          </cell>
          <cell r="D64" t="str">
            <v>IP-SOL-CAB-E1-PRI</v>
          </cell>
          <cell r="E64">
            <v>19000</v>
          </cell>
          <cell r="F64">
            <v>11600</v>
          </cell>
          <cell r="G64">
            <v>11000</v>
          </cell>
          <cell r="H64">
            <v>6710</v>
          </cell>
          <cell r="I64">
            <v>0</v>
          </cell>
        </row>
        <row r="65">
          <cell r="A65" t="str">
            <v>CAB-E1-PRI/NT</v>
          </cell>
          <cell r="B65" t="str">
            <v>DB15 to RJ48C for connecting AS5200 E1 as Network Terminal</v>
          </cell>
          <cell r="C65" t="str">
            <v>9Q600610</v>
          </cell>
          <cell r="D65" t="str">
            <v>IP-SOL-CAB-E1-PRI/NT</v>
          </cell>
          <cell r="E65">
            <v>19000</v>
          </cell>
          <cell r="F65">
            <v>11600</v>
          </cell>
          <cell r="G65">
            <v>11000</v>
          </cell>
          <cell r="H65">
            <v>6710</v>
          </cell>
          <cell r="I65">
            <v>0</v>
          </cell>
        </row>
        <row r="66">
          <cell r="A66" t="str">
            <v>CAB-E1-RJ45BNC=</v>
          </cell>
          <cell r="B66" t="str">
            <v>E1 Cable RJ45 to dual BNC (unbalanced), Spare</v>
          </cell>
          <cell r="C66" t="str">
            <v>9Q600623</v>
          </cell>
          <cell r="D66" t="str">
            <v>IP-SOL-CAB-E1-RJ45BNC=</v>
          </cell>
          <cell r="E66">
            <v>18000</v>
          </cell>
          <cell r="F66">
            <v>11400</v>
          </cell>
          <cell r="G66">
            <v>11000</v>
          </cell>
          <cell r="H66">
            <v>6710</v>
          </cell>
          <cell r="I66">
            <v>0</v>
          </cell>
        </row>
        <row r="67">
          <cell r="A67" t="str">
            <v>CAB-E1-RJ45TWIN=</v>
          </cell>
          <cell r="B67" t="str">
            <v>E1 Cable RJ45 to Twinax (balanced), Spare</v>
          </cell>
          <cell r="C67" t="str">
            <v>9Q601440</v>
          </cell>
          <cell r="D67" t="str">
            <v>IP-SOL-CAB-E1-RJ45TWIN=</v>
          </cell>
          <cell r="E67">
            <v>18000</v>
          </cell>
          <cell r="F67">
            <v>11400</v>
          </cell>
          <cell r="G67">
            <v>11000</v>
          </cell>
          <cell r="H67">
            <v>6710</v>
          </cell>
          <cell r="I67">
            <v>0</v>
          </cell>
        </row>
        <row r="68">
          <cell r="A68" t="str">
            <v>CAB-E1-TWINAX</v>
          </cell>
          <cell r="B68" t="str">
            <v>E1 Cable Twinax 120ohm/Balanced, 3 Meters</v>
          </cell>
          <cell r="C68" t="str">
            <v>9Q600636</v>
          </cell>
          <cell r="D68" t="str">
            <v>IP-SOL-CAB-E1-TWINAX</v>
          </cell>
          <cell r="E68">
            <v>19000</v>
          </cell>
          <cell r="F68">
            <v>11600</v>
          </cell>
          <cell r="G68">
            <v>11000</v>
          </cell>
          <cell r="H68">
            <v>6710</v>
          </cell>
          <cell r="I68">
            <v>0</v>
          </cell>
        </row>
        <row r="69">
          <cell r="A69" t="str">
            <v>CAB-E1-TWINAX-3M</v>
          </cell>
          <cell r="B69" t="str">
            <v>E1 Cable Twinax 120ohm/Balanced 3 Meters</v>
          </cell>
          <cell r="C69" t="str">
            <v>9Q600649</v>
          </cell>
          <cell r="D69" t="str">
            <v>IP-SOL-CAB-E1-TWINAX-3M</v>
          </cell>
          <cell r="E69">
            <v>19000</v>
          </cell>
          <cell r="F69">
            <v>11600</v>
          </cell>
          <cell r="G69">
            <v>11000</v>
          </cell>
          <cell r="H69">
            <v>6710</v>
          </cell>
          <cell r="I69">
            <v>0</v>
          </cell>
        </row>
        <row r="70">
          <cell r="A70" t="str">
            <v>CAB-ETH-SC=</v>
          </cell>
          <cell r="B70" t="str">
            <v>Ethernet cable for connection to system controller</v>
          </cell>
          <cell r="C70" t="str">
            <v>9Q600652</v>
          </cell>
          <cell r="D70" t="str">
            <v>IP-SOL-CAB-ETH-SC=</v>
          </cell>
          <cell r="E70">
            <v>18000</v>
          </cell>
          <cell r="F70">
            <v>11400</v>
          </cell>
          <cell r="G70">
            <v>11000</v>
          </cell>
          <cell r="H70">
            <v>6710</v>
          </cell>
          <cell r="I70">
            <v>0</v>
          </cell>
        </row>
        <row r="71">
          <cell r="A71" t="str">
            <v>CAB-ETH-S-RJ45</v>
          </cell>
          <cell r="B71" t="str">
            <v>Yellow Cable for Ethernet, Straight-through, RJ-45, 6 feet</v>
          </cell>
          <cell r="C71" t="str">
            <v>9Q600665</v>
          </cell>
          <cell r="D71" t="str">
            <v>IP-SOL-CAB-ETH-S-RJ45</v>
          </cell>
          <cell r="E71">
            <v>4000</v>
          </cell>
          <cell r="F71">
            <v>2300</v>
          </cell>
          <cell r="G71">
            <v>2000</v>
          </cell>
          <cell r="H71">
            <v>1220</v>
          </cell>
          <cell r="I71">
            <v>0</v>
          </cell>
        </row>
        <row r="72">
          <cell r="A72" t="str">
            <v>CAB-ETHXOVER=</v>
          </cell>
          <cell r="B72" t="str">
            <v>Ethernet Cross-over Cable</v>
          </cell>
          <cell r="C72" t="str">
            <v>9Q600678</v>
          </cell>
          <cell r="D72" t="str">
            <v>IP-SOL-CAB-ETHXOVER=</v>
          </cell>
          <cell r="E72">
            <v>10000</v>
          </cell>
          <cell r="F72">
            <v>5600</v>
          </cell>
          <cell r="G72">
            <v>5000</v>
          </cell>
          <cell r="H72">
            <v>3050</v>
          </cell>
          <cell r="I72">
            <v>0</v>
          </cell>
        </row>
        <row r="73">
          <cell r="A73" t="str">
            <v>CAB-FE-PA7206=</v>
          </cell>
          <cell r="B73" t="str">
            <v>Ethernet Cable For connecting PA-12E/2FE To 7206 FE</v>
          </cell>
          <cell r="C73" t="str">
            <v>9Q600681</v>
          </cell>
          <cell r="D73" t="str">
            <v>IP-SOL-CAB-FE-PA7206=</v>
          </cell>
          <cell r="E73">
            <v>18000</v>
          </cell>
          <cell r="F73">
            <v>11400</v>
          </cell>
          <cell r="G73">
            <v>11000</v>
          </cell>
          <cell r="H73">
            <v>6710</v>
          </cell>
          <cell r="I73">
            <v>0</v>
          </cell>
        </row>
        <row r="74">
          <cell r="A74" t="str">
            <v>CAB-FMDD=</v>
          </cell>
          <cell r="B74" t="str">
            <v>Cisco 7000 Series Mini DIN-to-DIN Converter Cable (Spare)</v>
          </cell>
          <cell r="C74" t="str">
            <v>9Q600694</v>
          </cell>
          <cell r="D74" t="str">
            <v>IP-SOL-CAB-FMDD=</v>
          </cell>
          <cell r="E74">
            <v>5000</v>
          </cell>
          <cell r="F74">
            <v>3200</v>
          </cell>
          <cell r="G74">
            <v>3000</v>
          </cell>
          <cell r="H74">
            <v>1830</v>
          </cell>
          <cell r="I74">
            <v>0</v>
          </cell>
        </row>
        <row r="75">
          <cell r="A75" t="str">
            <v>CAB-GELX-625=</v>
          </cell>
          <cell r="B75" t="str">
            <v>Gigabit Ethernet Multimode Conditioning Cable</v>
          </cell>
          <cell r="C75" t="str">
            <v>9Q600708</v>
          </cell>
          <cell r="D75" t="str">
            <v>IP-SOL-CAB-GELX-625=</v>
          </cell>
          <cell r="E75">
            <v>76000</v>
          </cell>
          <cell r="F75">
            <v>52500</v>
          </cell>
          <cell r="G75">
            <v>54000</v>
          </cell>
          <cell r="H75">
            <v>32940</v>
          </cell>
          <cell r="I75">
            <v>0</v>
          </cell>
        </row>
        <row r="76">
          <cell r="A76" t="str">
            <v>CAB-GS-1M</v>
          </cell>
          <cell r="B76" t="str">
            <v>1 meter cable for GigaStack GBIC</v>
          </cell>
          <cell r="C76" t="str">
            <v>9Q600711</v>
          </cell>
          <cell r="D76" t="str">
            <v>IP-SOL-CAB-GS-1M</v>
          </cell>
          <cell r="E76">
            <v>13000</v>
          </cell>
          <cell r="F76">
            <v>10100</v>
          </cell>
          <cell r="G76">
            <v>11000</v>
          </cell>
          <cell r="H76">
            <v>6710</v>
          </cell>
          <cell r="I76">
            <v>0</v>
          </cell>
        </row>
        <row r="77">
          <cell r="A77" t="str">
            <v>CAB-GS-50CM</v>
          </cell>
          <cell r="B77" t="str">
            <v>50 centimeter cable for GigaStack GBIC</v>
          </cell>
          <cell r="C77" t="str">
            <v>9Q600724</v>
          </cell>
          <cell r="D77" t="str">
            <v>IP-SOL-CAB-GS-50CM</v>
          </cell>
          <cell r="E77">
            <v>13000</v>
          </cell>
          <cell r="F77">
            <v>10100</v>
          </cell>
          <cell r="G77">
            <v>11000</v>
          </cell>
          <cell r="H77">
            <v>6710</v>
          </cell>
          <cell r="I77">
            <v>0</v>
          </cell>
        </row>
        <row r="78">
          <cell r="A78" t="str">
            <v>CAB-HNUL</v>
          </cell>
          <cell r="B78" t="str">
            <v>Cabasy,Null Modem, DTE, HSSI</v>
          </cell>
          <cell r="C78" t="str">
            <v>9Q600737</v>
          </cell>
          <cell r="D78" t="str">
            <v>IP-SOL-CAB-HNUL</v>
          </cell>
          <cell r="E78">
            <v>19000</v>
          </cell>
          <cell r="F78">
            <v>11600</v>
          </cell>
          <cell r="G78">
            <v>11000</v>
          </cell>
          <cell r="H78">
            <v>6710</v>
          </cell>
          <cell r="I78">
            <v>0</v>
          </cell>
        </row>
        <row r="79">
          <cell r="A79" t="str">
            <v>CAB-HSI1</v>
          </cell>
          <cell r="B79" t="str">
            <v>HSSI Cble, Male to Male Conn</v>
          </cell>
          <cell r="C79" t="str">
            <v>9Q600740</v>
          </cell>
          <cell r="D79" t="str">
            <v>IP-SOL-CAB-HSI1</v>
          </cell>
          <cell r="E79">
            <v>19000</v>
          </cell>
          <cell r="F79">
            <v>11600</v>
          </cell>
          <cell r="G79">
            <v>11000</v>
          </cell>
          <cell r="H79">
            <v>6710</v>
          </cell>
          <cell r="I79">
            <v>0</v>
          </cell>
        </row>
        <row r="80">
          <cell r="A80" t="str">
            <v>CAB-NP232C</v>
          </cell>
          <cell r="B80" t="str">
            <v>RS-232 Cable, DCE, Female, 10 Feet</v>
          </cell>
          <cell r="C80" t="str">
            <v>9Q600753</v>
          </cell>
          <cell r="D80" t="str">
            <v>IP-SOL-CAB-NP232C</v>
          </cell>
          <cell r="E80">
            <v>19000</v>
          </cell>
          <cell r="F80">
            <v>11600</v>
          </cell>
          <cell r="G80">
            <v>11000</v>
          </cell>
          <cell r="H80">
            <v>6710</v>
          </cell>
          <cell r="I80">
            <v>0</v>
          </cell>
        </row>
        <row r="81">
          <cell r="A81" t="str">
            <v>CAB-NP232T</v>
          </cell>
          <cell r="B81" t="str">
            <v>RS-232 Cable, DTE, Male, 10 Feet</v>
          </cell>
          <cell r="C81" t="str">
            <v>9Q600766</v>
          </cell>
          <cell r="D81" t="str">
            <v>IP-SOL-CAB-NP232T</v>
          </cell>
          <cell r="E81">
            <v>19000</v>
          </cell>
          <cell r="F81">
            <v>11600</v>
          </cell>
          <cell r="G81">
            <v>11000</v>
          </cell>
          <cell r="H81">
            <v>6710</v>
          </cell>
          <cell r="I81">
            <v>0</v>
          </cell>
        </row>
        <row r="82">
          <cell r="A82" t="str">
            <v>CAB-NP449C</v>
          </cell>
          <cell r="B82" t="str">
            <v>RS-449 Cable, DCE, Female, 10 Feet</v>
          </cell>
          <cell r="C82" t="str">
            <v>9Q600779</v>
          </cell>
          <cell r="D82" t="str">
            <v>IP-SOL-CAB-NP449C</v>
          </cell>
          <cell r="E82">
            <v>19000</v>
          </cell>
          <cell r="F82">
            <v>11600</v>
          </cell>
          <cell r="G82">
            <v>11000</v>
          </cell>
          <cell r="H82">
            <v>6710</v>
          </cell>
          <cell r="I82">
            <v>0</v>
          </cell>
        </row>
        <row r="83">
          <cell r="A83" t="str">
            <v>CAB-NP449T</v>
          </cell>
          <cell r="B83" t="str">
            <v>RS-449 Cable, DTE, Male, 10 Feet</v>
          </cell>
          <cell r="C83" t="str">
            <v>9Q600782</v>
          </cell>
          <cell r="D83" t="str">
            <v>IP-SOL-CAB-NP449T</v>
          </cell>
          <cell r="E83">
            <v>19000</v>
          </cell>
          <cell r="F83">
            <v>11600</v>
          </cell>
          <cell r="G83">
            <v>11000</v>
          </cell>
          <cell r="H83">
            <v>6710</v>
          </cell>
          <cell r="I83">
            <v>0</v>
          </cell>
        </row>
        <row r="84">
          <cell r="A84" t="str">
            <v>CAB-NP530</v>
          </cell>
          <cell r="B84" t="str">
            <v>RS-530 Cable, DTE, Male, 10 Feet</v>
          </cell>
          <cell r="C84" t="str">
            <v>9Q600795</v>
          </cell>
          <cell r="D84" t="str">
            <v>IP-SOL-CAB-NP530</v>
          </cell>
          <cell r="E84">
            <v>19000</v>
          </cell>
          <cell r="F84">
            <v>11600</v>
          </cell>
          <cell r="G84">
            <v>11000</v>
          </cell>
          <cell r="H84">
            <v>6710</v>
          </cell>
          <cell r="I84">
            <v>0</v>
          </cell>
        </row>
        <row r="85">
          <cell r="A85" t="str">
            <v>CAB-NPV35CV2</v>
          </cell>
          <cell r="B85" t="str">
            <v>V.35 Cable, DCE, Female, 10 Feet</v>
          </cell>
          <cell r="C85" t="str">
            <v>9Q600809</v>
          </cell>
          <cell r="D85" t="str">
            <v>IP-SOL-CAB-NPV35CV2</v>
          </cell>
          <cell r="E85">
            <v>19000</v>
          </cell>
          <cell r="F85">
            <v>11600</v>
          </cell>
          <cell r="G85">
            <v>11000</v>
          </cell>
          <cell r="H85">
            <v>6710</v>
          </cell>
          <cell r="I85">
            <v>0</v>
          </cell>
        </row>
        <row r="86">
          <cell r="A86" t="str">
            <v>CAB-NPV35TV2</v>
          </cell>
          <cell r="B86" t="str">
            <v>V.35 Cable, DTE, Male, 10 Feet</v>
          </cell>
          <cell r="C86" t="str">
            <v>9Q600812</v>
          </cell>
          <cell r="D86" t="str">
            <v>IP-SOL-CAB-NPV35TV2</v>
          </cell>
          <cell r="E86">
            <v>19000</v>
          </cell>
          <cell r="F86">
            <v>11600</v>
          </cell>
          <cell r="G86">
            <v>11000</v>
          </cell>
          <cell r="H86">
            <v>6710</v>
          </cell>
          <cell r="I86">
            <v>0</v>
          </cell>
        </row>
        <row r="87">
          <cell r="A87" t="str">
            <v>CAB-NPX21C</v>
          </cell>
          <cell r="B87" t="str">
            <v>X.21 Cable, DCE, Female, 10 Feet</v>
          </cell>
          <cell r="C87" t="str">
            <v>9Q600825</v>
          </cell>
          <cell r="D87" t="str">
            <v>IP-SOL-CAB-NPX21C</v>
          </cell>
          <cell r="E87">
            <v>19000</v>
          </cell>
          <cell r="F87">
            <v>11600</v>
          </cell>
          <cell r="G87">
            <v>11000</v>
          </cell>
          <cell r="H87">
            <v>6710</v>
          </cell>
          <cell r="I87">
            <v>0</v>
          </cell>
        </row>
        <row r="88">
          <cell r="A88" t="str">
            <v>CAB-NPX21T</v>
          </cell>
          <cell r="B88" t="str">
            <v>X.21 Cable, DTE, Male, 10 Feet</v>
          </cell>
          <cell r="C88" t="str">
            <v>9Q600838</v>
          </cell>
          <cell r="D88" t="str">
            <v>IP-SOL-CAB-NPX21T</v>
          </cell>
          <cell r="E88">
            <v>19000</v>
          </cell>
          <cell r="F88">
            <v>11600</v>
          </cell>
          <cell r="G88">
            <v>11000</v>
          </cell>
          <cell r="H88">
            <v>6710</v>
          </cell>
          <cell r="I88">
            <v>0</v>
          </cell>
        </row>
        <row r="89">
          <cell r="A89" t="str">
            <v>CAB-OCT-232-FC</v>
          </cell>
          <cell r="B89" t="str">
            <v>8 Lead Octal Cable and 8 Female RS232/V.24 DCE Connectors</v>
          </cell>
          <cell r="C89" t="str">
            <v>9Q600841</v>
          </cell>
          <cell r="D89" t="str">
            <v>IP-SOL-CAB-OCT-232-FC</v>
          </cell>
          <cell r="E89">
            <v>125000</v>
          </cell>
          <cell r="F89">
            <v>74700</v>
          </cell>
          <cell r="G89">
            <v>70000</v>
          </cell>
          <cell r="H89">
            <v>42700</v>
          </cell>
          <cell r="I89">
            <v>0</v>
          </cell>
        </row>
        <row r="90">
          <cell r="A90" t="str">
            <v>CAB-OCT-232-MT</v>
          </cell>
          <cell r="B90" t="str">
            <v>8 Lead Octal Cable and 8 Male RS232/V.24 DTE Connectors</v>
          </cell>
          <cell r="C90" t="str">
            <v>9Q600854</v>
          </cell>
          <cell r="D90" t="str">
            <v>IP-SOL-CAB-OCT-232-MT</v>
          </cell>
          <cell r="E90">
            <v>125000</v>
          </cell>
          <cell r="F90">
            <v>74700</v>
          </cell>
          <cell r="G90">
            <v>70000</v>
          </cell>
          <cell r="H90">
            <v>42700</v>
          </cell>
          <cell r="I90">
            <v>0</v>
          </cell>
        </row>
        <row r="91">
          <cell r="A91" t="str">
            <v>CAB-OCTAL-ASYNC</v>
          </cell>
          <cell r="B91" t="str">
            <v>8 Lead Octal Cable (68 pin to 8 Male RJ-45's)</v>
          </cell>
          <cell r="C91" t="str">
            <v>9Q600867</v>
          </cell>
          <cell r="D91" t="str">
            <v>IP-SOL-CAB-OCTAL-ASYNC</v>
          </cell>
          <cell r="E91">
            <v>38000</v>
          </cell>
          <cell r="F91">
            <v>23200</v>
          </cell>
          <cell r="G91">
            <v>22000</v>
          </cell>
          <cell r="H91">
            <v>13420</v>
          </cell>
          <cell r="I91">
            <v>0</v>
          </cell>
        </row>
        <row r="92">
          <cell r="A92" t="str">
            <v>CAB-OCTAL-KIT</v>
          </cell>
          <cell r="B92" t="str">
            <v>8 Lead Octal Cable and 8 Male DB-25 Modem Connectors</v>
          </cell>
          <cell r="C92" t="str">
            <v>9Q600870</v>
          </cell>
          <cell r="D92" t="str">
            <v>IP-SOL-CAB-OCTAL-KIT</v>
          </cell>
          <cell r="E92">
            <v>67000</v>
          </cell>
          <cell r="F92">
            <v>40400</v>
          </cell>
          <cell r="G92">
            <v>38000</v>
          </cell>
          <cell r="H92">
            <v>23180</v>
          </cell>
          <cell r="I92">
            <v>0</v>
          </cell>
        </row>
        <row r="93">
          <cell r="A93" t="str">
            <v>CAB-OCTAL-MODEM</v>
          </cell>
          <cell r="B93" t="str">
            <v>Octal Cable with Male DB25 Connectors</v>
          </cell>
          <cell r="C93" t="str">
            <v>9Q600883</v>
          </cell>
          <cell r="D93" t="str">
            <v>IP-SOL-CAB-OCTAL-MODEM</v>
          </cell>
          <cell r="E93">
            <v>58000</v>
          </cell>
          <cell r="F93">
            <v>34400</v>
          </cell>
          <cell r="G93">
            <v>32000</v>
          </cell>
          <cell r="H93">
            <v>19520</v>
          </cell>
          <cell r="I93">
            <v>0</v>
          </cell>
        </row>
        <row r="94">
          <cell r="A94" t="str">
            <v>CAB-OCT-V35-FC</v>
          </cell>
          <cell r="B94" t="str">
            <v>8 Lead Octal Cable and 8 Female V35 DCE Connectors</v>
          </cell>
          <cell r="C94" t="str">
            <v>9Q600896</v>
          </cell>
          <cell r="D94" t="str">
            <v>IP-SOL-CAB-OCT-V35-FC</v>
          </cell>
          <cell r="E94">
            <v>144000</v>
          </cell>
          <cell r="F94">
            <v>86300</v>
          </cell>
          <cell r="G94">
            <v>81000</v>
          </cell>
          <cell r="H94">
            <v>49410</v>
          </cell>
          <cell r="I94">
            <v>0</v>
          </cell>
        </row>
        <row r="95">
          <cell r="A95" t="str">
            <v>CAB-OCT-V35-MT</v>
          </cell>
          <cell r="B95" t="str">
            <v>8 Lead Octal Cable and 8 Male V35 DTE Connectors</v>
          </cell>
          <cell r="C95" t="str">
            <v>9Q600900</v>
          </cell>
          <cell r="D95" t="str">
            <v>IP-SOL-CAB-OCT-V35-MT</v>
          </cell>
          <cell r="E95">
            <v>144000</v>
          </cell>
          <cell r="F95">
            <v>86300</v>
          </cell>
          <cell r="G95">
            <v>81000</v>
          </cell>
          <cell r="H95">
            <v>49410</v>
          </cell>
          <cell r="I95">
            <v>0</v>
          </cell>
        </row>
        <row r="96">
          <cell r="A96" t="str">
            <v>CAB-OCT-X21-FC</v>
          </cell>
          <cell r="B96" t="str">
            <v>8 Lead Octal Cable and 8 Female X21 DCE Connectors</v>
          </cell>
          <cell r="C96" t="str">
            <v>9Q600913</v>
          </cell>
          <cell r="D96" t="str">
            <v>IP-SOL-CAB-OCT-X21-FC</v>
          </cell>
          <cell r="E96">
            <v>106000</v>
          </cell>
          <cell r="F96">
            <v>63100</v>
          </cell>
          <cell r="G96">
            <v>59000</v>
          </cell>
          <cell r="H96">
            <v>35990</v>
          </cell>
          <cell r="I96">
            <v>0</v>
          </cell>
        </row>
        <row r="97">
          <cell r="A97" t="str">
            <v>CAB-OCT-X21-MT</v>
          </cell>
          <cell r="B97" t="str">
            <v>8 Lead Octal Cable and 8 Male X21 DTE Connectors</v>
          </cell>
          <cell r="C97" t="str">
            <v>9Q600926</v>
          </cell>
          <cell r="D97" t="str">
            <v>IP-SOL-CAB-OCT-X21-MT</v>
          </cell>
          <cell r="E97">
            <v>106000</v>
          </cell>
          <cell r="F97">
            <v>63100</v>
          </cell>
          <cell r="G97">
            <v>59000</v>
          </cell>
          <cell r="H97">
            <v>35990</v>
          </cell>
          <cell r="I97">
            <v>0</v>
          </cell>
        </row>
        <row r="98">
          <cell r="A98" t="str">
            <v>CAB-PCA-VA</v>
          </cell>
          <cell r="B98" t="str">
            <v>Upstream Bus and Tag Connection with Bus and Tag Termination</v>
          </cell>
          <cell r="C98" t="str">
            <v>9Q600939</v>
          </cell>
          <cell r="D98" t="str">
            <v>IP-SOL-CAB-PCA-VA</v>
          </cell>
          <cell r="E98">
            <v>168000</v>
          </cell>
          <cell r="F98">
            <v>100900</v>
          </cell>
          <cell r="G98">
            <v>95000</v>
          </cell>
          <cell r="H98">
            <v>57950</v>
          </cell>
          <cell r="I98">
            <v>0</v>
          </cell>
        </row>
        <row r="99">
          <cell r="A99" t="str">
            <v>CAB-PCA-VB</v>
          </cell>
          <cell r="B99" t="str">
            <v>Downstream Bus and Tag Connection (78-pin D-Shell Cable to.)</v>
          </cell>
          <cell r="C99" t="str">
            <v>9Q600942</v>
          </cell>
          <cell r="D99" t="str">
            <v>IP-SOL-CAB-PCA-VB</v>
          </cell>
          <cell r="E99">
            <v>138000</v>
          </cell>
          <cell r="F99">
            <v>82300</v>
          </cell>
          <cell r="G99">
            <v>77000</v>
          </cell>
          <cell r="H99">
            <v>46970</v>
          </cell>
          <cell r="I99">
            <v>0</v>
          </cell>
        </row>
        <row r="100">
          <cell r="A100" t="str">
            <v>CAB-PCA-Y=</v>
          </cell>
          <cell r="B100" t="str">
            <v>78-pin D-Shell Cable for CIP (Spare)</v>
          </cell>
          <cell r="C100" t="str">
            <v>9Q600955</v>
          </cell>
          <cell r="D100" t="str">
            <v>IP-SOL-CAB-PCA-Y=</v>
          </cell>
          <cell r="E100">
            <v>192000</v>
          </cell>
          <cell r="F100">
            <v>115000</v>
          </cell>
          <cell r="G100">
            <v>108000</v>
          </cell>
          <cell r="H100">
            <v>65880</v>
          </cell>
          <cell r="I100">
            <v>0</v>
          </cell>
        </row>
        <row r="101">
          <cell r="A101" t="str">
            <v>CAB-PRI-PP=</v>
          </cell>
          <cell r="B101" t="str">
            <v>Cable For Connecting Patch Panel To Cable Raceway</v>
          </cell>
          <cell r="C101" t="str">
            <v>9Q600968</v>
          </cell>
          <cell r="D101" t="str">
            <v>IP-SOL-CAB-PRI-PP=</v>
          </cell>
          <cell r="E101">
            <v>37000</v>
          </cell>
          <cell r="F101">
            <v>22900</v>
          </cell>
          <cell r="G101">
            <v>22000</v>
          </cell>
          <cell r="H101">
            <v>13420</v>
          </cell>
          <cell r="I101">
            <v>0</v>
          </cell>
        </row>
        <row r="102">
          <cell r="A102" t="str">
            <v>CAB-R23=</v>
          </cell>
          <cell r="B102" t="str">
            <v>RS-232 Cable, Female-to-Male Connectors, 3 Meters</v>
          </cell>
          <cell r="C102" t="str">
            <v>9Q600971</v>
          </cell>
          <cell r="D102" t="str">
            <v>IP-SOL-CAB-R23=</v>
          </cell>
          <cell r="E102">
            <v>18000</v>
          </cell>
          <cell r="F102">
            <v>11400</v>
          </cell>
          <cell r="G102">
            <v>11000</v>
          </cell>
          <cell r="H102">
            <v>6710</v>
          </cell>
          <cell r="I102">
            <v>0</v>
          </cell>
        </row>
        <row r="103">
          <cell r="A103" t="str">
            <v>CAB-RJ45-INTERCON=</v>
          </cell>
          <cell r="B103" t="str">
            <v>RJ45 Interconnect Cable</v>
          </cell>
          <cell r="C103" t="str">
            <v>9Q600984</v>
          </cell>
          <cell r="D103" t="str">
            <v>IP-SOL-CAB-RJ45-INTERCON=</v>
          </cell>
          <cell r="E103">
            <v>17000</v>
          </cell>
          <cell r="F103">
            <v>10500</v>
          </cell>
          <cell r="G103">
            <v>10000</v>
          </cell>
          <cell r="H103">
            <v>6100</v>
          </cell>
          <cell r="I103">
            <v>0</v>
          </cell>
        </row>
        <row r="104">
          <cell r="A104" t="str">
            <v>CAB-RPS-2208</v>
          </cell>
          <cell r="B104" t="str">
            <v>RPS 22/08 Load Cable (C2500 &amp; MC3810 only)</v>
          </cell>
          <cell r="C104" t="str">
            <v>9Q600997</v>
          </cell>
          <cell r="D104" t="str">
            <v>IP-SOL-CAB-RPS-2208</v>
          </cell>
          <cell r="E104">
            <v>38000</v>
          </cell>
          <cell r="F104">
            <v>23200</v>
          </cell>
          <cell r="G104">
            <v>22000</v>
          </cell>
          <cell r="H104">
            <v>13420</v>
          </cell>
          <cell r="I104">
            <v>0</v>
          </cell>
        </row>
        <row r="105">
          <cell r="A105" t="str">
            <v>CAB-RPS-2218</v>
          </cell>
          <cell r="B105" t="str">
            <v>RPS 22/18 Load Cable</v>
          </cell>
          <cell r="C105" t="str">
            <v>9Q601004</v>
          </cell>
          <cell r="D105" t="str">
            <v>IP-SOL-CAB-RPS-2218</v>
          </cell>
          <cell r="E105">
            <v>46000</v>
          </cell>
          <cell r="F105">
            <v>27700</v>
          </cell>
          <cell r="G105">
            <v>26000</v>
          </cell>
          <cell r="H105">
            <v>15860</v>
          </cell>
          <cell r="I105">
            <v>0</v>
          </cell>
        </row>
        <row r="106">
          <cell r="A106" t="str">
            <v>CAB-RPSY-2208</v>
          </cell>
          <cell r="B106" t="str">
            <v>RPS 22/08 Two-to-one DC Power Cable (C2500 &amp; MC 3810 only)</v>
          </cell>
          <cell r="C106" t="str">
            <v>9Q601017</v>
          </cell>
          <cell r="D106" t="str">
            <v>IP-SOL-CAB-RPSY-2208</v>
          </cell>
          <cell r="E106">
            <v>58000</v>
          </cell>
          <cell r="F106">
            <v>34400</v>
          </cell>
          <cell r="G106">
            <v>32000</v>
          </cell>
          <cell r="H106">
            <v>19520</v>
          </cell>
          <cell r="I106">
            <v>0</v>
          </cell>
        </row>
        <row r="107">
          <cell r="A107" t="str">
            <v>CAB-RPSY-2218</v>
          </cell>
          <cell r="B107" t="str">
            <v>RPS 22/18 Two-to-one DC Power Cable</v>
          </cell>
          <cell r="C107" t="str">
            <v>9Q601020</v>
          </cell>
          <cell r="D107" t="str">
            <v>IP-SOL-CAB-RPSY-2218</v>
          </cell>
          <cell r="E107">
            <v>96000</v>
          </cell>
          <cell r="F107">
            <v>57500</v>
          </cell>
          <cell r="G107">
            <v>54000</v>
          </cell>
          <cell r="H107">
            <v>32940</v>
          </cell>
          <cell r="I107">
            <v>0</v>
          </cell>
        </row>
        <row r="108">
          <cell r="A108" t="str">
            <v>CAB-RSM2AUX=</v>
          </cell>
          <cell r="B108" t="str">
            <v>RSM Auxilliary Cable (spare)</v>
          </cell>
          <cell r="C108" t="str">
            <v>9Q601033</v>
          </cell>
          <cell r="D108" t="str">
            <v>IP-SOL-CAB-RSM2AUX=</v>
          </cell>
          <cell r="E108">
            <v>15000</v>
          </cell>
          <cell r="F108">
            <v>10600</v>
          </cell>
          <cell r="G108">
            <v>11000</v>
          </cell>
          <cell r="H108">
            <v>6710</v>
          </cell>
          <cell r="I108">
            <v>0</v>
          </cell>
        </row>
        <row r="109">
          <cell r="A109" t="str">
            <v>CAB-RSM2CON=</v>
          </cell>
          <cell r="B109" t="str">
            <v>RSM Console Cable (spare)</v>
          </cell>
          <cell r="C109" t="str">
            <v>9Q601046</v>
          </cell>
          <cell r="D109" t="str">
            <v>IP-SOL-CAB-RSM2CON=</v>
          </cell>
          <cell r="E109">
            <v>15000</v>
          </cell>
          <cell r="F109">
            <v>10600</v>
          </cell>
          <cell r="G109">
            <v>11000</v>
          </cell>
          <cell r="H109">
            <v>6710</v>
          </cell>
          <cell r="I109">
            <v>0</v>
          </cell>
        </row>
        <row r="110">
          <cell r="A110" t="str">
            <v>CAB-RSP2AUX=</v>
          </cell>
          <cell r="B110" t="str">
            <v>RSP2 Auxiliary Cable (Spare)</v>
          </cell>
          <cell r="C110" t="str">
            <v>9Q601059</v>
          </cell>
          <cell r="D110" t="str">
            <v>IP-SOL-CAB-RSP2AUX=</v>
          </cell>
          <cell r="E110">
            <v>19000</v>
          </cell>
          <cell r="F110">
            <v>11600</v>
          </cell>
          <cell r="G110">
            <v>11000</v>
          </cell>
          <cell r="H110">
            <v>6710</v>
          </cell>
          <cell r="I110">
            <v>0</v>
          </cell>
        </row>
        <row r="111">
          <cell r="A111" t="str">
            <v>CAB-RSP2CON=</v>
          </cell>
          <cell r="B111" t="str">
            <v>RSP2 Console Cable (Spare)</v>
          </cell>
          <cell r="C111" t="str">
            <v>9Q601062</v>
          </cell>
          <cell r="D111" t="str">
            <v>IP-SOL-CAB-RSP2CON=</v>
          </cell>
          <cell r="E111">
            <v>19000</v>
          </cell>
          <cell r="F111">
            <v>11600</v>
          </cell>
          <cell r="G111">
            <v>11000</v>
          </cell>
          <cell r="H111">
            <v>6710</v>
          </cell>
          <cell r="I111">
            <v>0</v>
          </cell>
        </row>
        <row r="112">
          <cell r="A112" t="str">
            <v>CAB-S/T-RJ45</v>
          </cell>
          <cell r="B112" t="str">
            <v>Orange Color Cable for ISDN BRI S/T, RJ-45, 6 feet</v>
          </cell>
          <cell r="C112" t="str">
            <v>9Q601075</v>
          </cell>
          <cell r="D112" t="str">
            <v>IP-SOL-CAB-S/T-RJ45</v>
          </cell>
          <cell r="E112">
            <v>4000</v>
          </cell>
          <cell r="F112">
            <v>2300</v>
          </cell>
          <cell r="G112">
            <v>2000</v>
          </cell>
          <cell r="H112">
            <v>1220</v>
          </cell>
          <cell r="I112">
            <v>0</v>
          </cell>
        </row>
        <row r="113">
          <cell r="A113" t="str">
            <v>CAB-SCSI-SC=</v>
          </cell>
          <cell r="B113" t="str">
            <v>SCSI to 8 Async Cable for System Controller Console Connects</v>
          </cell>
          <cell r="C113" t="str">
            <v>9Q601088</v>
          </cell>
          <cell r="D113" t="str">
            <v>IP-SOL-CAB-SCSI-SC=</v>
          </cell>
          <cell r="E113">
            <v>55000</v>
          </cell>
          <cell r="F113">
            <v>33600</v>
          </cell>
          <cell r="G113">
            <v>32000</v>
          </cell>
          <cell r="H113">
            <v>19520</v>
          </cell>
          <cell r="I113">
            <v>0</v>
          </cell>
        </row>
        <row r="114">
          <cell r="A114" t="str">
            <v>CAB-SDS0=</v>
          </cell>
          <cell r="B114" t="str">
            <v>DA-15 Female-to-RJ-48 Male Cable, 7.5 Meters</v>
          </cell>
          <cell r="C114" t="str">
            <v>9Q601091</v>
          </cell>
          <cell r="D114" t="str">
            <v>IP-SOL-CAB-SDS0=</v>
          </cell>
          <cell r="E114">
            <v>18000</v>
          </cell>
          <cell r="F114">
            <v>11400</v>
          </cell>
          <cell r="G114">
            <v>11000</v>
          </cell>
          <cell r="H114">
            <v>6710</v>
          </cell>
          <cell r="I114">
            <v>0</v>
          </cell>
        </row>
        <row r="115">
          <cell r="A115" t="str">
            <v>CAB-SS-232FC</v>
          </cell>
          <cell r="B115" t="str">
            <v>RS-232 Cable, DCE Female to Smart Serial, 10 Feet</v>
          </cell>
          <cell r="C115" t="str">
            <v>9Q601105</v>
          </cell>
          <cell r="D115" t="str">
            <v>IP-SOL-CAB-SS-232FC</v>
          </cell>
          <cell r="E115">
            <v>19000</v>
          </cell>
          <cell r="F115">
            <v>11600</v>
          </cell>
          <cell r="G115">
            <v>11000</v>
          </cell>
          <cell r="H115">
            <v>6710</v>
          </cell>
          <cell r="I115">
            <v>0</v>
          </cell>
        </row>
        <row r="116">
          <cell r="A116" t="str">
            <v>CAB-SS-232MT</v>
          </cell>
          <cell r="B116" t="str">
            <v>RS-232 Cable, DTE Male to Smart Serial, 10 Feet</v>
          </cell>
          <cell r="C116" t="str">
            <v>9Q601118</v>
          </cell>
          <cell r="D116" t="str">
            <v>IP-SOL-CAB-SS-232MT</v>
          </cell>
          <cell r="E116">
            <v>19000</v>
          </cell>
          <cell r="F116">
            <v>11600</v>
          </cell>
          <cell r="G116">
            <v>11000</v>
          </cell>
          <cell r="H116">
            <v>6710</v>
          </cell>
          <cell r="I116">
            <v>0</v>
          </cell>
        </row>
        <row r="117">
          <cell r="A117" t="str">
            <v>CAB-SS-449FC</v>
          </cell>
          <cell r="B117" t="str">
            <v>RS-449 Cable, DCE Female to Smart Serial, 10 Feet</v>
          </cell>
          <cell r="C117" t="str">
            <v>9Q601121</v>
          </cell>
          <cell r="D117" t="str">
            <v>IP-SOL-CAB-SS-449FC</v>
          </cell>
          <cell r="E117">
            <v>19000</v>
          </cell>
          <cell r="F117">
            <v>11600</v>
          </cell>
          <cell r="G117">
            <v>11000</v>
          </cell>
          <cell r="H117">
            <v>6710</v>
          </cell>
          <cell r="I117">
            <v>0</v>
          </cell>
        </row>
        <row r="118">
          <cell r="A118" t="str">
            <v>CAB-SS-449MT</v>
          </cell>
          <cell r="B118" t="str">
            <v>RS-449 Cable, DTE Male to Smart Serial, 10 Feet</v>
          </cell>
          <cell r="C118" t="str">
            <v>9Q601134</v>
          </cell>
          <cell r="D118" t="str">
            <v>IP-SOL-CAB-SS-449MT</v>
          </cell>
          <cell r="E118">
            <v>19000</v>
          </cell>
          <cell r="F118">
            <v>11600</v>
          </cell>
          <cell r="G118">
            <v>11000</v>
          </cell>
          <cell r="H118">
            <v>6710</v>
          </cell>
          <cell r="I118">
            <v>0</v>
          </cell>
        </row>
        <row r="119">
          <cell r="A119" t="str">
            <v>CAB-SS-530AMT</v>
          </cell>
          <cell r="B119" t="str">
            <v>RS-530A Cable, DTE Male to Smart Serial, 10 Feet</v>
          </cell>
          <cell r="C119" t="str">
            <v>9Q601147</v>
          </cell>
          <cell r="D119" t="str">
            <v>IP-SOL-CAB-SS-530AMT</v>
          </cell>
          <cell r="E119">
            <v>19000</v>
          </cell>
          <cell r="F119">
            <v>11600</v>
          </cell>
          <cell r="G119">
            <v>11000</v>
          </cell>
          <cell r="H119">
            <v>6710</v>
          </cell>
          <cell r="I119">
            <v>0</v>
          </cell>
        </row>
        <row r="120">
          <cell r="A120" t="str">
            <v>CAB-SS-530MT</v>
          </cell>
          <cell r="B120" t="str">
            <v>RS-530 Cable, DTE Male to Smart Serial, 10 Feet</v>
          </cell>
          <cell r="C120" t="str">
            <v>9Q601150</v>
          </cell>
          <cell r="D120" t="str">
            <v>IP-SOL-CAB-SS-530MT</v>
          </cell>
          <cell r="E120">
            <v>19000</v>
          </cell>
          <cell r="F120">
            <v>11600</v>
          </cell>
          <cell r="G120">
            <v>11000</v>
          </cell>
          <cell r="H120">
            <v>6710</v>
          </cell>
          <cell r="I120">
            <v>0</v>
          </cell>
        </row>
        <row r="121">
          <cell r="A121" t="str">
            <v>CAB-SS-V35FC</v>
          </cell>
          <cell r="B121" t="str">
            <v>V.35 Cable, DCE Female to Smart Serial, 10 Feet</v>
          </cell>
          <cell r="C121" t="str">
            <v>9Q601163</v>
          </cell>
          <cell r="D121" t="str">
            <v>IP-SOL-CAB-SS-V35FC</v>
          </cell>
          <cell r="E121">
            <v>19000</v>
          </cell>
          <cell r="F121">
            <v>11600</v>
          </cell>
          <cell r="G121">
            <v>11000</v>
          </cell>
          <cell r="H121">
            <v>6710</v>
          </cell>
          <cell r="I121">
            <v>0</v>
          </cell>
        </row>
        <row r="122">
          <cell r="A122" t="str">
            <v>CAB-SS-V35FT</v>
          </cell>
          <cell r="B122" t="str">
            <v>V.35 Cable, DTE Female to Smart Serial, 10 Feet</v>
          </cell>
          <cell r="C122" t="str">
            <v>9Q601176</v>
          </cell>
          <cell r="D122" t="str">
            <v>IP-SOL-CAB-SS-V35FT</v>
          </cell>
          <cell r="E122">
            <v>18000</v>
          </cell>
          <cell r="F122">
            <v>11400</v>
          </cell>
          <cell r="G122">
            <v>11000</v>
          </cell>
          <cell r="H122">
            <v>6710</v>
          </cell>
          <cell r="I122">
            <v>0</v>
          </cell>
        </row>
        <row r="123">
          <cell r="A123" t="str">
            <v>CAB-SS-V35MC</v>
          </cell>
          <cell r="B123" t="str">
            <v>V.35 Cable, DCE Male to Smart Serial, 10 Feet</v>
          </cell>
          <cell r="C123" t="str">
            <v>9Q601189</v>
          </cell>
          <cell r="D123" t="str">
            <v>IP-SOL-CAB-SS-V35MC</v>
          </cell>
          <cell r="E123">
            <v>18000</v>
          </cell>
          <cell r="F123">
            <v>11400</v>
          </cell>
          <cell r="G123">
            <v>11000</v>
          </cell>
          <cell r="H123">
            <v>6710</v>
          </cell>
          <cell r="I123">
            <v>0</v>
          </cell>
        </row>
        <row r="124">
          <cell r="A124" t="str">
            <v>CAB-SS-V35MT</v>
          </cell>
          <cell r="B124" t="str">
            <v>V.35 Cable, DTE Male to Smart Serial, 10 Feet</v>
          </cell>
          <cell r="C124" t="str">
            <v>9Q601192</v>
          </cell>
          <cell r="D124" t="str">
            <v>IP-SOL-CAB-SS-V35MT</v>
          </cell>
          <cell r="E124">
            <v>19000</v>
          </cell>
          <cell r="F124">
            <v>11600</v>
          </cell>
          <cell r="G124">
            <v>11000</v>
          </cell>
          <cell r="H124">
            <v>6710</v>
          </cell>
          <cell r="I124">
            <v>0</v>
          </cell>
        </row>
        <row r="125">
          <cell r="A125" t="str">
            <v>CAB-SS-X21FC</v>
          </cell>
          <cell r="B125" t="str">
            <v>X.21 Cable, DCE Female to Smart Serial, 10 Feet</v>
          </cell>
          <cell r="C125" t="str">
            <v>9Q601206</v>
          </cell>
          <cell r="D125" t="str">
            <v>IP-SOL-CAB-SS-X21FC</v>
          </cell>
          <cell r="E125">
            <v>19000</v>
          </cell>
          <cell r="F125">
            <v>11600</v>
          </cell>
          <cell r="G125">
            <v>11000</v>
          </cell>
          <cell r="H125">
            <v>6710</v>
          </cell>
          <cell r="I125">
            <v>0</v>
          </cell>
        </row>
        <row r="126">
          <cell r="A126" t="str">
            <v>CAB-SS-X21MT</v>
          </cell>
          <cell r="B126" t="str">
            <v>X.21 Cable, DTE Male to Smart Serial, 10 Feet</v>
          </cell>
          <cell r="C126" t="str">
            <v>9Q601219</v>
          </cell>
          <cell r="D126" t="str">
            <v>IP-SOL-CAB-SS-X21MT</v>
          </cell>
          <cell r="E126">
            <v>19000</v>
          </cell>
          <cell r="F126">
            <v>11600</v>
          </cell>
          <cell r="G126">
            <v>11000</v>
          </cell>
          <cell r="H126">
            <v>6710</v>
          </cell>
          <cell r="I126">
            <v>0</v>
          </cell>
        </row>
        <row r="127">
          <cell r="A127" t="str">
            <v>CAB-T1-RJ45BARE=</v>
          </cell>
          <cell r="B127" t="str">
            <v>T1 Cable RJ45 to RJ45 Bare, Spare</v>
          </cell>
          <cell r="C127" t="str">
            <v>9Q601222</v>
          </cell>
          <cell r="D127" t="str">
            <v>IP-SOL-CAB-T1-RJ45BARE=</v>
          </cell>
          <cell r="E127">
            <v>18000</v>
          </cell>
          <cell r="F127">
            <v>11400</v>
          </cell>
          <cell r="G127">
            <v>11000</v>
          </cell>
          <cell r="H127">
            <v>6710</v>
          </cell>
          <cell r="I127">
            <v>0</v>
          </cell>
        </row>
        <row r="128">
          <cell r="A128" t="str">
            <v>CAB-V35FC</v>
          </cell>
          <cell r="B128" t="str">
            <v>V.35 Cable, DCE, Female, 10 Feet</v>
          </cell>
          <cell r="C128" t="str">
            <v>9Q601235</v>
          </cell>
          <cell r="D128" t="str">
            <v>IP-SOL-CAB-V35FC</v>
          </cell>
          <cell r="E128">
            <v>19000</v>
          </cell>
          <cell r="F128">
            <v>11600</v>
          </cell>
          <cell r="G128">
            <v>11000</v>
          </cell>
          <cell r="H128">
            <v>6710</v>
          </cell>
          <cell r="I128">
            <v>0</v>
          </cell>
        </row>
        <row r="129">
          <cell r="A129" t="str">
            <v>CAB-V35FT</v>
          </cell>
          <cell r="B129" t="str">
            <v>V.35 Cable, DTE, Female, 10 Feet</v>
          </cell>
          <cell r="C129" t="str">
            <v>9Q601248</v>
          </cell>
          <cell r="D129" t="str">
            <v>IP-SOL-CAB-V35FT</v>
          </cell>
          <cell r="E129">
            <v>19000</v>
          </cell>
          <cell r="F129">
            <v>11600</v>
          </cell>
          <cell r="G129">
            <v>11000</v>
          </cell>
          <cell r="H129">
            <v>6710</v>
          </cell>
          <cell r="I129">
            <v>0</v>
          </cell>
        </row>
        <row r="130">
          <cell r="A130" t="str">
            <v>CAB-V35MC</v>
          </cell>
          <cell r="B130" t="str">
            <v>V.35 Cable, DCE, Male, 10 Feet</v>
          </cell>
          <cell r="C130" t="str">
            <v>9Q601251</v>
          </cell>
          <cell r="D130" t="str">
            <v>IP-SOL-CAB-V35MC</v>
          </cell>
          <cell r="E130">
            <v>19000</v>
          </cell>
          <cell r="F130">
            <v>11600</v>
          </cell>
          <cell r="G130">
            <v>11000</v>
          </cell>
          <cell r="H130">
            <v>6710</v>
          </cell>
          <cell r="I130">
            <v>0</v>
          </cell>
        </row>
        <row r="131">
          <cell r="A131" t="str">
            <v>CAB-V35MT</v>
          </cell>
          <cell r="B131" t="str">
            <v>V.35 Cable, DTE, Male, 10 Feet</v>
          </cell>
          <cell r="C131" t="str">
            <v>9Q601437</v>
          </cell>
          <cell r="D131" t="str">
            <v>IP-SOL-CAB-V35MT</v>
          </cell>
          <cell r="E131">
            <v>19000</v>
          </cell>
          <cell r="F131">
            <v>11600</v>
          </cell>
          <cell r="G131">
            <v>11000</v>
          </cell>
          <cell r="H131">
            <v>6710</v>
          </cell>
          <cell r="I131">
            <v>0</v>
          </cell>
        </row>
        <row r="132">
          <cell r="A132" t="str">
            <v>CAB-V35RI-FC=</v>
          </cell>
          <cell r="B132" t="str">
            <v>V.35 CABLE RINGING INDICATOR, DCE, FEMALE, 10 FEET</v>
          </cell>
          <cell r="C132" t="str">
            <v>9Q601277</v>
          </cell>
          <cell r="D132" t="str">
            <v>IP-SOL-CAB-V35RI-FC=</v>
          </cell>
          <cell r="E132">
            <v>18000</v>
          </cell>
          <cell r="F132">
            <v>11400</v>
          </cell>
          <cell r="G132">
            <v>11000</v>
          </cell>
          <cell r="H132">
            <v>6710</v>
          </cell>
          <cell r="I132">
            <v>0</v>
          </cell>
        </row>
        <row r="133">
          <cell r="A133" t="str">
            <v>CAB-V3A=</v>
          </cell>
          <cell r="B133" t="str">
            <v>V.35 Cable, Male-to-Male Connectors (old style), 1 meter</v>
          </cell>
          <cell r="C133" t="str">
            <v>9Q601280</v>
          </cell>
          <cell r="D133" t="str">
            <v>IP-SOL-CAB-V3A=</v>
          </cell>
          <cell r="E133">
            <v>18000</v>
          </cell>
          <cell r="F133">
            <v>11400</v>
          </cell>
          <cell r="G133">
            <v>11000</v>
          </cell>
          <cell r="H133">
            <v>6710</v>
          </cell>
          <cell r="I133">
            <v>0</v>
          </cell>
        </row>
        <row r="134">
          <cell r="A134" t="str">
            <v>CAB-V3B=</v>
          </cell>
          <cell r="B134" t="str">
            <v>V.35, Female-to-Male Connectors (old style), 1 meter</v>
          </cell>
          <cell r="C134" t="str">
            <v>9Q601293</v>
          </cell>
          <cell r="D134" t="str">
            <v>IP-SOL-CAB-V3B=</v>
          </cell>
          <cell r="E134">
            <v>18000</v>
          </cell>
          <cell r="F134">
            <v>11400</v>
          </cell>
          <cell r="G134">
            <v>11000</v>
          </cell>
          <cell r="H134">
            <v>6710</v>
          </cell>
          <cell r="I134">
            <v>0</v>
          </cell>
        </row>
        <row r="135">
          <cell r="A135" t="str">
            <v>CAB-X21FC</v>
          </cell>
          <cell r="B135" t="str">
            <v>X.21 Cable, DCE, Female, 10 Feet</v>
          </cell>
          <cell r="C135" t="str">
            <v>9Q601307</v>
          </cell>
          <cell r="D135" t="str">
            <v>IP-SOL-CAB-X21FC</v>
          </cell>
          <cell r="E135">
            <v>19000</v>
          </cell>
          <cell r="F135">
            <v>11600</v>
          </cell>
          <cell r="G135">
            <v>11000</v>
          </cell>
          <cell r="H135">
            <v>6710</v>
          </cell>
          <cell r="I135">
            <v>0</v>
          </cell>
        </row>
        <row r="136">
          <cell r="A136" t="str">
            <v>CAB-X21MT</v>
          </cell>
          <cell r="B136" t="str">
            <v>X.21 Cable, DTE, Male, 10 Feet</v>
          </cell>
          <cell r="C136" t="str">
            <v>9Q601310</v>
          </cell>
          <cell r="D136" t="str">
            <v>IP-SOL-CAB-X21MT</v>
          </cell>
          <cell r="E136">
            <v>19000</v>
          </cell>
          <cell r="F136">
            <v>11600</v>
          </cell>
          <cell r="G136">
            <v>11000</v>
          </cell>
          <cell r="H136">
            <v>6710</v>
          </cell>
          <cell r="I136">
            <v>0</v>
          </cell>
        </row>
        <row r="137">
          <cell r="A137" t="str">
            <v>DC-JMPER-CAB-74IN=</v>
          </cell>
          <cell r="B137" t="str">
            <v>DC Jumper Cable 74Inch</v>
          </cell>
          <cell r="C137" t="str">
            <v>9Q601323</v>
          </cell>
          <cell r="D137" t="str">
            <v>IP-SOL-DC-JMPER-CAB-74IN=</v>
          </cell>
          <cell r="E137">
            <v>17000</v>
          </cell>
          <cell r="F137">
            <v>10500</v>
          </cell>
          <cell r="G137">
            <v>10000</v>
          </cell>
          <cell r="H137">
            <v>6100</v>
          </cell>
          <cell r="I137">
            <v>274.5</v>
          </cell>
        </row>
        <row r="138">
          <cell r="A138" t="str">
            <v>FS-16-2.2=</v>
          </cell>
          <cell r="B138" t="str">
            <v>FastStep for 1600 series v2.2</v>
          </cell>
          <cell r="C138" t="str">
            <v>9Q601336</v>
          </cell>
          <cell r="D138" t="str">
            <v>IP-SOL-FS-16-2.2=</v>
          </cell>
          <cell r="E138">
            <v>2000</v>
          </cell>
          <cell r="F138">
            <v>1800</v>
          </cell>
          <cell r="G138">
            <v>2000</v>
          </cell>
          <cell r="H138">
            <v>1220</v>
          </cell>
          <cell r="I138">
            <v>0</v>
          </cell>
        </row>
        <row r="139">
          <cell r="A139" t="str">
            <v>IPTV-MPEG2-CABLE=</v>
          </cell>
          <cell r="B139" t="str">
            <v>Spare cable set for MPEG 2 HD1/FD1 Cards</v>
          </cell>
          <cell r="C139" t="str">
            <v>9Q601349</v>
          </cell>
          <cell r="D139" t="str">
            <v>IP-SOL-IPTV-MPEG2-CABLE=</v>
          </cell>
          <cell r="E139">
            <v>14000</v>
          </cell>
          <cell r="F139">
            <v>12200</v>
          </cell>
          <cell r="G139">
            <v>14000</v>
          </cell>
          <cell r="H139">
            <v>8540</v>
          </cell>
          <cell r="I139">
            <v>213.5</v>
          </cell>
        </row>
        <row r="140">
          <cell r="A140" t="str">
            <v>PWR600-AC-RPS-CAB</v>
          </cell>
          <cell r="B140" t="str">
            <v>600W Redundant AC Power System With DC Power Cables</v>
          </cell>
          <cell r="C140" t="str">
            <v>9Q601352</v>
          </cell>
          <cell r="D140" t="str">
            <v>IP-SOL-PWR600-AC-RPS-CAB</v>
          </cell>
          <cell r="E140">
            <v>424000</v>
          </cell>
          <cell r="F140">
            <v>273400</v>
          </cell>
          <cell r="G140">
            <v>270000</v>
          </cell>
          <cell r="H140">
            <v>164700</v>
          </cell>
          <cell r="I140">
            <v>16470</v>
          </cell>
        </row>
        <row r="141">
          <cell r="A141" t="str">
            <v>PWR600-AC-RPS-NCAB</v>
          </cell>
          <cell r="B141" t="str">
            <v>600W Redundant AC Power System W/O DC Power Cables</v>
          </cell>
          <cell r="C141" t="str">
            <v>9Q601365</v>
          </cell>
          <cell r="D141" t="str">
            <v>IP-SOL-PWR600-AC-RPS-NCAB</v>
          </cell>
          <cell r="E141">
            <v>373000</v>
          </cell>
          <cell r="F141">
            <v>240900</v>
          </cell>
          <cell r="G141">
            <v>238000</v>
          </cell>
          <cell r="H141">
            <v>145180</v>
          </cell>
          <cell r="I141">
            <v>14518</v>
          </cell>
        </row>
        <row r="142">
          <cell r="A142" t="str">
            <v>WS-C400-CAB-EXP</v>
          </cell>
          <cell r="B142" t="str">
            <v>Stacking cable for FastHub 400 products</v>
          </cell>
          <cell r="C142" t="str">
            <v>9Q601378</v>
          </cell>
          <cell r="D142" t="str">
            <v>IP-SOL-WS-C400-CAB-EXP</v>
          </cell>
          <cell r="E142">
            <v>6000</v>
          </cell>
          <cell r="F142">
            <v>4600</v>
          </cell>
          <cell r="G142">
            <v>5000</v>
          </cell>
          <cell r="H142">
            <v>3050</v>
          </cell>
          <cell r="I142">
            <v>61</v>
          </cell>
        </row>
        <row r="143">
          <cell r="A143" t="str">
            <v>WS-CAB01ST=</v>
          </cell>
          <cell r="B143" t="str">
            <v>1 Meter Cable WS-X5031 Token Ring Fiber Cat5000 Module</v>
          </cell>
          <cell r="C143" t="str">
            <v>9Q601381</v>
          </cell>
          <cell r="D143" t="str">
            <v>IP-SOL-WS-CAB01ST=</v>
          </cell>
          <cell r="E143">
            <v>6000</v>
          </cell>
          <cell r="F143">
            <v>4000</v>
          </cell>
          <cell r="G143">
            <v>4000</v>
          </cell>
          <cell r="H143">
            <v>2440</v>
          </cell>
          <cell r="I143">
            <v>183</v>
          </cell>
        </row>
        <row r="144">
          <cell r="A144" t="str">
            <v>WS-CAB03ST</v>
          </cell>
          <cell r="B144" t="str">
            <v>ST Cable for Catalyst 5000 Fiber Token Ring Switch Module,3m</v>
          </cell>
          <cell r="C144" t="str">
            <v>9Q601394</v>
          </cell>
          <cell r="D144" t="str">
            <v>IP-SOL-WS-CAB03ST</v>
          </cell>
          <cell r="E144">
            <v>8000</v>
          </cell>
          <cell r="F144">
            <v>5100</v>
          </cell>
          <cell r="G144">
            <v>5000</v>
          </cell>
          <cell r="H144">
            <v>3050</v>
          </cell>
          <cell r="I144">
            <v>228.75</v>
          </cell>
        </row>
        <row r="145">
          <cell r="A145" t="str">
            <v>WS-CAB08ST</v>
          </cell>
          <cell r="B145" t="str">
            <v>ST Cable for Catalyst 5000 Fiber Token Ring Switch Module,8m</v>
          </cell>
          <cell r="C145" t="str">
            <v>9Q601408</v>
          </cell>
          <cell r="D145" t="str">
            <v>IP-SOL-WS-CAB08ST</v>
          </cell>
          <cell r="E145">
            <v>9000</v>
          </cell>
          <cell r="F145">
            <v>6000</v>
          </cell>
          <cell r="G145">
            <v>6000</v>
          </cell>
          <cell r="H145">
            <v>3660</v>
          </cell>
          <cell r="I145">
            <v>274.5</v>
          </cell>
        </row>
        <row r="146">
          <cell r="A146" t="str">
            <v>WS-PB-CAB-WAN-SNIF</v>
          </cell>
          <cell r="B146" t="str">
            <v>T1/E1 WAN SwitchProbe/Sniffer Extension Cable</v>
          </cell>
          <cell r="C146" t="str">
            <v>9Q601411</v>
          </cell>
          <cell r="D146" t="str">
            <v>IP-SOL-WS-PB-CAB-WAN-SNIF</v>
          </cell>
          <cell r="E146">
            <v>15000</v>
          </cell>
          <cell r="F146">
            <v>10600</v>
          </cell>
          <cell r="G146">
            <v>11000</v>
          </cell>
          <cell r="H146">
            <v>6710</v>
          </cell>
          <cell r="I146">
            <v>134.19999999999999</v>
          </cell>
        </row>
        <row r="147">
          <cell r="A147" t="str">
            <v>WS-PB-CAB-WAN-X211</v>
          </cell>
          <cell r="B147" t="str">
            <v>Tap Cable for T1/E1 WAN SwitchProbe (X.21 Single Clock)</v>
          </cell>
          <cell r="C147" t="str">
            <v>9Q601424</v>
          </cell>
          <cell r="D147" t="str">
            <v>IP-SOL-WS-PB-CAB-WAN-X211</v>
          </cell>
          <cell r="E147">
            <v>11000</v>
          </cell>
          <cell r="F147">
            <v>7800</v>
          </cell>
          <cell r="G147">
            <v>8000</v>
          </cell>
          <cell r="H147">
            <v>4880</v>
          </cell>
          <cell r="I147">
            <v>97.6</v>
          </cell>
        </row>
        <row r="148">
          <cell r="A148" t="str">
            <v>NM-12DM</v>
          </cell>
          <cell r="B148" t="str">
            <v>12 Port Digital Modem Network Module</v>
          </cell>
          <cell r="C148" t="str">
            <v>9Q610002</v>
          </cell>
          <cell r="D148" t="str">
            <v>IP-SOL-NM-12DM</v>
          </cell>
          <cell r="E148">
            <v>627000</v>
          </cell>
          <cell r="F148">
            <v>300400</v>
          </cell>
          <cell r="G148">
            <v>400000</v>
          </cell>
          <cell r="H148">
            <v>244000</v>
          </cell>
          <cell r="I148">
            <v>18300</v>
          </cell>
        </row>
        <row r="149">
          <cell r="A149" t="str">
            <v>NM-16A</v>
          </cell>
          <cell r="B149" t="str">
            <v>16 port Asynchronous Module</v>
          </cell>
          <cell r="C149" t="str">
            <v>9Q610015</v>
          </cell>
          <cell r="D149" t="str">
            <v>IP-SOL-NM-16A</v>
          </cell>
          <cell r="E149">
            <v>390000</v>
          </cell>
          <cell r="F149">
            <v>186400</v>
          </cell>
          <cell r="G149">
            <v>248000</v>
          </cell>
          <cell r="H149">
            <v>151280</v>
          </cell>
          <cell r="I149">
            <v>11346</v>
          </cell>
        </row>
        <row r="150">
          <cell r="A150" t="str">
            <v>NM-16AM-J</v>
          </cell>
          <cell r="B150" t="str">
            <v>16-Port Analog Modem NM for Singapore,Japan, Malaysia</v>
          </cell>
          <cell r="C150" t="str">
            <v>9Q610028</v>
          </cell>
          <cell r="D150" t="str">
            <v>IP-SOL-NM-16AM-J</v>
          </cell>
          <cell r="E150">
            <v>746000</v>
          </cell>
          <cell r="F150">
            <v>356800</v>
          </cell>
          <cell r="G150">
            <v>475000</v>
          </cell>
          <cell r="H150">
            <v>289750</v>
          </cell>
          <cell r="I150">
            <v>21731.25</v>
          </cell>
        </row>
        <row r="151">
          <cell r="A151" t="str">
            <v>NM-18DM</v>
          </cell>
          <cell r="B151" t="str">
            <v>18 Port Digital Modem Network Module</v>
          </cell>
          <cell r="C151" t="str">
            <v>9Q610031</v>
          </cell>
          <cell r="D151" t="str">
            <v>IP-SOL-NM-18DM</v>
          </cell>
          <cell r="E151">
            <v>898000</v>
          </cell>
          <cell r="F151">
            <v>429700</v>
          </cell>
          <cell r="G151">
            <v>572000</v>
          </cell>
          <cell r="H151">
            <v>348920</v>
          </cell>
          <cell r="I151">
            <v>26169</v>
          </cell>
        </row>
        <row r="152">
          <cell r="A152" t="str">
            <v>NM-1A-E3</v>
          </cell>
          <cell r="B152" t="str">
            <v>1-Port E3 ATM Network Module</v>
          </cell>
          <cell r="C152" t="str">
            <v>9Q610044</v>
          </cell>
          <cell r="D152" t="str">
            <v>IP-SOL-NM-1A-E3</v>
          </cell>
          <cell r="E152">
            <v>972000</v>
          </cell>
          <cell r="F152">
            <v>483000</v>
          </cell>
          <cell r="G152">
            <v>648000</v>
          </cell>
          <cell r="H152">
            <v>395280</v>
          </cell>
          <cell r="I152">
            <v>29646</v>
          </cell>
        </row>
        <row r="153">
          <cell r="A153" t="str">
            <v>NM-1A-OC3MM</v>
          </cell>
          <cell r="B153" t="str">
            <v>Single port ATM OC-3 Multimode network module for 3600</v>
          </cell>
          <cell r="C153" t="str">
            <v>9Q610060</v>
          </cell>
          <cell r="D153" t="str">
            <v>IP-SOL-NM-1A-OC3MM</v>
          </cell>
          <cell r="E153">
            <v>1017000</v>
          </cell>
          <cell r="F153">
            <v>486700</v>
          </cell>
          <cell r="G153">
            <v>648000</v>
          </cell>
          <cell r="H153">
            <v>395280</v>
          </cell>
          <cell r="I153">
            <v>29646</v>
          </cell>
        </row>
        <row r="154">
          <cell r="A154" t="str">
            <v>NM-1A-OC3MM-1V</v>
          </cell>
          <cell r="B154" t="str">
            <v>1-port MultimodeOC-3 ATM CES network module</v>
          </cell>
          <cell r="C154" t="str">
            <v>9Q610073</v>
          </cell>
          <cell r="D154" t="str">
            <v>IP-SOL-NM-1A-OC3MM-1V</v>
          </cell>
          <cell r="E154">
            <v>1215000</v>
          </cell>
          <cell r="F154">
            <v>603700</v>
          </cell>
          <cell r="G154">
            <v>810000</v>
          </cell>
          <cell r="H154">
            <v>494100</v>
          </cell>
          <cell r="I154">
            <v>37057.5</v>
          </cell>
        </row>
        <row r="155">
          <cell r="A155" t="str">
            <v>NM-1A-OC3SMI</v>
          </cell>
          <cell r="B155" t="str">
            <v>Single port ATM OC-3 Singlemode Intermediate Reach NM</v>
          </cell>
          <cell r="C155" t="str">
            <v>9Q610057</v>
          </cell>
          <cell r="D155" t="str">
            <v>IP-SOL-NM-1A-OC3SMI</v>
          </cell>
          <cell r="E155">
            <v>1356000</v>
          </cell>
          <cell r="F155">
            <v>649000</v>
          </cell>
          <cell r="G155">
            <v>864000</v>
          </cell>
          <cell r="H155">
            <v>527040</v>
          </cell>
          <cell r="I155">
            <v>39528</v>
          </cell>
        </row>
        <row r="156">
          <cell r="A156" t="str">
            <v>NM-1A-OC3SMI-1V</v>
          </cell>
          <cell r="B156" t="str">
            <v>1-port Singlemode Intermediate Reach OC-3 ATM CES NM</v>
          </cell>
          <cell r="C156" t="str">
            <v>9Q610086</v>
          </cell>
          <cell r="D156" t="str">
            <v>IP-SOL-NM-1A-OC3SMI-1V</v>
          </cell>
          <cell r="E156">
            <v>1539000</v>
          </cell>
          <cell r="F156">
            <v>764700</v>
          </cell>
          <cell r="G156">
            <v>1026000</v>
          </cell>
          <cell r="H156">
            <v>625860</v>
          </cell>
          <cell r="I156">
            <v>46939.5</v>
          </cell>
        </row>
        <row r="157">
          <cell r="A157" t="str">
            <v>NM-1A-OC3SML</v>
          </cell>
          <cell r="B157" t="str">
            <v>Single port ATM OC-3 Singlemode Long Reach Network Module</v>
          </cell>
          <cell r="C157" t="str">
            <v>9Q610099</v>
          </cell>
          <cell r="D157" t="str">
            <v>IP-SOL-NM-1A-OC3SML</v>
          </cell>
          <cell r="E157">
            <v>1695000</v>
          </cell>
          <cell r="F157">
            <v>811200</v>
          </cell>
          <cell r="G157">
            <v>1080000</v>
          </cell>
          <cell r="H157">
            <v>658800</v>
          </cell>
          <cell r="I157">
            <v>49410</v>
          </cell>
        </row>
        <row r="158">
          <cell r="A158" t="str">
            <v>NM-1A-OC3SML-1V</v>
          </cell>
          <cell r="B158" t="str">
            <v>1-port Sinlgemode Long Reach OC-3 ATM CES NM</v>
          </cell>
          <cell r="C158" t="str">
            <v>9Q610103</v>
          </cell>
          <cell r="D158" t="str">
            <v>IP-SOL-NM-1A-OC3SML-1V</v>
          </cell>
          <cell r="E158">
            <v>1863000</v>
          </cell>
          <cell r="F158">
            <v>925700</v>
          </cell>
          <cell r="G158">
            <v>1242000</v>
          </cell>
          <cell r="H158">
            <v>757620</v>
          </cell>
          <cell r="I158">
            <v>56821.5</v>
          </cell>
        </row>
        <row r="159">
          <cell r="A159" t="str">
            <v>NM-1A-T3</v>
          </cell>
          <cell r="B159" t="str">
            <v>1-Port DS3 ATM Network Module</v>
          </cell>
          <cell r="C159" t="str">
            <v>9Q610116</v>
          </cell>
          <cell r="D159" t="str">
            <v>IP-SOL-NM-1A-T3</v>
          </cell>
          <cell r="E159">
            <v>972000</v>
          </cell>
          <cell r="F159">
            <v>483000</v>
          </cell>
          <cell r="G159">
            <v>648000</v>
          </cell>
          <cell r="H159">
            <v>395280</v>
          </cell>
          <cell r="I159">
            <v>29646</v>
          </cell>
        </row>
        <row r="160">
          <cell r="A160" t="str">
            <v>NM-1ATM-25</v>
          </cell>
          <cell r="B160" t="str">
            <v>One port ATM 25Mbps network module</v>
          </cell>
          <cell r="C160" t="str">
            <v>9Q610129</v>
          </cell>
          <cell r="D160" t="str">
            <v>IP-SOL-NM-1ATM-25</v>
          </cell>
          <cell r="E160">
            <v>373000</v>
          </cell>
          <cell r="F160">
            <v>178800</v>
          </cell>
          <cell r="G160">
            <v>238000</v>
          </cell>
          <cell r="H160">
            <v>145180</v>
          </cell>
          <cell r="I160">
            <v>10888.5</v>
          </cell>
        </row>
        <row r="161">
          <cell r="A161" t="str">
            <v>NM-1CE1B</v>
          </cell>
          <cell r="B161" t="str">
            <v>1-Port Channelized E1/ISDN-PRI Balanced Network Module</v>
          </cell>
          <cell r="C161" t="str">
            <v>9Q610132</v>
          </cell>
          <cell r="D161" t="str">
            <v>IP-SOL-NM-1CE1B</v>
          </cell>
          <cell r="E161">
            <v>441000</v>
          </cell>
          <cell r="F161">
            <v>211100</v>
          </cell>
          <cell r="G161">
            <v>281000</v>
          </cell>
          <cell r="H161">
            <v>171410</v>
          </cell>
          <cell r="I161">
            <v>12855.75</v>
          </cell>
        </row>
        <row r="162">
          <cell r="A162" t="str">
            <v>NM-1CE1U</v>
          </cell>
          <cell r="B162" t="str">
            <v>1-Port Channelized E1/ISDN-PRI Unbalanced Network Module</v>
          </cell>
          <cell r="C162" t="str">
            <v>9Q610145</v>
          </cell>
          <cell r="D162" t="str">
            <v>IP-SOL-NM-1CE1U</v>
          </cell>
          <cell r="E162">
            <v>441000</v>
          </cell>
          <cell r="F162">
            <v>211100</v>
          </cell>
          <cell r="G162">
            <v>281000</v>
          </cell>
          <cell r="H162">
            <v>171410</v>
          </cell>
          <cell r="I162">
            <v>12855.75</v>
          </cell>
        </row>
        <row r="163">
          <cell r="A163" t="str">
            <v>NM-1CT1</v>
          </cell>
          <cell r="B163" t="str">
            <v>1-Port Channelized T1/ISDN-PRI Network Module</v>
          </cell>
          <cell r="C163" t="str">
            <v>9Q610158</v>
          </cell>
          <cell r="D163" t="str">
            <v>IP-SOL-NM-1CT1</v>
          </cell>
          <cell r="E163">
            <v>441000</v>
          </cell>
          <cell r="F163">
            <v>211100</v>
          </cell>
          <cell r="G163">
            <v>281000</v>
          </cell>
          <cell r="H163">
            <v>171410</v>
          </cell>
          <cell r="I163">
            <v>12855.75</v>
          </cell>
        </row>
        <row r="164">
          <cell r="A164" t="str">
            <v>NM-1E</v>
          </cell>
          <cell r="B164" t="str">
            <v>1-Port Ethernet Network Module</v>
          </cell>
          <cell r="C164" t="str">
            <v>9Q610161</v>
          </cell>
          <cell r="D164" t="str">
            <v>IP-SOL-NM-1E</v>
          </cell>
          <cell r="E164">
            <v>170000</v>
          </cell>
          <cell r="F164">
            <v>81200</v>
          </cell>
          <cell r="G164">
            <v>108000</v>
          </cell>
          <cell r="H164">
            <v>65880</v>
          </cell>
          <cell r="I164">
            <v>4941</v>
          </cell>
        </row>
        <row r="165">
          <cell r="A165" t="str">
            <v>NM-1E1R2W</v>
          </cell>
          <cell r="B165" t="str">
            <v>1 Ethernet 1 Token Ring 2 WAN Card Slot Network Module</v>
          </cell>
          <cell r="C165" t="str">
            <v>9Q610174</v>
          </cell>
          <cell r="D165" t="str">
            <v>IP-SOL-NM-1E1R2W</v>
          </cell>
          <cell r="E165">
            <v>509000</v>
          </cell>
          <cell r="F165">
            <v>243400</v>
          </cell>
          <cell r="G165">
            <v>324000</v>
          </cell>
          <cell r="H165">
            <v>197640</v>
          </cell>
          <cell r="I165">
            <v>14823</v>
          </cell>
        </row>
        <row r="166">
          <cell r="A166" t="str">
            <v>NM-1E2W</v>
          </cell>
          <cell r="B166" t="str">
            <v>1 Ethernet 2 WAN Card Slot Network Module</v>
          </cell>
          <cell r="C166" t="str">
            <v>9Q610187</v>
          </cell>
          <cell r="D166" t="str">
            <v>IP-SOL-NM-1E2W</v>
          </cell>
          <cell r="E166">
            <v>254000</v>
          </cell>
          <cell r="F166">
            <v>121700</v>
          </cell>
          <cell r="G166">
            <v>162000</v>
          </cell>
          <cell r="H166">
            <v>98820</v>
          </cell>
          <cell r="I166">
            <v>7411.5</v>
          </cell>
        </row>
        <row r="167">
          <cell r="A167" t="str">
            <v>NM-1FE1CE1B</v>
          </cell>
          <cell r="B167" t="str">
            <v>1 Port F Ethernet 1 Port Channelized E1/ISDN-PRI Balanced NM</v>
          </cell>
          <cell r="C167" t="str">
            <v>9Q610842</v>
          </cell>
          <cell r="D167" t="str">
            <v>IP-SOL-NM-1FE1CE1B</v>
          </cell>
          <cell r="E167">
            <v>721000</v>
          </cell>
          <cell r="F167">
            <v>358500</v>
          </cell>
          <cell r="G167">
            <v>481000</v>
          </cell>
          <cell r="H167">
            <v>293410</v>
          </cell>
          <cell r="I167">
            <v>22005.75</v>
          </cell>
        </row>
        <row r="168">
          <cell r="A168" t="str">
            <v>NM-1FE1CE1U</v>
          </cell>
          <cell r="B168" t="str">
            <v>1 Port F. Ether.1Port Channelized E1/ISDN-PRI Unbalanced NM</v>
          </cell>
          <cell r="C168" t="str">
            <v>9Q610855</v>
          </cell>
          <cell r="D168" t="str">
            <v>IP-SOL-NM-1FE1CE1U</v>
          </cell>
          <cell r="E168">
            <v>721000</v>
          </cell>
          <cell r="F168">
            <v>358500</v>
          </cell>
          <cell r="G168">
            <v>481000</v>
          </cell>
          <cell r="H168">
            <v>293410</v>
          </cell>
          <cell r="I168">
            <v>22005.75</v>
          </cell>
        </row>
        <row r="169">
          <cell r="A169" t="str">
            <v>NM-1FE1CT1</v>
          </cell>
          <cell r="B169" t="str">
            <v>1 Port F Ethernet 1 Port Channelized T1/ISDN-PRI NM</v>
          </cell>
          <cell r="C169" t="str">
            <v>9Q610190</v>
          </cell>
          <cell r="D169" t="str">
            <v>IP-SOL-NM-1FE1CT1</v>
          </cell>
          <cell r="E169">
            <v>754000</v>
          </cell>
          <cell r="F169">
            <v>361200</v>
          </cell>
          <cell r="G169">
            <v>481000</v>
          </cell>
          <cell r="H169">
            <v>293410</v>
          </cell>
          <cell r="I169">
            <v>22005.75</v>
          </cell>
        </row>
        <row r="170">
          <cell r="A170" t="str">
            <v>NM-1FE1R2W</v>
          </cell>
          <cell r="B170" t="str">
            <v>1 10/100 Ethernet 1 4/16 Token-Ring 2 WAN Card Slot NM</v>
          </cell>
          <cell r="C170" t="str">
            <v>9Q610204</v>
          </cell>
          <cell r="D170" t="str">
            <v>IP-SOL-NM-1FE1R2W</v>
          </cell>
          <cell r="E170">
            <v>593000</v>
          </cell>
          <cell r="F170">
            <v>283900</v>
          </cell>
          <cell r="G170">
            <v>378000</v>
          </cell>
          <cell r="H170">
            <v>230580</v>
          </cell>
          <cell r="I170">
            <v>17293.5</v>
          </cell>
        </row>
        <row r="171">
          <cell r="A171" t="str">
            <v>NM-1FE2CE1B</v>
          </cell>
          <cell r="B171" t="str">
            <v>1 Port F Ethernet 2 Port Channelized E1/ISDN-PRI Balanced NM</v>
          </cell>
          <cell r="C171" t="str">
            <v>9Q610217</v>
          </cell>
          <cell r="D171" t="str">
            <v>IP-SOL-NM-1FE2CE1B</v>
          </cell>
          <cell r="E171">
            <v>980000</v>
          </cell>
          <cell r="F171">
            <v>486700</v>
          </cell>
          <cell r="G171">
            <v>653000</v>
          </cell>
          <cell r="H171">
            <v>398330</v>
          </cell>
          <cell r="I171">
            <v>29874.75</v>
          </cell>
        </row>
        <row r="172">
          <cell r="A172" t="str">
            <v>NM-1FE2CE1U</v>
          </cell>
          <cell r="B172" t="str">
            <v>1 Port F.Ether. 2Port Channelized E1/ISDN-PRI Unbalanced NM</v>
          </cell>
          <cell r="C172" t="str">
            <v>9Q610868</v>
          </cell>
          <cell r="D172" t="str">
            <v>IP-SOL-NM-1FE2CE1U</v>
          </cell>
          <cell r="E172">
            <v>980000</v>
          </cell>
          <cell r="F172">
            <v>486700</v>
          </cell>
          <cell r="G172">
            <v>653000</v>
          </cell>
          <cell r="H172">
            <v>398330</v>
          </cell>
          <cell r="I172">
            <v>29874.75</v>
          </cell>
        </row>
        <row r="173">
          <cell r="A173" t="str">
            <v>NM-1FE2CT1</v>
          </cell>
          <cell r="B173" t="str">
            <v>1 Port F Ethernet 2 Port Channelized T1/ISDN-PRI NM</v>
          </cell>
          <cell r="C173" t="str">
            <v>9Q610220</v>
          </cell>
          <cell r="D173" t="str">
            <v>IP-SOL-NM-1FE2CT1</v>
          </cell>
          <cell r="E173">
            <v>1025000</v>
          </cell>
          <cell r="F173">
            <v>490500</v>
          </cell>
          <cell r="G173">
            <v>653000</v>
          </cell>
          <cell r="H173">
            <v>398330</v>
          </cell>
          <cell r="I173">
            <v>29874.75</v>
          </cell>
        </row>
        <row r="174">
          <cell r="A174" t="str">
            <v>NM-1FE2W</v>
          </cell>
          <cell r="B174" t="str">
            <v>1 10/100 Ethernet 2 WAN Card Slot Network Module</v>
          </cell>
          <cell r="C174" t="str">
            <v>9Q610233</v>
          </cell>
          <cell r="D174" t="str">
            <v>IP-SOL-NM-1FE2W</v>
          </cell>
          <cell r="E174">
            <v>390000</v>
          </cell>
          <cell r="F174">
            <v>186400</v>
          </cell>
          <cell r="G174">
            <v>248000</v>
          </cell>
          <cell r="H174">
            <v>151280</v>
          </cell>
          <cell r="I174">
            <v>11346</v>
          </cell>
        </row>
        <row r="175">
          <cell r="A175" t="str">
            <v>NM-1FE-FX</v>
          </cell>
          <cell r="B175" t="str">
            <v>1-Port Fast Ethernet Network Module, FX Only</v>
          </cell>
          <cell r="C175" t="str">
            <v>9Q610246</v>
          </cell>
          <cell r="D175" t="str">
            <v>IP-SOL-NM-1FE-FX</v>
          </cell>
          <cell r="E175">
            <v>458000</v>
          </cell>
          <cell r="F175">
            <v>219300</v>
          </cell>
          <cell r="G175">
            <v>292000</v>
          </cell>
          <cell r="H175">
            <v>178120</v>
          </cell>
          <cell r="I175">
            <v>13359</v>
          </cell>
        </row>
        <row r="176">
          <cell r="A176" t="str">
            <v>NM-1FE-TX</v>
          </cell>
          <cell r="B176" t="str">
            <v>1-Port Fast Ethernet Network Module (TX Only)</v>
          </cell>
          <cell r="C176" t="str">
            <v>9Q610259</v>
          </cell>
          <cell r="D176" t="str">
            <v>IP-SOL-NM-1FE-TX</v>
          </cell>
          <cell r="E176">
            <v>339000</v>
          </cell>
          <cell r="F176">
            <v>162300</v>
          </cell>
          <cell r="G176">
            <v>216000</v>
          </cell>
          <cell r="H176">
            <v>131760</v>
          </cell>
          <cell r="I176">
            <v>9882</v>
          </cell>
        </row>
        <row r="177">
          <cell r="A177" t="str">
            <v>NM-1HSSI</v>
          </cell>
          <cell r="B177" t="str">
            <v>Single port HSSI network module for 3660, 3640 and 3620</v>
          </cell>
          <cell r="C177" t="str">
            <v>9Q610288</v>
          </cell>
          <cell r="D177" t="str">
            <v>IP-SOL-NM-1HSSI</v>
          </cell>
          <cell r="E177">
            <v>848000</v>
          </cell>
          <cell r="F177">
            <v>405700</v>
          </cell>
          <cell r="G177">
            <v>540000</v>
          </cell>
          <cell r="H177">
            <v>329400</v>
          </cell>
          <cell r="I177">
            <v>24705</v>
          </cell>
        </row>
        <row r="178">
          <cell r="A178" t="str">
            <v>NM-1V</v>
          </cell>
          <cell r="B178" t="str">
            <v>One-slot Voice/fax Network Module</v>
          </cell>
          <cell r="C178" t="str">
            <v>9Q610291</v>
          </cell>
          <cell r="D178" t="str">
            <v>IP-SOL-NM-1V</v>
          </cell>
          <cell r="E178">
            <v>170000</v>
          </cell>
          <cell r="F178">
            <v>81200</v>
          </cell>
          <cell r="G178">
            <v>108000</v>
          </cell>
          <cell r="H178">
            <v>65880</v>
          </cell>
          <cell r="I178">
            <v>4941</v>
          </cell>
        </row>
        <row r="179">
          <cell r="A179" t="str">
            <v>NM-24DM</v>
          </cell>
          <cell r="B179" t="str">
            <v>24 Port Digital Modem Network Module</v>
          </cell>
          <cell r="C179" t="str">
            <v>9Q610305</v>
          </cell>
          <cell r="D179" t="str">
            <v>IP-SOL-NM-24DM</v>
          </cell>
          <cell r="E179">
            <v>1170000</v>
          </cell>
          <cell r="F179">
            <v>559600</v>
          </cell>
          <cell r="G179">
            <v>745000</v>
          </cell>
          <cell r="H179">
            <v>454450</v>
          </cell>
          <cell r="I179">
            <v>34083.75</v>
          </cell>
        </row>
        <row r="180">
          <cell r="A180" t="str">
            <v>NM-2CE1B</v>
          </cell>
          <cell r="B180" t="str">
            <v>2-Port Channelized E1/ISDN-PRI Balanced Network Module</v>
          </cell>
          <cell r="C180" t="str">
            <v>9Q610318</v>
          </cell>
          <cell r="D180" t="str">
            <v>IP-SOL-NM-2CE1B</v>
          </cell>
          <cell r="E180">
            <v>712000</v>
          </cell>
          <cell r="F180">
            <v>341000</v>
          </cell>
          <cell r="G180">
            <v>454000</v>
          </cell>
          <cell r="H180">
            <v>276940</v>
          </cell>
          <cell r="I180">
            <v>20770.5</v>
          </cell>
        </row>
        <row r="181">
          <cell r="A181" t="str">
            <v>NM-2CE1U</v>
          </cell>
          <cell r="B181" t="str">
            <v>2-Port Channelized E1/ISDN-PRI Unbalanced Network Module</v>
          </cell>
          <cell r="C181" t="str">
            <v>9Q610347</v>
          </cell>
          <cell r="D181" t="str">
            <v>IP-SOL-NM-2CE1U</v>
          </cell>
          <cell r="E181">
            <v>712000</v>
          </cell>
          <cell r="F181">
            <v>341000</v>
          </cell>
          <cell r="G181">
            <v>454000</v>
          </cell>
          <cell r="H181">
            <v>276940</v>
          </cell>
          <cell r="I181">
            <v>20770.5</v>
          </cell>
        </row>
        <row r="182">
          <cell r="A182" t="str">
            <v>NM-2CT1</v>
          </cell>
          <cell r="B182" t="str">
            <v>2-Port Channelized T1/ISDN-PRI Network Module</v>
          </cell>
          <cell r="C182" t="str">
            <v>9Q610363</v>
          </cell>
          <cell r="D182" t="str">
            <v>IP-SOL-NM-2CT1</v>
          </cell>
          <cell r="E182">
            <v>712000</v>
          </cell>
          <cell r="F182">
            <v>341000</v>
          </cell>
          <cell r="G182">
            <v>454000</v>
          </cell>
          <cell r="H182">
            <v>276940</v>
          </cell>
          <cell r="I182">
            <v>20770.5</v>
          </cell>
        </row>
        <row r="183">
          <cell r="A183" t="str">
            <v>NM-2E2W</v>
          </cell>
          <cell r="B183" t="str">
            <v>2 Ethernet 2 WAN Card Slot Network Module</v>
          </cell>
          <cell r="C183" t="str">
            <v>9Q610262</v>
          </cell>
          <cell r="D183" t="str">
            <v>IP-SOL-NM-2E2W</v>
          </cell>
          <cell r="E183">
            <v>424000</v>
          </cell>
          <cell r="F183">
            <v>202900</v>
          </cell>
          <cell r="G183">
            <v>270000</v>
          </cell>
          <cell r="H183">
            <v>164700</v>
          </cell>
          <cell r="I183">
            <v>12352.5</v>
          </cell>
        </row>
        <row r="184">
          <cell r="A184" t="str">
            <v>NM-2FE2W</v>
          </cell>
          <cell r="B184" t="str">
            <v>2 10/100 Ethernet 2 WAN Card Slot Network Module</v>
          </cell>
          <cell r="C184" t="str">
            <v>9Q610275</v>
          </cell>
          <cell r="D184" t="str">
            <v>IP-SOL-NM-2FE2W</v>
          </cell>
          <cell r="E184">
            <v>542000</v>
          </cell>
          <cell r="F184">
            <v>259800</v>
          </cell>
          <cell r="G184">
            <v>346000</v>
          </cell>
          <cell r="H184">
            <v>211060</v>
          </cell>
          <cell r="I184">
            <v>15829.5</v>
          </cell>
        </row>
        <row r="185">
          <cell r="A185" t="str">
            <v>NM-2V</v>
          </cell>
          <cell r="B185" t="str">
            <v>Two-Slot Voice/fax Network Module</v>
          </cell>
          <cell r="C185" t="str">
            <v>9Q610389</v>
          </cell>
          <cell r="D185" t="str">
            <v>IP-SOL-NM-2V</v>
          </cell>
          <cell r="E185">
            <v>288000</v>
          </cell>
          <cell r="F185">
            <v>138200</v>
          </cell>
          <cell r="G185">
            <v>184000</v>
          </cell>
          <cell r="H185">
            <v>112240</v>
          </cell>
          <cell r="I185">
            <v>8418</v>
          </cell>
        </row>
        <row r="186">
          <cell r="A186" t="str">
            <v>NM-2W</v>
          </cell>
          <cell r="B186" t="str">
            <v>2 WAN Card Slot Network Module(no LAN)</v>
          </cell>
          <cell r="C186" t="str">
            <v>9Q610392</v>
          </cell>
          <cell r="D186" t="str">
            <v>IP-SOL-NM-2W</v>
          </cell>
          <cell r="E186">
            <v>243000</v>
          </cell>
          <cell r="F186">
            <v>120800</v>
          </cell>
          <cell r="G186">
            <v>162000</v>
          </cell>
          <cell r="H186">
            <v>98820</v>
          </cell>
          <cell r="I186">
            <v>7411.5</v>
          </cell>
        </row>
        <row r="187">
          <cell r="A187" t="str">
            <v>NM-30DM</v>
          </cell>
          <cell r="B187" t="str">
            <v>30 Port Digital Modem Network Module</v>
          </cell>
          <cell r="C187" t="str">
            <v>9Q610406</v>
          </cell>
          <cell r="D187" t="str">
            <v>IP-SOL-NM-30DM</v>
          </cell>
          <cell r="E187">
            <v>1458000</v>
          </cell>
          <cell r="F187">
            <v>697800</v>
          </cell>
          <cell r="G187">
            <v>929000</v>
          </cell>
          <cell r="H187">
            <v>566690</v>
          </cell>
          <cell r="I187">
            <v>42501.75</v>
          </cell>
        </row>
        <row r="188">
          <cell r="A188" t="str">
            <v>NM-32A</v>
          </cell>
          <cell r="B188" t="str">
            <v>32 port Asynchronous Module</v>
          </cell>
          <cell r="C188" t="str">
            <v>9Q610419</v>
          </cell>
          <cell r="D188" t="str">
            <v>IP-SOL-NM-32A</v>
          </cell>
          <cell r="E188">
            <v>780000</v>
          </cell>
          <cell r="F188">
            <v>373300</v>
          </cell>
          <cell r="G188">
            <v>497000</v>
          </cell>
          <cell r="H188">
            <v>303170</v>
          </cell>
          <cell r="I188">
            <v>22737.75</v>
          </cell>
        </row>
        <row r="189">
          <cell r="A189" t="str">
            <v>NM-4A/S</v>
          </cell>
          <cell r="B189" t="str">
            <v>4-Port Async/Sync Serial Network Module</v>
          </cell>
          <cell r="C189" t="str">
            <v>9Q610321</v>
          </cell>
          <cell r="D189" t="str">
            <v>IP-SOL-NM-4A/S</v>
          </cell>
          <cell r="E189">
            <v>220000</v>
          </cell>
          <cell r="F189">
            <v>105200</v>
          </cell>
          <cell r="G189">
            <v>140000</v>
          </cell>
          <cell r="H189">
            <v>85400</v>
          </cell>
          <cell r="I189">
            <v>6405</v>
          </cell>
        </row>
        <row r="190">
          <cell r="A190" t="str">
            <v>NM-4B-S/T</v>
          </cell>
          <cell r="B190" t="str">
            <v>4-Port ISDN-BRI Network Module</v>
          </cell>
          <cell r="C190" t="str">
            <v>9Q610334</v>
          </cell>
          <cell r="D190" t="str">
            <v>IP-SOL-NM-4B-S/T</v>
          </cell>
          <cell r="E190">
            <v>186000</v>
          </cell>
          <cell r="F190">
            <v>89400</v>
          </cell>
          <cell r="G190">
            <v>119000</v>
          </cell>
          <cell r="H190">
            <v>72590</v>
          </cell>
          <cell r="I190">
            <v>5444.25</v>
          </cell>
        </row>
        <row r="191">
          <cell r="A191" t="str">
            <v>NM-4B-U</v>
          </cell>
          <cell r="B191" t="str">
            <v>4-Port ISDN-BRI with NT-1 Network Module</v>
          </cell>
          <cell r="C191" t="str">
            <v>9Q610871</v>
          </cell>
          <cell r="D191" t="str">
            <v>IP-SOL-NM-4B-U</v>
          </cell>
          <cell r="E191">
            <v>243000</v>
          </cell>
          <cell r="F191">
            <v>120800</v>
          </cell>
          <cell r="G191">
            <v>162000</v>
          </cell>
          <cell r="H191">
            <v>98820</v>
          </cell>
          <cell r="I191">
            <v>7411.5</v>
          </cell>
        </row>
        <row r="192">
          <cell r="A192" t="str">
            <v>NM-4E</v>
          </cell>
          <cell r="B192" t="str">
            <v>4-Port Ethernet Network Module</v>
          </cell>
          <cell r="C192" t="str">
            <v>9Q610422</v>
          </cell>
          <cell r="D192" t="str">
            <v>IP-SOL-NM-4E</v>
          </cell>
          <cell r="E192">
            <v>678000</v>
          </cell>
          <cell r="F192">
            <v>324500</v>
          </cell>
          <cell r="G192">
            <v>432000</v>
          </cell>
          <cell r="H192">
            <v>263520</v>
          </cell>
          <cell r="I192">
            <v>19764</v>
          </cell>
        </row>
        <row r="193">
          <cell r="A193" t="str">
            <v>NM-4E1-IMA</v>
          </cell>
          <cell r="B193" t="str">
            <v>4-port E1 ATM Network Module with IMA</v>
          </cell>
          <cell r="C193" t="str">
            <v>9Q610884</v>
          </cell>
          <cell r="D193" t="str">
            <v>IP-SOL-NM-4E1-IMA</v>
          </cell>
          <cell r="E193">
            <v>648000</v>
          </cell>
          <cell r="F193">
            <v>322000</v>
          </cell>
          <cell r="G193">
            <v>432000</v>
          </cell>
          <cell r="H193">
            <v>263520</v>
          </cell>
          <cell r="I193">
            <v>19764</v>
          </cell>
        </row>
        <row r="194">
          <cell r="A194" t="str">
            <v>NM-4T</v>
          </cell>
          <cell r="B194" t="str">
            <v>4-Port Serial Network Module</v>
          </cell>
          <cell r="C194" t="str">
            <v>9Q610350</v>
          </cell>
          <cell r="D194" t="str">
            <v>IP-SOL-NM-4T</v>
          </cell>
          <cell r="E194">
            <v>509000</v>
          </cell>
          <cell r="F194">
            <v>243400</v>
          </cell>
          <cell r="G194">
            <v>324000</v>
          </cell>
          <cell r="H194">
            <v>197640</v>
          </cell>
          <cell r="I194">
            <v>14823</v>
          </cell>
        </row>
        <row r="195">
          <cell r="A195" t="str">
            <v>NM-4T1-IMA</v>
          </cell>
          <cell r="B195" t="str">
            <v>4-port T1 ATM Network Module with IMA</v>
          </cell>
          <cell r="C195" t="str">
            <v>9Q610435</v>
          </cell>
          <cell r="D195" t="str">
            <v>IP-SOL-NM-4T1-IMA</v>
          </cell>
          <cell r="E195">
            <v>678000</v>
          </cell>
          <cell r="F195">
            <v>324500</v>
          </cell>
          <cell r="G195">
            <v>432000</v>
          </cell>
          <cell r="H195">
            <v>263520</v>
          </cell>
          <cell r="I195">
            <v>19764</v>
          </cell>
        </row>
        <row r="196">
          <cell r="A196" t="str">
            <v>NM-6DM</v>
          </cell>
          <cell r="B196" t="str">
            <v>6 Port Digital Modem Network Module</v>
          </cell>
          <cell r="C196" t="str">
            <v>9Q610448</v>
          </cell>
          <cell r="D196" t="str">
            <v>IP-SOL-NM-6DM</v>
          </cell>
          <cell r="E196">
            <v>373000</v>
          </cell>
          <cell r="F196">
            <v>178800</v>
          </cell>
          <cell r="G196">
            <v>238000</v>
          </cell>
          <cell r="H196">
            <v>145180</v>
          </cell>
          <cell r="I196">
            <v>10888.5</v>
          </cell>
        </row>
        <row r="197">
          <cell r="A197" t="str">
            <v>NM-8A/S</v>
          </cell>
          <cell r="B197" t="str">
            <v>8-Port Async/Sync Serial Network Module</v>
          </cell>
          <cell r="C197" t="str">
            <v>9Q610451</v>
          </cell>
          <cell r="D197" t="str">
            <v>IP-SOL-NM-8A/S</v>
          </cell>
          <cell r="E197">
            <v>407000</v>
          </cell>
          <cell r="F197">
            <v>194600</v>
          </cell>
          <cell r="G197">
            <v>259000</v>
          </cell>
          <cell r="H197">
            <v>157990</v>
          </cell>
          <cell r="I197">
            <v>11849.25</v>
          </cell>
        </row>
        <row r="198">
          <cell r="A198" t="str">
            <v>NM-8AM-J</v>
          </cell>
          <cell r="B198" t="str">
            <v>8-port Analog Modem NM for Singapore, Japan, Malaysia</v>
          </cell>
          <cell r="C198" t="str">
            <v>9Q610464</v>
          </cell>
          <cell r="D198" t="str">
            <v>IP-SOL-NM-8AM-J</v>
          </cell>
          <cell r="E198">
            <v>373000</v>
          </cell>
          <cell r="F198">
            <v>178800</v>
          </cell>
          <cell r="G198">
            <v>238000</v>
          </cell>
          <cell r="H198">
            <v>145180</v>
          </cell>
          <cell r="I198">
            <v>10888.5</v>
          </cell>
        </row>
        <row r="199">
          <cell r="A199" t="str">
            <v>NM-8B-S/T</v>
          </cell>
          <cell r="B199" t="str">
            <v>8-Port ISDN-BRI Network Module</v>
          </cell>
          <cell r="C199" t="str">
            <v>9Q610477</v>
          </cell>
          <cell r="D199" t="str">
            <v>IP-SOL-NM-8B-S/T</v>
          </cell>
          <cell r="E199">
            <v>271000</v>
          </cell>
          <cell r="F199">
            <v>129900</v>
          </cell>
          <cell r="G199">
            <v>173000</v>
          </cell>
          <cell r="H199">
            <v>105530</v>
          </cell>
          <cell r="I199">
            <v>7914.75</v>
          </cell>
        </row>
        <row r="200">
          <cell r="A200" t="str">
            <v>NM-8B-U</v>
          </cell>
          <cell r="B200" t="str">
            <v>8-Port ISDN-BRI with NT-1 Network Module</v>
          </cell>
          <cell r="C200" t="str">
            <v>9Q610897</v>
          </cell>
          <cell r="D200" t="str">
            <v>IP-SOL-NM-8B-U</v>
          </cell>
          <cell r="E200">
            <v>389000</v>
          </cell>
          <cell r="F200">
            <v>195000</v>
          </cell>
          <cell r="G200">
            <v>259000</v>
          </cell>
          <cell r="H200">
            <v>157990</v>
          </cell>
          <cell r="I200">
            <v>11849.25</v>
          </cell>
        </row>
        <row r="201">
          <cell r="A201" t="str">
            <v>NM-8E1-IMA</v>
          </cell>
          <cell r="B201" t="str">
            <v>8-port E1 ATM Network Module with IMA</v>
          </cell>
          <cell r="C201" t="str">
            <v>9Q610901</v>
          </cell>
          <cell r="D201" t="str">
            <v>IP-SOL-NM-8E1-IMA</v>
          </cell>
          <cell r="E201">
            <v>1134000</v>
          </cell>
          <cell r="F201">
            <v>563500</v>
          </cell>
          <cell r="G201">
            <v>756000</v>
          </cell>
          <cell r="H201">
            <v>461160</v>
          </cell>
          <cell r="I201">
            <v>34587</v>
          </cell>
        </row>
        <row r="202">
          <cell r="A202" t="str">
            <v>NM-8T1-IMA</v>
          </cell>
          <cell r="B202" t="str">
            <v>8-port T1 ATM Network Module with IMA</v>
          </cell>
          <cell r="C202" t="str">
            <v>9Q610480</v>
          </cell>
          <cell r="D202" t="str">
            <v>IP-SOL-NM-8T1-IMA</v>
          </cell>
          <cell r="E202">
            <v>1187000</v>
          </cell>
          <cell r="F202">
            <v>567900</v>
          </cell>
          <cell r="G202">
            <v>756000</v>
          </cell>
          <cell r="H202">
            <v>461160</v>
          </cell>
          <cell r="I202">
            <v>34587</v>
          </cell>
        </row>
        <row r="203">
          <cell r="A203" t="str">
            <v>NM-BLANK-PANEL=</v>
          </cell>
          <cell r="B203" t="str">
            <v>Blank Network Module Panel</v>
          </cell>
          <cell r="C203" t="str">
            <v>9Q610493</v>
          </cell>
          <cell r="D203" t="str">
            <v>IP-SOL-NM-BLANK-PANEL=</v>
          </cell>
          <cell r="E203">
            <v>8000</v>
          </cell>
          <cell r="F203">
            <v>3800</v>
          </cell>
          <cell r="G203">
            <v>5000</v>
          </cell>
          <cell r="H203">
            <v>3050</v>
          </cell>
          <cell r="I203">
            <v>228.75</v>
          </cell>
        </row>
        <row r="204">
          <cell r="A204" t="str">
            <v>NM-COMPR</v>
          </cell>
          <cell r="B204" t="str">
            <v>Compression Network Module</v>
          </cell>
          <cell r="C204" t="str">
            <v>9Q610507</v>
          </cell>
          <cell r="D204" t="str">
            <v>IP-SOL-NM-COMPR</v>
          </cell>
          <cell r="E204">
            <v>254000</v>
          </cell>
          <cell r="F204">
            <v>121700</v>
          </cell>
          <cell r="G204">
            <v>162000</v>
          </cell>
          <cell r="H204">
            <v>98820</v>
          </cell>
          <cell r="I204">
            <v>7411.5</v>
          </cell>
        </row>
        <row r="205">
          <cell r="A205" t="str">
            <v>NM-HDV=</v>
          </cell>
          <cell r="B205" t="str">
            <v>High Density Voice/Fax Network Module (Single VIC Slot)</v>
          </cell>
          <cell r="C205" t="str">
            <v>9Q610510</v>
          </cell>
          <cell r="D205" t="str">
            <v>IP-SOL-NM-HDV=</v>
          </cell>
          <cell r="E205">
            <v>626000</v>
          </cell>
          <cell r="F205">
            <v>299700</v>
          </cell>
          <cell r="G205">
            <v>399000</v>
          </cell>
          <cell r="H205">
            <v>243390</v>
          </cell>
          <cell r="I205">
            <v>18254.25</v>
          </cell>
        </row>
        <row r="206">
          <cell r="A206" t="str">
            <v>NM-HDV-1E1-30</v>
          </cell>
          <cell r="B206" t="str">
            <v>Single-Port 30 Channel E1 Voice/Fax Network Module</v>
          </cell>
          <cell r="C206" t="str">
            <v>9Q610523</v>
          </cell>
          <cell r="D206" t="str">
            <v>IP-SOL-NM-HDV-1E1-30</v>
          </cell>
          <cell r="E206">
            <v>1539000</v>
          </cell>
          <cell r="F206">
            <v>764700</v>
          </cell>
          <cell r="G206">
            <v>1026000</v>
          </cell>
          <cell r="H206">
            <v>625860</v>
          </cell>
          <cell r="I206">
            <v>46939.5</v>
          </cell>
        </row>
        <row r="207">
          <cell r="A207" t="str">
            <v>NM-HDV-1E1-30E</v>
          </cell>
          <cell r="B207" t="str">
            <v>Single-Port 30 Enhanced Channel E1 Voice/Fax Network Module</v>
          </cell>
          <cell r="C207" t="str">
            <v>9Q610536</v>
          </cell>
          <cell r="D207" t="str">
            <v>IP-SOL-NM-HDV-1E1-30E</v>
          </cell>
          <cell r="E207">
            <v>2122000</v>
          </cell>
          <cell r="F207">
            <v>1054500</v>
          </cell>
          <cell r="G207">
            <v>1415000</v>
          </cell>
          <cell r="H207">
            <v>863150</v>
          </cell>
          <cell r="I207">
            <v>64736.25</v>
          </cell>
        </row>
        <row r="208">
          <cell r="A208" t="str">
            <v>NM-HDV-1T1-24</v>
          </cell>
          <cell r="B208" t="str">
            <v>Single-Port 24 Channel T1 Voice/Fax Network Module</v>
          </cell>
          <cell r="C208" t="str">
            <v>9Q610549</v>
          </cell>
          <cell r="D208" t="str">
            <v>IP-SOL-NM-HDV-1T1-24</v>
          </cell>
          <cell r="E208">
            <v>1254000</v>
          </cell>
          <cell r="F208">
            <v>600100</v>
          </cell>
          <cell r="G208">
            <v>799000</v>
          </cell>
          <cell r="H208">
            <v>487390</v>
          </cell>
          <cell r="I208">
            <v>36554.25</v>
          </cell>
        </row>
        <row r="209">
          <cell r="A209" t="str">
            <v>NM-HDV-1T1-24E</v>
          </cell>
          <cell r="B209" t="str">
            <v>Single-Port 24 Enhanced Channel T1 Voice/Fax Network Module</v>
          </cell>
          <cell r="C209" t="str">
            <v>9Q610552</v>
          </cell>
          <cell r="D209" t="str">
            <v>IP-SOL-NM-HDV-1T1-24E</v>
          </cell>
          <cell r="E209">
            <v>1865000</v>
          </cell>
          <cell r="F209">
            <v>892300</v>
          </cell>
          <cell r="G209">
            <v>1188000</v>
          </cell>
          <cell r="H209">
            <v>724680</v>
          </cell>
          <cell r="I209">
            <v>54351</v>
          </cell>
        </row>
        <row r="210">
          <cell r="A210" t="str">
            <v>NM-HDV-2E1-60</v>
          </cell>
          <cell r="B210" t="str">
            <v>Dual-Port 60 Channel E1 Voice/Fax Network Module</v>
          </cell>
          <cell r="C210" t="str">
            <v>9Q610565</v>
          </cell>
          <cell r="D210" t="str">
            <v>IP-SOL-NM-HDV-2E1-60</v>
          </cell>
          <cell r="E210">
            <v>2300000</v>
          </cell>
          <cell r="F210">
            <v>1143200</v>
          </cell>
          <cell r="G210">
            <v>1534000</v>
          </cell>
          <cell r="H210">
            <v>935740</v>
          </cell>
          <cell r="I210">
            <v>70180.5</v>
          </cell>
        </row>
        <row r="211">
          <cell r="A211" t="str">
            <v>NM-HDV-2T1-48</v>
          </cell>
          <cell r="B211" t="str">
            <v>Dual-Port 48 Channel T1 Voice/Fax Network Module</v>
          </cell>
          <cell r="C211" t="str">
            <v>9Q610578</v>
          </cell>
          <cell r="D211" t="str">
            <v>IP-SOL-NM-HDV-2T1-48</v>
          </cell>
          <cell r="E211">
            <v>2051000</v>
          </cell>
          <cell r="F211">
            <v>981600</v>
          </cell>
          <cell r="G211">
            <v>1307000</v>
          </cell>
          <cell r="H211">
            <v>797270</v>
          </cell>
          <cell r="I211">
            <v>59795.25</v>
          </cell>
        </row>
        <row r="212">
          <cell r="A212" t="str">
            <v>NM-VPN/MP</v>
          </cell>
          <cell r="B212" t="str">
            <v>DES/3DES VPN Encryption NM for 3620/3640-Mid Perform.</v>
          </cell>
          <cell r="C212" t="str">
            <v>9Q610927</v>
          </cell>
          <cell r="D212" t="str">
            <v>IP-SOL-NM-VPN/MP</v>
          </cell>
          <cell r="E212">
            <v>405000</v>
          </cell>
          <cell r="F212">
            <v>201300</v>
          </cell>
          <cell r="G212">
            <v>270000</v>
          </cell>
          <cell r="H212">
            <v>164700</v>
          </cell>
          <cell r="I212">
            <v>12352.5</v>
          </cell>
        </row>
        <row r="213">
          <cell r="A213" t="str">
            <v>PVDM-12=</v>
          </cell>
          <cell r="B213" t="str">
            <v>12-Channel Packet Voice/Fax DSP Module</v>
          </cell>
          <cell r="C213" t="str">
            <v>9Q610581</v>
          </cell>
          <cell r="D213" t="str">
            <v>IP-SOL-PVDM-12=</v>
          </cell>
          <cell r="E213">
            <v>304000</v>
          </cell>
          <cell r="F213">
            <v>145700</v>
          </cell>
          <cell r="G213">
            <v>194000</v>
          </cell>
          <cell r="H213">
            <v>118340</v>
          </cell>
          <cell r="I213">
            <v>8875.5</v>
          </cell>
        </row>
        <row r="214">
          <cell r="A214" t="str">
            <v>PVDM-4=</v>
          </cell>
          <cell r="B214" t="str">
            <v>4-Channel Packet Voice/Fax DSP Module</v>
          </cell>
          <cell r="C214" t="str">
            <v>9Q610608</v>
          </cell>
          <cell r="D214" t="str">
            <v>IP-SOL-PVDM-4=</v>
          </cell>
          <cell r="E214">
            <v>68000</v>
          </cell>
          <cell r="F214">
            <v>32400</v>
          </cell>
          <cell r="G214">
            <v>43000</v>
          </cell>
          <cell r="H214">
            <v>26230</v>
          </cell>
          <cell r="I214">
            <v>524.6</v>
          </cell>
        </row>
        <row r="215">
          <cell r="A215" t="str">
            <v>PVDM-8=</v>
          </cell>
          <cell r="B215" t="str">
            <v>8-Channel Packet Voice/Fax DSP Module</v>
          </cell>
          <cell r="C215" t="str">
            <v>9Q610611</v>
          </cell>
          <cell r="D215" t="str">
            <v>IP-SOL-PVDM-8=</v>
          </cell>
          <cell r="E215">
            <v>136000</v>
          </cell>
          <cell r="F215">
            <v>64700</v>
          </cell>
          <cell r="G215">
            <v>86000</v>
          </cell>
          <cell r="H215">
            <v>52460</v>
          </cell>
          <cell r="I215">
            <v>1049.2</v>
          </cell>
        </row>
        <row r="216">
          <cell r="A216" t="str">
            <v>VIC-2BRI-NT/TE</v>
          </cell>
          <cell r="B216" t="str">
            <v>Two-port Voice Interface Card - BRI (NT &amp; TE)</v>
          </cell>
          <cell r="C216" t="str">
            <v>9Q610914</v>
          </cell>
          <cell r="D216" t="str">
            <v>IP-SOL-VIC-2BRI-NT/TE</v>
          </cell>
          <cell r="E216">
            <v>227000</v>
          </cell>
          <cell r="F216">
            <v>112600</v>
          </cell>
          <cell r="G216">
            <v>151000</v>
          </cell>
          <cell r="H216">
            <v>92110</v>
          </cell>
          <cell r="I216">
            <v>6908.25</v>
          </cell>
        </row>
        <row r="217">
          <cell r="A217" t="str">
            <v>VIC-2BRI-S/T-TE</v>
          </cell>
          <cell r="B217" t="str">
            <v>Two-port Voice Interface Card - BRI (Terminal)</v>
          </cell>
          <cell r="C217" t="str">
            <v>9Q610640</v>
          </cell>
          <cell r="D217" t="str">
            <v>IP-SOL-VIC-2BRI-S/T-TE</v>
          </cell>
          <cell r="E217">
            <v>161000</v>
          </cell>
          <cell r="F217">
            <v>77400</v>
          </cell>
          <cell r="G217">
            <v>103000</v>
          </cell>
          <cell r="H217">
            <v>62830</v>
          </cell>
          <cell r="I217">
            <v>4712.25</v>
          </cell>
        </row>
        <row r="218">
          <cell r="A218" t="str">
            <v>VIC-2E/M</v>
          </cell>
          <cell r="B218" t="str">
            <v>Two-port Voice Interface Card - E&amp;M</v>
          </cell>
          <cell r="C218" t="str">
            <v>9Q610666</v>
          </cell>
          <cell r="D218" t="str">
            <v>IP-SOL-VIC-2E/M</v>
          </cell>
          <cell r="E218">
            <v>68000</v>
          </cell>
          <cell r="F218">
            <v>32400</v>
          </cell>
          <cell r="G218">
            <v>43000</v>
          </cell>
          <cell r="H218">
            <v>26230</v>
          </cell>
          <cell r="I218">
            <v>1967.25</v>
          </cell>
        </row>
        <row r="219">
          <cell r="A219" t="str">
            <v>VIC-2FXO</v>
          </cell>
          <cell r="B219" t="str">
            <v>Two-port Voice Interface Card - FXO</v>
          </cell>
          <cell r="C219" t="str">
            <v>9Q610679</v>
          </cell>
          <cell r="D219" t="str">
            <v>IP-SOL-VIC-2FXO</v>
          </cell>
          <cell r="E219">
            <v>68000</v>
          </cell>
          <cell r="F219">
            <v>32400</v>
          </cell>
          <cell r="G219">
            <v>43000</v>
          </cell>
          <cell r="H219">
            <v>26230</v>
          </cell>
          <cell r="I219">
            <v>1967.25</v>
          </cell>
        </row>
        <row r="220">
          <cell r="A220" t="str">
            <v>VIC-2FXO-M1</v>
          </cell>
          <cell r="B220" t="str">
            <v>Two-port Voice Interface Card - FXO w/ Reversal (for US+)</v>
          </cell>
          <cell r="C220" t="str">
            <v>9Q610682</v>
          </cell>
          <cell r="D220" t="str">
            <v>IP-SOL-VIC-2FXO-M1</v>
          </cell>
          <cell r="E220">
            <v>68000</v>
          </cell>
          <cell r="F220">
            <v>32400</v>
          </cell>
          <cell r="G220">
            <v>43000</v>
          </cell>
          <cell r="H220">
            <v>26230</v>
          </cell>
          <cell r="I220">
            <v>1967.25</v>
          </cell>
        </row>
        <row r="221">
          <cell r="A221" t="str">
            <v>VIC-2FXO-M2</v>
          </cell>
          <cell r="B221" t="str">
            <v>Two-port Voice Interface Card - FXO w/ Reversal (for EU)</v>
          </cell>
          <cell r="C221" t="str">
            <v>9Q610695</v>
          </cell>
          <cell r="D221" t="str">
            <v>IP-SOL-VIC-2FXO-M2</v>
          </cell>
          <cell r="E221">
            <v>65000</v>
          </cell>
          <cell r="F221">
            <v>32100</v>
          </cell>
          <cell r="G221">
            <v>43000</v>
          </cell>
          <cell r="H221">
            <v>26230</v>
          </cell>
          <cell r="I221">
            <v>1967.25</v>
          </cell>
        </row>
        <row r="222">
          <cell r="A222" t="str">
            <v>VIC-2FXS</v>
          </cell>
          <cell r="B222" t="str">
            <v>Two-port Voice Interface Card - FXS</v>
          </cell>
          <cell r="C222" t="str">
            <v>9Q610709</v>
          </cell>
          <cell r="D222" t="str">
            <v>IP-SOL-VIC-2FXS</v>
          </cell>
          <cell r="E222">
            <v>68000</v>
          </cell>
          <cell r="F222">
            <v>32400</v>
          </cell>
          <cell r="G222">
            <v>43000</v>
          </cell>
          <cell r="H222">
            <v>26230</v>
          </cell>
          <cell r="I222">
            <v>1967.25</v>
          </cell>
        </row>
        <row r="223">
          <cell r="A223" t="str">
            <v>VWIC-1MFT-E1</v>
          </cell>
          <cell r="B223" t="str">
            <v>1-Port RJ-48 Multiflex Trunk - E1</v>
          </cell>
          <cell r="C223" t="str">
            <v>9Q610712</v>
          </cell>
          <cell r="D223" t="str">
            <v>IP-SOL-VWIC-1MFT-E1</v>
          </cell>
          <cell r="E223">
            <v>211000</v>
          </cell>
          <cell r="F223">
            <v>104500</v>
          </cell>
          <cell r="G223">
            <v>140000</v>
          </cell>
          <cell r="H223">
            <v>85400</v>
          </cell>
          <cell r="I223">
            <v>6405</v>
          </cell>
        </row>
        <row r="224">
          <cell r="A224" t="str">
            <v>VWIC-1MFT-G703</v>
          </cell>
          <cell r="B224" t="str">
            <v>1-Port RJ-48 Multiflex Trunk - G.703</v>
          </cell>
          <cell r="C224" t="str">
            <v>9Q610725</v>
          </cell>
          <cell r="D224" t="str">
            <v>IP-SOL-VWIC-1MFT-G703</v>
          </cell>
          <cell r="E224">
            <v>292000</v>
          </cell>
          <cell r="F224">
            <v>144700</v>
          </cell>
          <cell r="G224">
            <v>194000</v>
          </cell>
          <cell r="H224">
            <v>118340</v>
          </cell>
          <cell r="I224">
            <v>8875.5</v>
          </cell>
        </row>
        <row r="225">
          <cell r="A225" t="str">
            <v>VWIC-1MFT-T1</v>
          </cell>
          <cell r="B225" t="str">
            <v>1-Port RJ-48 Multiflex Trunk - T1</v>
          </cell>
          <cell r="C225" t="str">
            <v>9Q610738</v>
          </cell>
          <cell r="D225" t="str">
            <v>IP-SOL-VWIC-1MFT-T1</v>
          </cell>
          <cell r="E225">
            <v>220000</v>
          </cell>
          <cell r="F225">
            <v>105200</v>
          </cell>
          <cell r="G225">
            <v>140000</v>
          </cell>
          <cell r="H225">
            <v>85400</v>
          </cell>
          <cell r="I225">
            <v>6405</v>
          </cell>
        </row>
        <row r="226">
          <cell r="A226" t="str">
            <v>VWIC-2MFT-E1</v>
          </cell>
          <cell r="B226" t="str">
            <v>2-Port RJ-48 Multiflex Trunk - E1</v>
          </cell>
          <cell r="C226" t="str">
            <v>9Q610741</v>
          </cell>
          <cell r="D226" t="str">
            <v>IP-SOL-VWIC-2MFT-E1</v>
          </cell>
          <cell r="E226">
            <v>324000</v>
          </cell>
          <cell r="F226">
            <v>161000</v>
          </cell>
          <cell r="G226">
            <v>216000</v>
          </cell>
          <cell r="H226">
            <v>131760</v>
          </cell>
          <cell r="I226">
            <v>9882</v>
          </cell>
        </row>
        <row r="227">
          <cell r="A227" t="str">
            <v>VWIC-2MFT-E1-DI</v>
          </cell>
          <cell r="B227" t="str">
            <v>2-Port RJ-48 Multiflex Trunk - E1 With Drop and Insert</v>
          </cell>
          <cell r="C227" t="str">
            <v>9Q610754</v>
          </cell>
          <cell r="D227" t="str">
            <v>IP-SOL-VWIC-2MFT-E1-DI</v>
          </cell>
          <cell r="E227">
            <v>405000</v>
          </cell>
          <cell r="F227">
            <v>201300</v>
          </cell>
          <cell r="G227">
            <v>270000</v>
          </cell>
          <cell r="H227">
            <v>164700</v>
          </cell>
          <cell r="I227">
            <v>12352.5</v>
          </cell>
        </row>
        <row r="228">
          <cell r="A228" t="str">
            <v>VWIC-2MFT-G703</v>
          </cell>
          <cell r="B228" t="str">
            <v>2-Port RJ-48 Multiflex Trunk - G.703</v>
          </cell>
          <cell r="C228" t="str">
            <v>9Q610767</v>
          </cell>
          <cell r="D228" t="str">
            <v>IP-SOL-VWIC-2MFT-G703</v>
          </cell>
          <cell r="E228">
            <v>486000</v>
          </cell>
          <cell r="F228">
            <v>241500</v>
          </cell>
          <cell r="G228">
            <v>324000</v>
          </cell>
          <cell r="H228">
            <v>197640</v>
          </cell>
          <cell r="I228">
            <v>14823</v>
          </cell>
        </row>
        <row r="229">
          <cell r="A229" t="str">
            <v>VWIC-2MFT-T1</v>
          </cell>
          <cell r="B229" t="str">
            <v>2-Port RJ-48 Multiflex Trunk - T1</v>
          </cell>
          <cell r="C229" t="str">
            <v>9Q610770</v>
          </cell>
          <cell r="D229" t="str">
            <v>IP-SOL-VWIC-2MFT-T1</v>
          </cell>
          <cell r="E229">
            <v>339000</v>
          </cell>
          <cell r="F229">
            <v>162300</v>
          </cell>
          <cell r="G229">
            <v>216000</v>
          </cell>
          <cell r="H229">
            <v>131760</v>
          </cell>
          <cell r="I229">
            <v>9882</v>
          </cell>
        </row>
        <row r="230">
          <cell r="A230" t="str">
            <v>VWIC-2MFT-T1-DI</v>
          </cell>
          <cell r="B230" t="str">
            <v>2-Port RJ-48 Multiflex Trunk - T1 With Drop and Insert</v>
          </cell>
          <cell r="C230" t="str">
            <v>9Q610783</v>
          </cell>
          <cell r="D230" t="str">
            <v>IP-SOL-VWIC-2MFT-T1-DI</v>
          </cell>
          <cell r="E230">
            <v>424000</v>
          </cell>
          <cell r="F230">
            <v>202900</v>
          </cell>
          <cell r="G230">
            <v>270000</v>
          </cell>
          <cell r="H230">
            <v>164700</v>
          </cell>
          <cell r="I230">
            <v>12352.5</v>
          </cell>
        </row>
        <row r="231">
          <cell r="A231" t="str">
            <v>WIC-1B-S/T</v>
          </cell>
          <cell r="B231" t="str">
            <v>1-Port ISDN WAN Interface Card(dial and leased line)</v>
          </cell>
          <cell r="C231" t="str">
            <v>9Q610594</v>
          </cell>
          <cell r="D231" t="str">
            <v>IP-SOL-WIC-1B-S/T</v>
          </cell>
          <cell r="E231">
            <v>76000</v>
          </cell>
          <cell r="F231">
            <v>39900</v>
          </cell>
          <cell r="G231">
            <v>54000</v>
          </cell>
          <cell r="H231">
            <v>32940</v>
          </cell>
          <cell r="I231">
            <v>2470.5</v>
          </cell>
        </row>
        <row r="232">
          <cell r="A232" t="str">
            <v>WIC-1B-S/T-LL</v>
          </cell>
          <cell r="B232" t="str">
            <v>1-Port ISDN Leased Line WAN  Card for Cisco 1603/1604</v>
          </cell>
          <cell r="C232" t="str">
            <v>9Q610796</v>
          </cell>
          <cell r="D232" t="str">
            <v>IP-SOL-WIC-1B-S/T-LL</v>
          </cell>
          <cell r="E232">
            <v>76000</v>
          </cell>
          <cell r="F232">
            <v>39900</v>
          </cell>
          <cell r="G232">
            <v>54000</v>
          </cell>
          <cell r="H232">
            <v>32940</v>
          </cell>
          <cell r="I232">
            <v>658.8</v>
          </cell>
        </row>
        <row r="233">
          <cell r="A233" t="str">
            <v>WIC-1B-U=</v>
          </cell>
          <cell r="B233" t="str">
            <v>1-Port ISDN with NT-1 WAN Interface Card(dial and leased lin</v>
          </cell>
          <cell r="C233" t="str">
            <v>9Q610800</v>
          </cell>
          <cell r="D233" t="str">
            <v>IP-SOL-WIC-1B-U=</v>
          </cell>
          <cell r="E233">
            <v>107000</v>
          </cell>
          <cell r="F233">
            <v>56100</v>
          </cell>
          <cell r="G233">
            <v>76000</v>
          </cell>
          <cell r="H233">
            <v>46360</v>
          </cell>
          <cell r="I233">
            <v>3477</v>
          </cell>
        </row>
        <row r="234">
          <cell r="A234" t="str">
            <v>WIC-1DSU-56K4</v>
          </cell>
          <cell r="B234" t="str">
            <v>1-port 4-WIRE 56/64 KBPS WAN INTERFACE CARD</v>
          </cell>
          <cell r="C234" t="str">
            <v>9Q610813</v>
          </cell>
          <cell r="D234" t="str">
            <v>IP-SOL-WIC-1DSU-56K4</v>
          </cell>
          <cell r="E234">
            <v>102000</v>
          </cell>
          <cell r="F234">
            <v>55700</v>
          </cell>
          <cell r="G234">
            <v>76000</v>
          </cell>
          <cell r="H234">
            <v>46360</v>
          </cell>
          <cell r="I234">
            <v>927.2</v>
          </cell>
        </row>
        <row r="235">
          <cell r="A235" t="str">
            <v>WIC-1DSU-T1</v>
          </cell>
          <cell r="B235" t="str">
            <v>1-Port T1/Fractional T1 DSU/CSU WAN Interface Card</v>
          </cell>
          <cell r="C235" t="str">
            <v>9Q610624</v>
          </cell>
          <cell r="D235" t="str">
            <v>IP-SOL-WIC-1DSU-T1</v>
          </cell>
          <cell r="E235">
            <v>153000</v>
          </cell>
          <cell r="F235">
            <v>79800</v>
          </cell>
          <cell r="G235">
            <v>108000</v>
          </cell>
          <cell r="H235">
            <v>65880</v>
          </cell>
          <cell r="I235">
            <v>1317.6</v>
          </cell>
        </row>
        <row r="236">
          <cell r="A236" t="str">
            <v>WIC-1T</v>
          </cell>
          <cell r="B236" t="str">
            <v>1-Port Serial WAN Interface Card</v>
          </cell>
          <cell r="C236" t="str">
            <v>9Q610637</v>
          </cell>
          <cell r="D236" t="str">
            <v>IP-SOL-WIC-1T</v>
          </cell>
          <cell r="E236">
            <v>61000</v>
          </cell>
          <cell r="F236">
            <v>31800</v>
          </cell>
          <cell r="G236">
            <v>43000</v>
          </cell>
          <cell r="H236">
            <v>26230</v>
          </cell>
          <cell r="I236">
            <v>524.6</v>
          </cell>
        </row>
        <row r="237">
          <cell r="A237" t="str">
            <v>WIC-2A/S</v>
          </cell>
          <cell r="B237" t="str">
            <v>2-Port Async/Sync Serial WAN Interface Card</v>
          </cell>
          <cell r="C237" t="str">
            <v>9Q610826</v>
          </cell>
          <cell r="D237" t="str">
            <v>IP-SOL-WIC-2A/S</v>
          </cell>
          <cell r="E237">
            <v>76000</v>
          </cell>
          <cell r="F237">
            <v>39900</v>
          </cell>
          <cell r="G237">
            <v>54000</v>
          </cell>
          <cell r="H237">
            <v>32940</v>
          </cell>
          <cell r="I237">
            <v>2470.5</v>
          </cell>
        </row>
        <row r="238">
          <cell r="A238" t="str">
            <v>WIC-2T</v>
          </cell>
          <cell r="B238" t="str">
            <v>2-Port Serial WAN Interface Card</v>
          </cell>
          <cell r="C238" t="str">
            <v>9Q610653</v>
          </cell>
          <cell r="D238" t="str">
            <v>IP-SOL-WIC-2T</v>
          </cell>
          <cell r="E238">
            <v>107000</v>
          </cell>
          <cell r="F238">
            <v>56100</v>
          </cell>
          <cell r="G238">
            <v>76000</v>
          </cell>
          <cell r="H238">
            <v>46360</v>
          </cell>
          <cell r="I238">
            <v>3477</v>
          </cell>
        </row>
        <row r="239">
          <cell r="A239" t="str">
            <v>WIC-BLANK-PANEL=</v>
          </cell>
          <cell r="B239" t="str">
            <v>Blank WAN Interface Card Panel</v>
          </cell>
          <cell r="C239" t="str">
            <v>9Q610839</v>
          </cell>
          <cell r="D239" t="str">
            <v>IP-SOL-WIC-BLANK-PANEL=</v>
          </cell>
          <cell r="E239">
            <v>8000</v>
          </cell>
          <cell r="F239">
            <v>3800</v>
          </cell>
          <cell r="G239">
            <v>5000</v>
          </cell>
          <cell r="H239">
            <v>3050</v>
          </cell>
          <cell r="I239">
            <v>228.75</v>
          </cell>
        </row>
        <row r="240">
          <cell r="A240" t="str">
            <v>PA-12E/2FE</v>
          </cell>
          <cell r="B240" t="str">
            <v>Dual-Wide Ethernet-Switch Port Adapter</v>
          </cell>
          <cell r="C240" t="str">
            <v>9Q620003</v>
          </cell>
          <cell r="D240" t="str">
            <v>IP-SOL-PA-12E/2FE</v>
          </cell>
          <cell r="E240">
            <v>794000</v>
          </cell>
          <cell r="F240">
            <v>317800</v>
          </cell>
          <cell r="G240">
            <v>410000</v>
          </cell>
          <cell r="H240">
            <v>250100</v>
          </cell>
          <cell r="I240">
            <v>25010</v>
          </cell>
        </row>
        <row r="241">
          <cell r="A241" t="str">
            <v>PA-1C-E</v>
          </cell>
          <cell r="B241" t="str">
            <v>1 Port ESCON Channel Port Adapter</v>
          </cell>
          <cell r="C241" t="str">
            <v>9Q620016</v>
          </cell>
          <cell r="D241" t="str">
            <v>IP-SOL-PA-1C-E</v>
          </cell>
          <cell r="E241">
            <v>2509000</v>
          </cell>
          <cell r="F241">
            <v>1004300</v>
          </cell>
          <cell r="G241">
            <v>1296000</v>
          </cell>
          <cell r="H241">
            <v>790560</v>
          </cell>
          <cell r="I241">
            <v>79056</v>
          </cell>
        </row>
        <row r="242">
          <cell r="A242" t="str">
            <v>PA-1C-P</v>
          </cell>
          <cell r="B242" t="str">
            <v>1 Port Parallel (Bus &amp; Tag) Channel Port Adapter</v>
          </cell>
          <cell r="C242" t="str">
            <v>9Q620029</v>
          </cell>
          <cell r="D242" t="str">
            <v>IP-SOL-PA-1C-P</v>
          </cell>
          <cell r="E242">
            <v>1777000</v>
          </cell>
          <cell r="F242">
            <v>711400</v>
          </cell>
          <cell r="G242">
            <v>918000</v>
          </cell>
          <cell r="H242">
            <v>559980</v>
          </cell>
          <cell r="I242">
            <v>55998</v>
          </cell>
        </row>
        <row r="243">
          <cell r="A243" t="str">
            <v>PA-2E3</v>
          </cell>
          <cell r="B243" t="str">
            <v>2 Port E3 Serial Port Adapter with E3 DSUs</v>
          </cell>
          <cell r="C243" t="str">
            <v>9Q620032</v>
          </cell>
          <cell r="D243" t="str">
            <v>IP-SOL-PA-2E3</v>
          </cell>
          <cell r="E243">
            <v>3763000</v>
          </cell>
          <cell r="F243">
            <v>1506400</v>
          </cell>
          <cell r="G243">
            <v>1944000</v>
          </cell>
          <cell r="H243">
            <v>1185840</v>
          </cell>
          <cell r="I243">
            <v>118584</v>
          </cell>
        </row>
        <row r="244">
          <cell r="A244" t="str">
            <v>PA-2FEISL-FX</v>
          </cell>
          <cell r="B244" t="str">
            <v>2 port Fast Ethernet/ISL 100BaseFx Port  Adapter</v>
          </cell>
          <cell r="C244" t="str">
            <v>9Q620045</v>
          </cell>
          <cell r="D244" t="str">
            <v>IP-SOL-PA-2FEISL-FX</v>
          </cell>
          <cell r="E244">
            <v>1045000</v>
          </cell>
          <cell r="F244">
            <v>418400</v>
          </cell>
          <cell r="G244">
            <v>540000</v>
          </cell>
          <cell r="H244">
            <v>329400</v>
          </cell>
          <cell r="I244">
            <v>32940</v>
          </cell>
        </row>
        <row r="245">
          <cell r="A245" t="str">
            <v>PA-2FEISL-TX</v>
          </cell>
          <cell r="B245" t="str">
            <v>2 port Fast Ethernet/ISL 100BaseTx Port  Adapter</v>
          </cell>
          <cell r="C245" t="str">
            <v>9Q620058</v>
          </cell>
          <cell r="D245" t="str">
            <v>IP-SOL-PA-2FEISL-TX</v>
          </cell>
          <cell r="E245">
            <v>794000</v>
          </cell>
          <cell r="F245">
            <v>317800</v>
          </cell>
          <cell r="G245">
            <v>410000</v>
          </cell>
          <cell r="H245">
            <v>250100</v>
          </cell>
          <cell r="I245">
            <v>25010</v>
          </cell>
        </row>
        <row r="246">
          <cell r="A246" t="str">
            <v>PA-2H</v>
          </cell>
          <cell r="B246" t="str">
            <v>2-Port HSSI Port Adapter</v>
          </cell>
          <cell r="C246" t="str">
            <v>9Q620061</v>
          </cell>
          <cell r="D246" t="str">
            <v>IP-SOL-PA-2H</v>
          </cell>
          <cell r="E246">
            <v>2091000</v>
          </cell>
          <cell r="F246">
            <v>836900</v>
          </cell>
          <cell r="G246">
            <v>1080000</v>
          </cell>
          <cell r="H246">
            <v>658800</v>
          </cell>
          <cell r="I246">
            <v>65880</v>
          </cell>
        </row>
        <row r="247">
          <cell r="A247" t="str">
            <v>PA-2T3</v>
          </cell>
          <cell r="B247" t="str">
            <v>2 Port T3 Serial Port Adapter with T3 DSUs</v>
          </cell>
          <cell r="C247" t="str">
            <v>9Q620087</v>
          </cell>
          <cell r="D247" t="str">
            <v>IP-SOL-PA-2T3</v>
          </cell>
          <cell r="E247">
            <v>3763000</v>
          </cell>
          <cell r="F247">
            <v>1506400</v>
          </cell>
          <cell r="G247">
            <v>1944000</v>
          </cell>
          <cell r="H247">
            <v>1185840</v>
          </cell>
          <cell r="I247">
            <v>118584</v>
          </cell>
        </row>
        <row r="248">
          <cell r="A248" t="str">
            <v>PA-2T3+</v>
          </cell>
          <cell r="B248" t="str">
            <v>2 Port T3 Serial Port Adapter Enhanced</v>
          </cell>
          <cell r="C248" t="str">
            <v>9Q620090</v>
          </cell>
          <cell r="D248" t="str">
            <v>IP-SOL-PA-2T3+</v>
          </cell>
          <cell r="E248">
            <v>3596000</v>
          </cell>
          <cell r="F248">
            <v>1493000</v>
          </cell>
          <cell r="G248">
            <v>1944000</v>
          </cell>
          <cell r="H248">
            <v>1185840</v>
          </cell>
          <cell r="I248">
            <v>118584</v>
          </cell>
        </row>
        <row r="249">
          <cell r="A249" t="str">
            <v>PA-4E</v>
          </cell>
          <cell r="B249" t="str">
            <v>4-Port Ethernet 10BaseT Port Adapter</v>
          </cell>
          <cell r="C249" t="str">
            <v>9Q620104</v>
          </cell>
          <cell r="D249" t="str">
            <v>IP-SOL-PA-4E</v>
          </cell>
          <cell r="E249">
            <v>941000</v>
          </cell>
          <cell r="F249">
            <v>376600</v>
          </cell>
          <cell r="G249">
            <v>486000</v>
          </cell>
          <cell r="H249">
            <v>296460</v>
          </cell>
          <cell r="I249">
            <v>29646</v>
          </cell>
        </row>
        <row r="250">
          <cell r="A250" t="str">
            <v>PA-4E1G/120</v>
          </cell>
          <cell r="B250" t="str">
            <v>4-Port E1 G.703 Serial Port Adapter (120ohm/Balanced)</v>
          </cell>
          <cell r="C250" t="str">
            <v>9Q620117</v>
          </cell>
          <cell r="D250" t="str">
            <v>IP-SOL-PA-4E1G/120</v>
          </cell>
          <cell r="E250">
            <v>1672000</v>
          </cell>
          <cell r="F250">
            <v>669500</v>
          </cell>
          <cell r="G250">
            <v>864000</v>
          </cell>
          <cell r="H250">
            <v>527040</v>
          </cell>
          <cell r="I250">
            <v>52704</v>
          </cell>
        </row>
        <row r="251">
          <cell r="A251" t="str">
            <v>PA-4E1G/75</v>
          </cell>
          <cell r="B251" t="str">
            <v>4-Port E1 G.703 Serial Port Adapter (75ohm/Unbalanced)</v>
          </cell>
          <cell r="C251" t="str">
            <v>9Q620133</v>
          </cell>
          <cell r="D251" t="str">
            <v>IP-SOL-PA-4E1G/75</v>
          </cell>
          <cell r="E251">
            <v>1672000</v>
          </cell>
          <cell r="F251">
            <v>669500</v>
          </cell>
          <cell r="G251">
            <v>864000</v>
          </cell>
          <cell r="H251">
            <v>527040</v>
          </cell>
          <cell r="I251">
            <v>52704</v>
          </cell>
        </row>
        <row r="252">
          <cell r="A252" t="str">
            <v>PA-4R-DTR</v>
          </cell>
          <cell r="B252" t="str">
            <v>Port Adapter:4-Port Dedicated Token Ring, 4/16Mbps, HDX/FDX</v>
          </cell>
          <cell r="C252" t="str">
            <v>9Q620146</v>
          </cell>
          <cell r="D252" t="str">
            <v>IP-SOL-PA-4R-DTR</v>
          </cell>
          <cell r="E252">
            <v>1317000</v>
          </cell>
          <cell r="F252">
            <v>527000</v>
          </cell>
          <cell r="G252">
            <v>680000</v>
          </cell>
          <cell r="H252">
            <v>414800</v>
          </cell>
          <cell r="I252">
            <v>41480</v>
          </cell>
        </row>
        <row r="253">
          <cell r="A253" t="str">
            <v>PA-4T+</v>
          </cell>
          <cell r="B253" t="str">
            <v>4 Port Serial Port Adapter, Enhanced</v>
          </cell>
          <cell r="C253" t="str">
            <v>9Q620120</v>
          </cell>
          <cell r="D253" t="str">
            <v>IP-SOL-PA-4T+</v>
          </cell>
          <cell r="E253">
            <v>941000</v>
          </cell>
          <cell r="F253">
            <v>376600</v>
          </cell>
          <cell r="G253">
            <v>486000</v>
          </cell>
          <cell r="H253">
            <v>296460</v>
          </cell>
          <cell r="I253">
            <v>29646</v>
          </cell>
        </row>
        <row r="254">
          <cell r="A254" t="str">
            <v>PA-5EFL</v>
          </cell>
          <cell r="B254" t="str">
            <v>5-Port Ethernet 10BaseFL Port Adapter</v>
          </cell>
          <cell r="C254" t="str">
            <v>9Q620162</v>
          </cell>
          <cell r="D254" t="str">
            <v>IP-SOL-PA-5EFL</v>
          </cell>
          <cell r="E254">
            <v>1672000</v>
          </cell>
          <cell r="F254">
            <v>669500</v>
          </cell>
          <cell r="G254">
            <v>864000</v>
          </cell>
          <cell r="H254">
            <v>527040</v>
          </cell>
          <cell r="I254">
            <v>52704</v>
          </cell>
        </row>
        <row r="255">
          <cell r="A255" t="str">
            <v>PA-8B-S/T</v>
          </cell>
          <cell r="B255" t="str">
            <v>8-Port BRI Port Adapter, S/T Interface</v>
          </cell>
          <cell r="C255" t="str">
            <v>9Q620175</v>
          </cell>
          <cell r="D255" t="str">
            <v>IP-SOL-PA-8B-S/T</v>
          </cell>
          <cell r="E255">
            <v>418000</v>
          </cell>
          <cell r="F255">
            <v>167400</v>
          </cell>
          <cell r="G255">
            <v>216000</v>
          </cell>
          <cell r="H255">
            <v>131760</v>
          </cell>
          <cell r="I255">
            <v>13176</v>
          </cell>
        </row>
        <row r="256">
          <cell r="A256" t="str">
            <v>PA-8E</v>
          </cell>
          <cell r="B256" t="str">
            <v>8-Port Ethernet 10BaseT Port Adapter</v>
          </cell>
          <cell r="C256" t="str">
            <v>9Q620159</v>
          </cell>
          <cell r="D256" t="str">
            <v>IP-SOL-PA-8E</v>
          </cell>
          <cell r="E256">
            <v>1672000</v>
          </cell>
          <cell r="F256">
            <v>669500</v>
          </cell>
          <cell r="G256">
            <v>864000</v>
          </cell>
          <cell r="H256">
            <v>527040</v>
          </cell>
          <cell r="I256">
            <v>52704</v>
          </cell>
        </row>
        <row r="257">
          <cell r="A257" t="str">
            <v>PA-8T-232</v>
          </cell>
          <cell r="B257" t="str">
            <v>8-Port Serial, 232 Port Adapter</v>
          </cell>
          <cell r="C257" t="str">
            <v>9Q620188</v>
          </cell>
          <cell r="D257" t="str">
            <v>IP-SOL-PA-8T-232</v>
          </cell>
          <cell r="E257">
            <v>1672000</v>
          </cell>
          <cell r="F257">
            <v>669500</v>
          </cell>
          <cell r="G257">
            <v>864000</v>
          </cell>
          <cell r="H257">
            <v>527040</v>
          </cell>
          <cell r="I257">
            <v>52704</v>
          </cell>
        </row>
        <row r="258">
          <cell r="A258" t="str">
            <v>PA-8T-V35</v>
          </cell>
          <cell r="B258" t="str">
            <v>8-Port Serial, V.35 Port Adapter</v>
          </cell>
          <cell r="C258" t="str">
            <v>9Q620191</v>
          </cell>
          <cell r="D258" t="str">
            <v>IP-SOL-PA-8T-V35</v>
          </cell>
          <cell r="E258">
            <v>1672000</v>
          </cell>
          <cell r="F258">
            <v>669500</v>
          </cell>
          <cell r="G258">
            <v>864000</v>
          </cell>
          <cell r="H258">
            <v>527040</v>
          </cell>
          <cell r="I258">
            <v>52704</v>
          </cell>
        </row>
        <row r="259">
          <cell r="A259" t="str">
            <v>PA-8T-X21</v>
          </cell>
          <cell r="B259" t="str">
            <v>8-Port Serial, X.21 Port Adapter</v>
          </cell>
          <cell r="C259" t="str">
            <v>9Q620205</v>
          </cell>
          <cell r="D259" t="str">
            <v>IP-SOL-PA-8T-X21</v>
          </cell>
          <cell r="E259">
            <v>1672000</v>
          </cell>
          <cell r="F259">
            <v>669500</v>
          </cell>
          <cell r="G259">
            <v>864000</v>
          </cell>
          <cell r="H259">
            <v>527040</v>
          </cell>
          <cell r="I259">
            <v>52704</v>
          </cell>
        </row>
        <row r="260">
          <cell r="A260" t="str">
            <v>PA-A1-OC3MM</v>
          </cell>
          <cell r="B260" t="str">
            <v>1-Port ATM OC3 Multimode Port Adapter</v>
          </cell>
          <cell r="C260" t="str">
            <v>9Q620218</v>
          </cell>
          <cell r="D260" t="str">
            <v>IP-SOL-PA-A1-OC3MM</v>
          </cell>
          <cell r="E260">
            <v>1254000</v>
          </cell>
          <cell r="F260">
            <v>502100</v>
          </cell>
          <cell r="G260">
            <v>648000</v>
          </cell>
          <cell r="H260">
            <v>395280</v>
          </cell>
          <cell r="I260">
            <v>39528</v>
          </cell>
        </row>
        <row r="261">
          <cell r="A261" t="str">
            <v>PA-A1-OC3SM</v>
          </cell>
          <cell r="B261" t="str">
            <v>1 Port ATM OC3 Single Mode Intermediate Reach Port Adapter</v>
          </cell>
          <cell r="C261" t="str">
            <v>9Q620221</v>
          </cell>
          <cell r="D261" t="str">
            <v>IP-SOL-PA-A1-OC3SM</v>
          </cell>
          <cell r="E261">
            <v>1672000</v>
          </cell>
          <cell r="F261">
            <v>669500</v>
          </cell>
          <cell r="G261">
            <v>864000</v>
          </cell>
          <cell r="H261">
            <v>527040</v>
          </cell>
          <cell r="I261">
            <v>52704</v>
          </cell>
        </row>
        <row r="262">
          <cell r="A262" t="str">
            <v>PA-A2-4E1XC-E3ATM</v>
          </cell>
          <cell r="B262" t="str">
            <v>CES Port Adapter E3/E1 120 ohms</v>
          </cell>
          <cell r="C262" t="str">
            <v>9Q620234</v>
          </cell>
          <cell r="D262" t="str">
            <v>IP-SOL-PA-A2-4E1XC-E3ATM</v>
          </cell>
          <cell r="E262">
            <v>1672000</v>
          </cell>
          <cell r="F262">
            <v>669500</v>
          </cell>
          <cell r="G262">
            <v>864000</v>
          </cell>
          <cell r="H262">
            <v>527040</v>
          </cell>
          <cell r="I262">
            <v>52704</v>
          </cell>
        </row>
        <row r="263">
          <cell r="A263" t="str">
            <v>PA-A2-4E1XC-OC3SM</v>
          </cell>
          <cell r="B263" t="str">
            <v>CES OC3 Port Adapter 4E1 Ports 120ohms</v>
          </cell>
          <cell r="C263" t="str">
            <v>9Q620247</v>
          </cell>
          <cell r="D263" t="str">
            <v>IP-SOL-PA-A2-4E1XC-OC3SM</v>
          </cell>
          <cell r="E263">
            <v>2091000</v>
          </cell>
          <cell r="F263">
            <v>836900</v>
          </cell>
          <cell r="G263">
            <v>1080000</v>
          </cell>
          <cell r="H263">
            <v>658800</v>
          </cell>
          <cell r="I263">
            <v>65880</v>
          </cell>
        </row>
        <row r="264">
          <cell r="A264" t="str">
            <v>PA-A2-4T1C-OC3SM</v>
          </cell>
          <cell r="B264" t="str">
            <v>ATM CES Port Adapter, 4T1 CES Ports and 1 OC3 ATM SM Port</v>
          </cell>
          <cell r="C264" t="str">
            <v>9Q620250</v>
          </cell>
          <cell r="D264" t="str">
            <v>IP-SOL-PA-A2-4T1C-OC3SM</v>
          </cell>
          <cell r="E264">
            <v>2091000</v>
          </cell>
          <cell r="F264">
            <v>836900</v>
          </cell>
          <cell r="G264">
            <v>1080000</v>
          </cell>
          <cell r="H264">
            <v>658800</v>
          </cell>
          <cell r="I264">
            <v>65880</v>
          </cell>
        </row>
        <row r="265">
          <cell r="A265" t="str">
            <v>PA-A2-4T1C-T3ATM</v>
          </cell>
          <cell r="B265" t="str">
            <v>ATM CES Port Adapter, 4T1 CES Ports and 1 T3 ATM Port</v>
          </cell>
          <cell r="C265" t="str">
            <v>9Q620263</v>
          </cell>
          <cell r="D265" t="str">
            <v>IP-SOL-PA-A2-4T1C-T3ATM</v>
          </cell>
          <cell r="E265">
            <v>1672000</v>
          </cell>
          <cell r="F265">
            <v>669500</v>
          </cell>
          <cell r="G265">
            <v>864000</v>
          </cell>
          <cell r="H265">
            <v>527040</v>
          </cell>
          <cell r="I265">
            <v>52704</v>
          </cell>
        </row>
        <row r="266">
          <cell r="A266" t="str">
            <v>PA-A3-8E1IMA</v>
          </cell>
          <cell r="B266" t="str">
            <v>8-port ATM Inverse Mux E1 (120 Ohm) Port Adapter</v>
          </cell>
          <cell r="C266" t="str">
            <v>9Q620276</v>
          </cell>
          <cell r="D266" t="str">
            <v>IP-SOL-PA-A3-8E1IMA</v>
          </cell>
          <cell r="E266">
            <v>1672000</v>
          </cell>
          <cell r="F266">
            <v>669500</v>
          </cell>
          <cell r="G266">
            <v>864000</v>
          </cell>
          <cell r="H266">
            <v>527040</v>
          </cell>
          <cell r="I266">
            <v>52704</v>
          </cell>
        </row>
        <row r="267">
          <cell r="A267" t="str">
            <v>PA-A3-8T1IMA</v>
          </cell>
          <cell r="B267" t="str">
            <v>8-port ATM Inverse Mux T1 Port Adapter</v>
          </cell>
          <cell r="C267" t="str">
            <v>9Q620289</v>
          </cell>
          <cell r="D267" t="str">
            <v>IP-SOL-PA-A3-8T1IMA</v>
          </cell>
          <cell r="E267">
            <v>1672000</v>
          </cell>
          <cell r="F267">
            <v>669500</v>
          </cell>
          <cell r="G267">
            <v>864000</v>
          </cell>
          <cell r="H267">
            <v>527040</v>
          </cell>
          <cell r="I267">
            <v>52704</v>
          </cell>
        </row>
        <row r="268">
          <cell r="A268" t="str">
            <v>PA-A3-E3</v>
          </cell>
          <cell r="B268" t="str">
            <v>1-Port ATM Enhanced E3 Port Adapter</v>
          </cell>
          <cell r="C268" t="str">
            <v>9Q620306</v>
          </cell>
          <cell r="D268" t="str">
            <v>IP-SOL-PA-A3-E3</v>
          </cell>
          <cell r="E268">
            <v>1672000</v>
          </cell>
          <cell r="F268">
            <v>669500</v>
          </cell>
          <cell r="G268">
            <v>864000</v>
          </cell>
          <cell r="H268">
            <v>527040</v>
          </cell>
          <cell r="I268">
            <v>52704</v>
          </cell>
        </row>
        <row r="269">
          <cell r="A269" t="str">
            <v>PA-A3-OC12MM</v>
          </cell>
          <cell r="B269" t="str">
            <v>1 Port ATM Enhanced OC12/STM4 multi-mode</v>
          </cell>
          <cell r="C269" t="str">
            <v>9Q620319</v>
          </cell>
          <cell r="D269" t="str">
            <v>IP-SOL-PA-A3-OC12MM</v>
          </cell>
          <cell r="E269">
            <v>2797000</v>
          </cell>
          <cell r="F269">
            <v>1161200</v>
          </cell>
          <cell r="G269">
            <v>1512000</v>
          </cell>
          <cell r="H269">
            <v>922320</v>
          </cell>
          <cell r="I269">
            <v>92232</v>
          </cell>
        </row>
        <row r="270">
          <cell r="A270" t="str">
            <v>PA-A3-OC12SMI</v>
          </cell>
          <cell r="B270" t="str">
            <v>1 Port ATM Enhanced OC12/STM4 single mode intermediate reach</v>
          </cell>
          <cell r="C270" t="str">
            <v>9Q620322</v>
          </cell>
          <cell r="D270" t="str">
            <v>IP-SOL-PA-A3-OC12SMI</v>
          </cell>
          <cell r="E270">
            <v>3397000</v>
          </cell>
          <cell r="F270">
            <v>1410100</v>
          </cell>
          <cell r="G270">
            <v>1836000</v>
          </cell>
          <cell r="H270">
            <v>1119960</v>
          </cell>
          <cell r="I270">
            <v>111996</v>
          </cell>
        </row>
        <row r="271">
          <cell r="A271" t="str">
            <v>PA-A3-OC3MM</v>
          </cell>
          <cell r="B271" t="str">
            <v>1-Port ATM Enhanced OC3c/STM1 Multimode Port Adapter</v>
          </cell>
          <cell r="C271" t="str">
            <v>9Q620335</v>
          </cell>
          <cell r="D271" t="str">
            <v>IP-SOL-PA-A3-OC3MM</v>
          </cell>
          <cell r="E271">
            <v>1672000</v>
          </cell>
          <cell r="F271">
            <v>669500</v>
          </cell>
          <cell r="G271">
            <v>864000</v>
          </cell>
          <cell r="H271">
            <v>527040</v>
          </cell>
          <cell r="I271">
            <v>52704</v>
          </cell>
        </row>
        <row r="272">
          <cell r="A272" t="str">
            <v>PA-A3-OC3SMI</v>
          </cell>
          <cell r="B272" t="str">
            <v>1-Port ATM Enhanced OC3c/STM1 Singlemode(IR)Port Adapter</v>
          </cell>
          <cell r="C272" t="str">
            <v>9Q620292</v>
          </cell>
          <cell r="D272" t="str">
            <v>IP-SOL-PA-A3-OC3SMI</v>
          </cell>
          <cell r="E272">
            <v>2091000</v>
          </cell>
          <cell r="F272">
            <v>836900</v>
          </cell>
          <cell r="G272">
            <v>1080000</v>
          </cell>
          <cell r="H272">
            <v>658800</v>
          </cell>
          <cell r="I272">
            <v>65880</v>
          </cell>
        </row>
        <row r="273">
          <cell r="A273" t="str">
            <v>PA-A3-OC3SML</v>
          </cell>
          <cell r="B273" t="str">
            <v>1-Port ATM Enhanced OC3c/STM1 Singlemode(LR)Port Adapter</v>
          </cell>
          <cell r="C273" t="str">
            <v>9Q620348</v>
          </cell>
          <cell r="D273" t="str">
            <v>IP-SOL-PA-A3-OC3SML</v>
          </cell>
          <cell r="E273">
            <v>2509000</v>
          </cell>
          <cell r="F273">
            <v>1004300</v>
          </cell>
          <cell r="G273">
            <v>1296000</v>
          </cell>
          <cell r="H273">
            <v>790560</v>
          </cell>
          <cell r="I273">
            <v>79056</v>
          </cell>
        </row>
        <row r="274">
          <cell r="A274" t="str">
            <v>PA-A3-T3</v>
          </cell>
          <cell r="B274" t="str">
            <v>1-Port ATM Enhanced DS3 Port Adapter</v>
          </cell>
          <cell r="C274" t="str">
            <v>9Q620351</v>
          </cell>
          <cell r="D274" t="str">
            <v>IP-SOL-PA-A3-T3</v>
          </cell>
          <cell r="E274">
            <v>1672000</v>
          </cell>
          <cell r="F274">
            <v>669500</v>
          </cell>
          <cell r="G274">
            <v>864000</v>
          </cell>
          <cell r="H274">
            <v>527040</v>
          </cell>
          <cell r="I274">
            <v>52704</v>
          </cell>
        </row>
        <row r="275">
          <cell r="A275" t="str">
            <v>PA-E3</v>
          </cell>
          <cell r="B275" t="str">
            <v>1 Port E3 Serial Port Adapter with E3 DSU</v>
          </cell>
          <cell r="C275" t="str">
            <v>9Q620377</v>
          </cell>
          <cell r="D275" t="str">
            <v>IP-SOL-PA-E3</v>
          </cell>
          <cell r="E275">
            <v>2300000</v>
          </cell>
          <cell r="F275">
            <v>920600</v>
          </cell>
          <cell r="G275">
            <v>1188000</v>
          </cell>
          <cell r="H275">
            <v>724680</v>
          </cell>
          <cell r="I275">
            <v>72468</v>
          </cell>
        </row>
        <row r="276">
          <cell r="A276" t="str">
            <v>PA-F/FD-MM</v>
          </cell>
          <cell r="B276" t="str">
            <v>1-Port FDDI Full Duplex Multi-Mode Port Adapter</v>
          </cell>
          <cell r="C276" t="str">
            <v>9Q620380</v>
          </cell>
          <cell r="D276" t="str">
            <v>IP-SOL-PA-F/FD-MM</v>
          </cell>
          <cell r="E276">
            <v>2927000</v>
          </cell>
          <cell r="F276">
            <v>1171600</v>
          </cell>
          <cell r="G276">
            <v>1512000</v>
          </cell>
          <cell r="H276">
            <v>922320</v>
          </cell>
          <cell r="I276">
            <v>92232</v>
          </cell>
        </row>
        <row r="277">
          <cell r="A277" t="str">
            <v>PA-F/FD-SM</v>
          </cell>
          <cell r="B277" t="str">
            <v>1-Port FDDI Full Duplex Single-Mode Port Adapter</v>
          </cell>
          <cell r="C277" t="str">
            <v>9Q620393</v>
          </cell>
          <cell r="D277" t="str">
            <v>IP-SOL-PA-F/FD-SM</v>
          </cell>
          <cell r="E277">
            <v>3345000</v>
          </cell>
          <cell r="F277">
            <v>1339000</v>
          </cell>
          <cell r="G277">
            <v>1728000</v>
          </cell>
          <cell r="H277">
            <v>1054080</v>
          </cell>
          <cell r="I277">
            <v>105408</v>
          </cell>
        </row>
        <row r="278">
          <cell r="A278" t="str">
            <v>PA-FE-FX</v>
          </cell>
          <cell r="B278" t="str">
            <v>1-Port Fast Ethernet 100BaseFx Port Adapter</v>
          </cell>
          <cell r="C278" t="str">
            <v>9Q620407</v>
          </cell>
          <cell r="D278" t="str">
            <v>IP-SOL-PA-FE-FX</v>
          </cell>
          <cell r="E278">
            <v>669000</v>
          </cell>
          <cell r="F278">
            <v>268100</v>
          </cell>
          <cell r="G278">
            <v>346000</v>
          </cell>
          <cell r="H278">
            <v>211060</v>
          </cell>
          <cell r="I278">
            <v>21106</v>
          </cell>
        </row>
        <row r="279">
          <cell r="A279" t="str">
            <v>PA-FE-TX</v>
          </cell>
          <cell r="B279" t="str">
            <v>1-Port Fast Ethernet 100BaseTx Port Adapter</v>
          </cell>
          <cell r="C279" t="str">
            <v>9Q620364</v>
          </cell>
          <cell r="D279" t="str">
            <v>IP-SOL-PA-FE-TX</v>
          </cell>
          <cell r="E279">
            <v>523000</v>
          </cell>
          <cell r="F279">
            <v>209300</v>
          </cell>
          <cell r="G279">
            <v>270000</v>
          </cell>
          <cell r="H279">
            <v>164700</v>
          </cell>
          <cell r="I279">
            <v>16470</v>
          </cell>
        </row>
        <row r="280">
          <cell r="A280" t="str">
            <v>PA-F-MM</v>
          </cell>
          <cell r="B280" t="str">
            <v>1-Port FDDI Multimode Port Adapter</v>
          </cell>
          <cell r="C280" t="str">
            <v>9Q620410</v>
          </cell>
          <cell r="D280" t="str">
            <v>IP-SOL-PA-F-MM</v>
          </cell>
          <cell r="E280">
            <v>1881000</v>
          </cell>
          <cell r="F280">
            <v>753200</v>
          </cell>
          <cell r="G280" t="e">
            <v>#N/A</v>
          </cell>
          <cell r="H280" t="e">
            <v>#N/A</v>
          </cell>
          <cell r="I280" t="e">
            <v>#N/A</v>
          </cell>
        </row>
        <row r="281">
          <cell r="A281" t="str">
            <v>PA-F-SM</v>
          </cell>
          <cell r="B281" t="str">
            <v>1-Port FDDI Single-mode Port Adapter</v>
          </cell>
          <cell r="C281" t="str">
            <v>9Q620423</v>
          </cell>
          <cell r="D281" t="str">
            <v>IP-SOL-PA-F-SM</v>
          </cell>
          <cell r="E281">
            <v>2509000</v>
          </cell>
          <cell r="F281">
            <v>1004300</v>
          </cell>
          <cell r="G281" t="e">
            <v>#N/A</v>
          </cell>
          <cell r="H281" t="e">
            <v>#N/A</v>
          </cell>
          <cell r="I281" t="e">
            <v>#N/A</v>
          </cell>
        </row>
        <row r="282">
          <cell r="A282" t="str">
            <v>PA-GE</v>
          </cell>
          <cell r="B282" t="str">
            <v>Gigabit Ethernet Port Adapter</v>
          </cell>
          <cell r="C282" t="str">
            <v>9Q620436</v>
          </cell>
          <cell r="D282" t="str">
            <v>IP-SOL-PA-GE</v>
          </cell>
          <cell r="E282">
            <v>1254000</v>
          </cell>
          <cell r="F282">
            <v>502100</v>
          </cell>
          <cell r="G282">
            <v>648000</v>
          </cell>
          <cell r="H282">
            <v>395280</v>
          </cell>
          <cell r="I282">
            <v>39528</v>
          </cell>
        </row>
        <row r="283">
          <cell r="A283" t="str">
            <v>PA-H</v>
          </cell>
          <cell r="B283" t="str">
            <v>1-Port HSSI Port Adapter</v>
          </cell>
          <cell r="C283" t="str">
            <v>9Q620449</v>
          </cell>
          <cell r="D283" t="str">
            <v>IP-SOL-PA-H</v>
          </cell>
          <cell r="E283">
            <v>1254000</v>
          </cell>
          <cell r="F283">
            <v>502100</v>
          </cell>
          <cell r="G283">
            <v>648000</v>
          </cell>
          <cell r="H283">
            <v>395280</v>
          </cell>
          <cell r="I283">
            <v>39528</v>
          </cell>
        </row>
        <row r="284">
          <cell r="A284" t="str">
            <v>PA-MC-2E1/120</v>
          </cell>
          <cell r="B284" t="str">
            <v>2 port multichannel E1 port adapter with G.703 120ohm interf</v>
          </cell>
          <cell r="C284" t="str">
            <v>9Q620452</v>
          </cell>
          <cell r="D284" t="str">
            <v>IP-SOL-PA-MC-2E1/120</v>
          </cell>
          <cell r="E284">
            <v>941000</v>
          </cell>
          <cell r="F284">
            <v>376600</v>
          </cell>
          <cell r="G284">
            <v>486000</v>
          </cell>
          <cell r="H284">
            <v>296460</v>
          </cell>
          <cell r="I284">
            <v>29646</v>
          </cell>
        </row>
        <row r="285">
          <cell r="A285" t="str">
            <v>PA-MC-2T1</v>
          </cell>
          <cell r="B285" t="str">
            <v>2 port multichannel T1 port adapter with integrated CSU/DSUs</v>
          </cell>
          <cell r="C285" t="str">
            <v>9Q620465</v>
          </cell>
          <cell r="D285" t="str">
            <v>IP-SOL-PA-MC-2T1</v>
          </cell>
          <cell r="E285">
            <v>941000</v>
          </cell>
          <cell r="F285">
            <v>376600</v>
          </cell>
          <cell r="G285">
            <v>486000</v>
          </cell>
          <cell r="H285">
            <v>296460</v>
          </cell>
          <cell r="I285">
            <v>29646</v>
          </cell>
        </row>
        <row r="286">
          <cell r="A286" t="str">
            <v>PA-MC-2T3+</v>
          </cell>
          <cell r="B286" t="str">
            <v>2 port multichannel T3 port adapter</v>
          </cell>
          <cell r="C286" t="str">
            <v>9Q620478</v>
          </cell>
          <cell r="D286" t="str">
            <v>IP-SOL-PA-MC-2T3+</v>
          </cell>
          <cell r="E286">
            <v>6899000</v>
          </cell>
          <cell r="F286">
            <v>2761600</v>
          </cell>
          <cell r="G286">
            <v>3564000</v>
          </cell>
          <cell r="H286">
            <v>2174040</v>
          </cell>
          <cell r="I286">
            <v>217404</v>
          </cell>
        </row>
        <row r="287">
          <cell r="A287" t="str">
            <v>PA-MC-4T1</v>
          </cell>
          <cell r="B287" t="str">
            <v>4 port multichannel T1 port adapter with integrated CSU/DSUs</v>
          </cell>
          <cell r="C287" t="str">
            <v>9Q620481</v>
          </cell>
          <cell r="D287" t="str">
            <v>IP-SOL-PA-MC-4T1</v>
          </cell>
          <cell r="E287">
            <v>1516000</v>
          </cell>
          <cell r="F287">
            <v>606800</v>
          </cell>
          <cell r="G287">
            <v>783000</v>
          </cell>
          <cell r="H287">
            <v>477630</v>
          </cell>
          <cell r="I287">
            <v>47763</v>
          </cell>
        </row>
        <row r="288">
          <cell r="A288" t="str">
            <v>PA-MC-8DSX1</v>
          </cell>
          <cell r="B288" t="str">
            <v>8 port multichannel DS1 port adapter with integrated DSUs</v>
          </cell>
          <cell r="C288" t="str">
            <v>9Q620494</v>
          </cell>
          <cell r="D288" t="str">
            <v>IP-SOL-PA-MC-8DSX1</v>
          </cell>
          <cell r="E288">
            <v>2091000</v>
          </cell>
          <cell r="F288">
            <v>836900</v>
          </cell>
          <cell r="G288" t="e">
            <v>#N/A</v>
          </cell>
          <cell r="H288" t="e">
            <v>#N/A</v>
          </cell>
          <cell r="I288" t="e">
            <v>#N/A</v>
          </cell>
        </row>
        <row r="289">
          <cell r="A289" t="str">
            <v>PA-MC-8E1/120</v>
          </cell>
          <cell r="B289" t="str">
            <v>8 port multichannel E1 port adapter with G.703 120ohm interf</v>
          </cell>
          <cell r="C289" t="str">
            <v>9Q620508</v>
          </cell>
          <cell r="D289" t="str">
            <v>IP-SOL-PA-MC-8E1/120</v>
          </cell>
          <cell r="E289">
            <v>2425000</v>
          </cell>
          <cell r="F289">
            <v>970900</v>
          </cell>
          <cell r="G289">
            <v>1253000</v>
          </cell>
          <cell r="H289">
            <v>764330</v>
          </cell>
          <cell r="I289">
            <v>76433</v>
          </cell>
        </row>
        <row r="290">
          <cell r="A290" t="str">
            <v>PA-MC-8T1</v>
          </cell>
          <cell r="B290" t="str">
            <v>8 port multichannel T1 port adapter with integrated CSU/DSUs</v>
          </cell>
          <cell r="C290" t="str">
            <v>9Q620511</v>
          </cell>
          <cell r="D290" t="str">
            <v>IP-SOL-PA-MC-8T1</v>
          </cell>
          <cell r="E290">
            <v>2425000</v>
          </cell>
          <cell r="F290">
            <v>970900</v>
          </cell>
          <cell r="G290">
            <v>1253000</v>
          </cell>
          <cell r="H290">
            <v>764330</v>
          </cell>
          <cell r="I290">
            <v>76433</v>
          </cell>
        </row>
        <row r="291">
          <cell r="A291" t="str">
            <v>PA-MC-E3</v>
          </cell>
          <cell r="B291" t="str">
            <v>1 port Multi-Channel E3 port adapter</v>
          </cell>
          <cell r="C291" t="str">
            <v>9Q620524</v>
          </cell>
          <cell r="D291" t="str">
            <v>IP-SOL-PA-MC-E3</v>
          </cell>
          <cell r="E291">
            <v>4599000</v>
          </cell>
          <cell r="F291">
            <v>1841100</v>
          </cell>
          <cell r="G291">
            <v>2376000</v>
          </cell>
          <cell r="H291">
            <v>1449360</v>
          </cell>
          <cell r="I291">
            <v>144936</v>
          </cell>
        </row>
        <row r="292">
          <cell r="A292" t="str">
            <v>PA-MC-T3</v>
          </cell>
          <cell r="B292" t="str">
            <v>1 port multichannel T3 port adapter</v>
          </cell>
          <cell r="C292" t="str">
            <v>9Q620537</v>
          </cell>
          <cell r="D292" t="str">
            <v>IP-SOL-PA-MC-T3</v>
          </cell>
          <cell r="E292">
            <v>4599000</v>
          </cell>
          <cell r="F292">
            <v>1841100</v>
          </cell>
          <cell r="G292">
            <v>2376000</v>
          </cell>
          <cell r="H292">
            <v>1449360</v>
          </cell>
          <cell r="I292">
            <v>144936</v>
          </cell>
        </row>
        <row r="293">
          <cell r="A293" t="str">
            <v>PA-POS-OC3MM</v>
          </cell>
          <cell r="B293" t="str">
            <v>1-Port Packet/SONET OC3c/STM1 Multimode Port Adapter</v>
          </cell>
          <cell r="C293" t="str">
            <v>9Q620540</v>
          </cell>
          <cell r="D293" t="str">
            <v>IP-SOL-PA-POS-OC3MM</v>
          </cell>
          <cell r="E293">
            <v>1254000</v>
          </cell>
          <cell r="F293">
            <v>502100</v>
          </cell>
          <cell r="G293">
            <v>648000</v>
          </cell>
          <cell r="H293">
            <v>395280</v>
          </cell>
          <cell r="I293">
            <v>39528</v>
          </cell>
        </row>
        <row r="294">
          <cell r="A294" t="str">
            <v>PA-POS-OC3SMI</v>
          </cell>
          <cell r="B294" t="str">
            <v>1-Port Packet/SONET OC3c/STM1 Singlemode (IR) Port Adapter</v>
          </cell>
          <cell r="C294" t="str">
            <v>9Q620553</v>
          </cell>
          <cell r="D294" t="str">
            <v>IP-SOL-PA-POS-OC3SMI</v>
          </cell>
          <cell r="E294">
            <v>1672000</v>
          </cell>
          <cell r="F294">
            <v>669500</v>
          </cell>
          <cell r="G294">
            <v>864000</v>
          </cell>
          <cell r="H294">
            <v>527040</v>
          </cell>
          <cell r="I294">
            <v>52704</v>
          </cell>
        </row>
        <row r="295">
          <cell r="A295" t="str">
            <v>PA-POS-OC3SML</v>
          </cell>
          <cell r="B295" t="str">
            <v>1-Port Packet/SONET OC3c/STM1 Singlemode (LR) Port Adapter</v>
          </cell>
          <cell r="C295" t="str">
            <v>9Q620566</v>
          </cell>
          <cell r="D295" t="str">
            <v>IP-SOL-PA-POS-OC3SML</v>
          </cell>
          <cell r="E295">
            <v>2091000</v>
          </cell>
          <cell r="F295">
            <v>836900</v>
          </cell>
          <cell r="G295">
            <v>1080000</v>
          </cell>
          <cell r="H295">
            <v>658800</v>
          </cell>
          <cell r="I295">
            <v>65880</v>
          </cell>
        </row>
        <row r="296">
          <cell r="A296" t="str">
            <v>PA-SRP-OC12MM</v>
          </cell>
          <cell r="B296" t="str">
            <v>DPT-OC12 Multi-mode port adapter for Cisco 7200 routers</v>
          </cell>
          <cell r="C296" t="str">
            <v>9Q620579</v>
          </cell>
          <cell r="D296" t="str">
            <v>IP-SOL-PA-SRP-OC12MM</v>
          </cell>
          <cell r="E296">
            <v>2091000</v>
          </cell>
          <cell r="F296">
            <v>836900</v>
          </cell>
          <cell r="G296">
            <v>1080000</v>
          </cell>
          <cell r="H296">
            <v>658800</v>
          </cell>
          <cell r="I296">
            <v>65880</v>
          </cell>
        </row>
        <row r="297">
          <cell r="A297" t="str">
            <v>PA-SRP-OC12SMI</v>
          </cell>
          <cell r="B297" t="str">
            <v>DPT-OC12 Single-mode intermediate PA for Cisco 7200 routers</v>
          </cell>
          <cell r="C297" t="str">
            <v>9Q620582</v>
          </cell>
          <cell r="D297" t="str">
            <v>IP-SOL-PA-SRP-OC12SMI</v>
          </cell>
          <cell r="E297">
            <v>2509000</v>
          </cell>
          <cell r="F297">
            <v>1004300</v>
          </cell>
          <cell r="G297">
            <v>1296000</v>
          </cell>
          <cell r="H297">
            <v>790560</v>
          </cell>
          <cell r="I297">
            <v>79056</v>
          </cell>
        </row>
        <row r="298">
          <cell r="A298" t="str">
            <v>PA-SRP-OC12SML</v>
          </cell>
          <cell r="B298" t="str">
            <v>DPT-OC12 Single-mode long-reach PA for Cisco 7200 routers</v>
          </cell>
          <cell r="C298" t="str">
            <v>9Q620595</v>
          </cell>
          <cell r="D298" t="str">
            <v>IP-SOL-PA-SRP-OC12SML</v>
          </cell>
          <cell r="E298">
            <v>2927000</v>
          </cell>
          <cell r="F298">
            <v>1171600</v>
          </cell>
          <cell r="G298">
            <v>1512000</v>
          </cell>
          <cell r="H298">
            <v>922320</v>
          </cell>
          <cell r="I298">
            <v>92232</v>
          </cell>
        </row>
        <row r="299">
          <cell r="A299" t="str">
            <v>PA-SRP-OC12SMX</v>
          </cell>
          <cell r="B299" t="str">
            <v>DPT-OC12 Singe-mode extended reach PA</v>
          </cell>
          <cell r="C299" t="str">
            <v>9Q620683</v>
          </cell>
          <cell r="D299" t="str">
            <v>IP-SOL-PA-SRP-OC12SMX</v>
          </cell>
          <cell r="E299">
            <v>3896000</v>
          </cell>
          <cell r="F299">
            <v>1617400</v>
          </cell>
          <cell r="G299">
            <v>2106000</v>
          </cell>
          <cell r="H299">
            <v>1284660</v>
          </cell>
          <cell r="I299">
            <v>128466</v>
          </cell>
        </row>
        <row r="300">
          <cell r="A300" t="str">
            <v>PA-T3</v>
          </cell>
          <cell r="B300" t="str">
            <v>1 Port T3 Serial Port Adapter with T3 DSUs</v>
          </cell>
          <cell r="C300" t="str">
            <v>9Q620609</v>
          </cell>
          <cell r="D300" t="str">
            <v>IP-SOL-PA-T3</v>
          </cell>
          <cell r="E300">
            <v>2300000</v>
          </cell>
          <cell r="F300">
            <v>920600</v>
          </cell>
          <cell r="G300">
            <v>1188000</v>
          </cell>
          <cell r="H300">
            <v>724680</v>
          </cell>
          <cell r="I300">
            <v>72468</v>
          </cell>
        </row>
        <row r="301">
          <cell r="A301" t="str">
            <v>PA-T3+</v>
          </cell>
          <cell r="B301" t="str">
            <v>1 Port T3 Serial Port Adapter Enhanced</v>
          </cell>
          <cell r="C301" t="str">
            <v>9Q620612</v>
          </cell>
          <cell r="D301" t="str">
            <v>IP-SOL-PA-T3+</v>
          </cell>
          <cell r="E301">
            <v>2198000</v>
          </cell>
          <cell r="F301">
            <v>912400</v>
          </cell>
          <cell r="G301">
            <v>1188000</v>
          </cell>
          <cell r="H301">
            <v>724680</v>
          </cell>
          <cell r="I301">
            <v>72468</v>
          </cell>
        </row>
        <row r="302">
          <cell r="A302" t="str">
            <v>PA-VXB-2TE1+</v>
          </cell>
          <cell r="B302" t="str">
            <v>2 port T1/E1 moderate capacity enhanced voice PA</v>
          </cell>
          <cell r="C302" t="str">
            <v>9Q620696</v>
          </cell>
          <cell r="D302" t="str">
            <v>IP-SOL-PA-VXB-2TE1+</v>
          </cell>
          <cell r="E302">
            <v>2577000</v>
          </cell>
          <cell r="F302">
            <v>1069900</v>
          </cell>
          <cell r="G302">
            <v>1393000</v>
          </cell>
          <cell r="H302">
            <v>849730</v>
          </cell>
          <cell r="I302">
            <v>84973</v>
          </cell>
        </row>
        <row r="303">
          <cell r="A303" t="str">
            <v>PA-VXC-2TE1+</v>
          </cell>
          <cell r="B303" t="str">
            <v>2 port TE1 hi-capacity enhanced voice PA</v>
          </cell>
          <cell r="C303" t="str">
            <v>9Q620700</v>
          </cell>
          <cell r="D303" t="str">
            <v>IP-SOL-PA-VXC-2TE1+</v>
          </cell>
          <cell r="E303">
            <v>4595000</v>
          </cell>
          <cell r="F303">
            <v>1907700</v>
          </cell>
          <cell r="G303">
            <v>2484000</v>
          </cell>
          <cell r="H303">
            <v>1515240</v>
          </cell>
          <cell r="I303">
            <v>151524</v>
          </cell>
        </row>
        <row r="304">
          <cell r="A304" t="str">
            <v>SA-COMP/1</v>
          </cell>
          <cell r="B304" t="str">
            <v>Service Adapter; Compression (64 VC's Stac)</v>
          </cell>
          <cell r="C304" t="str">
            <v>9Q620641</v>
          </cell>
          <cell r="D304" t="str">
            <v>IP-SOL-SA-COMP/1</v>
          </cell>
          <cell r="E304">
            <v>1672000</v>
          </cell>
          <cell r="F304">
            <v>669500</v>
          </cell>
          <cell r="G304" t="e">
            <v>#N/A</v>
          </cell>
          <cell r="H304" t="e">
            <v>#N/A</v>
          </cell>
          <cell r="I304" t="e">
            <v>#N/A</v>
          </cell>
        </row>
        <row r="305">
          <cell r="A305" t="str">
            <v>SA-COMP/4</v>
          </cell>
          <cell r="B305" t="str">
            <v>Service Adapter; Compression (256 VC's Stac)</v>
          </cell>
          <cell r="C305" t="str">
            <v>9Q620654</v>
          </cell>
          <cell r="D305" t="str">
            <v>IP-SOL-SA-COMP/4</v>
          </cell>
          <cell r="E305">
            <v>2927000</v>
          </cell>
          <cell r="F305">
            <v>1171600</v>
          </cell>
          <cell r="G305">
            <v>1512000</v>
          </cell>
          <cell r="H305">
            <v>922320</v>
          </cell>
          <cell r="I305">
            <v>92232</v>
          </cell>
        </row>
        <row r="306">
          <cell r="A306" t="str">
            <v>SA-ENCRYPT</v>
          </cell>
          <cell r="B306" t="str">
            <v>Encryption Service Adapter</v>
          </cell>
          <cell r="C306" t="str">
            <v>9Q620667</v>
          </cell>
          <cell r="D306" t="str">
            <v>IP-SOL-SA-ENCRYPT</v>
          </cell>
          <cell r="E306">
            <v>1672000</v>
          </cell>
          <cell r="F306">
            <v>669500</v>
          </cell>
          <cell r="G306">
            <v>864000</v>
          </cell>
          <cell r="H306">
            <v>527040</v>
          </cell>
          <cell r="I306">
            <v>52704</v>
          </cell>
        </row>
        <row r="307">
          <cell r="A307" t="str">
            <v>SA-ISA</v>
          </cell>
          <cell r="B307" t="str">
            <v>Integrated Services Adapter for IPSec or MPPE encryption</v>
          </cell>
          <cell r="C307" t="str">
            <v>9Q620670</v>
          </cell>
          <cell r="D307" t="str">
            <v>IP-SOL-SA-ISA</v>
          </cell>
          <cell r="E307">
            <v>1598000</v>
          </cell>
          <cell r="F307">
            <v>663600</v>
          </cell>
          <cell r="G307">
            <v>864000</v>
          </cell>
          <cell r="H307">
            <v>527040</v>
          </cell>
          <cell r="I307">
            <v>52704</v>
          </cell>
        </row>
        <row r="308">
          <cell r="A308" t="str">
            <v>CISCO801</v>
          </cell>
          <cell r="B308" t="str">
            <v>ISDN/Ethernet Router</v>
          </cell>
          <cell r="C308" t="str">
            <v>9Q000003</v>
          </cell>
          <cell r="D308" t="str">
            <v>IP-SOL-CISCO801</v>
          </cell>
          <cell r="E308">
            <v>104000</v>
          </cell>
          <cell r="F308">
            <v>61700</v>
          </cell>
          <cell r="G308">
            <v>86000</v>
          </cell>
          <cell r="H308">
            <v>52460</v>
          </cell>
          <cell r="I308">
            <v>1049.2</v>
          </cell>
        </row>
        <row r="309">
          <cell r="A309" t="str">
            <v>CISCO803</v>
          </cell>
          <cell r="B309" t="str">
            <v>ISDN BRI/ETHERNET ROUTER, 4PORT HUB, 2 POTS</v>
          </cell>
          <cell r="C309" t="str">
            <v>9Q000016</v>
          </cell>
          <cell r="D309" t="str">
            <v>IP-SOL-CISCO803</v>
          </cell>
          <cell r="E309">
            <v>117000</v>
          </cell>
          <cell r="F309">
            <v>69500</v>
          </cell>
          <cell r="G309">
            <v>97000</v>
          </cell>
          <cell r="H309">
            <v>59170</v>
          </cell>
          <cell r="I309">
            <v>1183.4000000000001</v>
          </cell>
        </row>
        <row r="310">
          <cell r="A310" t="str">
            <v>CISCO805</v>
          </cell>
          <cell r="B310" t="str">
            <v>Cisco 805 Ethernet/Serial Router</v>
          </cell>
          <cell r="C310" t="str">
            <v>9Q000029</v>
          </cell>
          <cell r="D310" t="str">
            <v>IP-SOL-CISCO805</v>
          </cell>
          <cell r="E310">
            <v>129000</v>
          </cell>
          <cell r="F310">
            <v>77300</v>
          </cell>
          <cell r="G310">
            <v>108000</v>
          </cell>
          <cell r="H310">
            <v>65880</v>
          </cell>
          <cell r="I310">
            <v>1317.6</v>
          </cell>
        </row>
        <row r="311">
          <cell r="A311" t="str">
            <v>CISCO811</v>
          </cell>
          <cell r="B311" t="str">
            <v>ISDN Ethernet router with integrated Japan DSU</v>
          </cell>
          <cell r="C311" t="str">
            <v>9Q000032</v>
          </cell>
          <cell r="D311" t="str">
            <v>IP-SOL-CISCO811</v>
          </cell>
          <cell r="E311">
            <v>99000</v>
          </cell>
          <cell r="F311">
            <v>61300</v>
          </cell>
          <cell r="G311">
            <v>66000</v>
          </cell>
          <cell r="H311">
            <v>40260</v>
          </cell>
          <cell r="I311">
            <v>805.2</v>
          </cell>
        </row>
        <row r="312">
          <cell r="A312" t="str">
            <v>CISCO813</v>
          </cell>
          <cell r="B312" t="str">
            <v>ISDN/Ethernet router with integrated 4 port hub &amp; Japan DSU</v>
          </cell>
          <cell r="C312" t="str">
            <v>9Q000045</v>
          </cell>
          <cell r="D312" t="str">
            <v>IP-SOL-CISCO813</v>
          </cell>
          <cell r="E312">
            <v>112000</v>
          </cell>
          <cell r="F312">
            <v>69100</v>
          </cell>
          <cell r="G312">
            <v>71000</v>
          </cell>
          <cell r="H312">
            <v>43310</v>
          </cell>
          <cell r="I312">
            <v>866.2</v>
          </cell>
        </row>
        <row r="313">
          <cell r="A313" t="str">
            <v>MEM800-4D=</v>
          </cell>
          <cell r="B313" t="str">
            <v>CISCO 801-805 4MB DRAM DIMM</v>
          </cell>
          <cell r="C313" t="str">
            <v>9Q000058</v>
          </cell>
          <cell r="D313" t="str">
            <v>IP-SOL-MEM800-4D=</v>
          </cell>
          <cell r="E313">
            <v>26000</v>
          </cell>
          <cell r="F313">
            <v>15800</v>
          </cell>
          <cell r="G313">
            <v>22000</v>
          </cell>
          <cell r="H313">
            <v>13420</v>
          </cell>
          <cell r="I313">
            <v>268.39999999999998</v>
          </cell>
        </row>
        <row r="314">
          <cell r="A314" t="str">
            <v>MEM800-4F=</v>
          </cell>
          <cell r="B314" t="str">
            <v>CISCO 801-805 4MB FLASH MINI-CARD</v>
          </cell>
          <cell r="C314" t="str">
            <v>9Q000061</v>
          </cell>
          <cell r="D314" t="str">
            <v>IP-SOL-MEM800-4F=</v>
          </cell>
          <cell r="E314">
            <v>26000</v>
          </cell>
          <cell r="F314">
            <v>15800</v>
          </cell>
          <cell r="G314">
            <v>22000</v>
          </cell>
          <cell r="H314">
            <v>13420</v>
          </cell>
          <cell r="I314">
            <v>268.39999999999998</v>
          </cell>
        </row>
        <row r="315">
          <cell r="A315" t="str">
            <v>MEM800-4U12D</v>
          </cell>
          <cell r="B315" t="str">
            <v>CISCO 801-804 4MB TO 12MB DRAM FACTORY UPGRADE</v>
          </cell>
          <cell r="C315" t="str">
            <v>9Q000074</v>
          </cell>
          <cell r="D315" t="str">
            <v>IP-SOL-MEM800-4U12D</v>
          </cell>
          <cell r="E315">
            <v>26000</v>
          </cell>
          <cell r="F315">
            <v>15800</v>
          </cell>
          <cell r="G315">
            <v>22000</v>
          </cell>
          <cell r="H315">
            <v>13420</v>
          </cell>
          <cell r="I315">
            <v>268.39999999999998</v>
          </cell>
        </row>
        <row r="316">
          <cell r="A316" t="str">
            <v>MEM800-4U8D</v>
          </cell>
          <cell r="B316" t="str">
            <v>CISCO 801-804 4MB TO 8MB DRAM FACTORY UPGRADE</v>
          </cell>
          <cell r="C316" t="str">
            <v>9Q000087</v>
          </cell>
          <cell r="D316" t="str">
            <v>IP-SOL-MEM800-4U8D</v>
          </cell>
          <cell r="E316">
            <v>13000</v>
          </cell>
          <cell r="F316">
            <v>7900</v>
          </cell>
          <cell r="G316">
            <v>11000</v>
          </cell>
          <cell r="H316">
            <v>6710</v>
          </cell>
          <cell r="I316">
            <v>134.19999999999999</v>
          </cell>
        </row>
        <row r="317">
          <cell r="A317" t="str">
            <v>MEM800-8D=</v>
          </cell>
          <cell r="B317" t="str">
            <v>CISCO 801-805 8MB DRAM DIMM</v>
          </cell>
          <cell r="C317" t="str">
            <v>9Q000090</v>
          </cell>
          <cell r="D317" t="str">
            <v>IP-SOL-MEM800-8D=</v>
          </cell>
          <cell r="E317">
            <v>39000</v>
          </cell>
          <cell r="F317">
            <v>23000</v>
          </cell>
          <cell r="G317">
            <v>32000</v>
          </cell>
          <cell r="H317">
            <v>19520</v>
          </cell>
          <cell r="I317">
            <v>390.4</v>
          </cell>
        </row>
        <row r="318">
          <cell r="A318" t="str">
            <v>MEM800-8F=</v>
          </cell>
          <cell r="B318" t="str">
            <v>CISCO 801-805 8MB FLASH MINI-CARD</v>
          </cell>
          <cell r="C318" t="str">
            <v>9Q000104</v>
          </cell>
          <cell r="D318" t="str">
            <v>IP-SOL-MEM800-8F=</v>
          </cell>
          <cell r="E318">
            <v>39000</v>
          </cell>
          <cell r="F318">
            <v>23000</v>
          </cell>
          <cell r="G318">
            <v>32000</v>
          </cell>
          <cell r="H318">
            <v>19520</v>
          </cell>
          <cell r="I318">
            <v>390.4</v>
          </cell>
        </row>
        <row r="319">
          <cell r="A319" t="str">
            <v>MEM800-8U12F</v>
          </cell>
          <cell r="B319" t="str">
            <v>Cisco 800 8MB to 12MB Flash Factory Upgrade</v>
          </cell>
          <cell r="C319" t="str">
            <v>9Q000117</v>
          </cell>
          <cell r="D319" t="str">
            <v>IP-SOL-MEM800-8U12F</v>
          </cell>
          <cell r="E319">
            <v>32000</v>
          </cell>
          <cell r="F319">
            <v>19300</v>
          </cell>
          <cell r="G319">
            <v>27000</v>
          </cell>
          <cell r="H319">
            <v>16470</v>
          </cell>
          <cell r="I319">
            <v>329.4</v>
          </cell>
        </row>
        <row r="320">
          <cell r="A320" t="str">
            <v>MEM805-4U12F</v>
          </cell>
          <cell r="B320" t="str">
            <v>Cisco 805 4-MB to 12-MB Flash factory upgrade</v>
          </cell>
          <cell r="C320" t="str">
            <v>9Q000120</v>
          </cell>
          <cell r="D320" t="str">
            <v>IP-SOL-MEM805-4U12F</v>
          </cell>
          <cell r="E320">
            <v>26000</v>
          </cell>
          <cell r="F320">
            <v>15800</v>
          </cell>
          <cell r="G320">
            <v>22000</v>
          </cell>
          <cell r="H320">
            <v>13420</v>
          </cell>
          <cell r="I320">
            <v>268.39999999999998</v>
          </cell>
        </row>
        <row r="321">
          <cell r="A321" t="str">
            <v>MEM805-4U8F</v>
          </cell>
          <cell r="B321" t="str">
            <v>Cisco 805 4-MB to 8-MB Flash factory upgrade</v>
          </cell>
          <cell r="C321" t="str">
            <v>9Q000133</v>
          </cell>
          <cell r="D321" t="str">
            <v>IP-SOL-MEM805-4U8F</v>
          </cell>
          <cell r="E321">
            <v>13000</v>
          </cell>
          <cell r="F321">
            <v>7900</v>
          </cell>
          <cell r="G321">
            <v>11000</v>
          </cell>
          <cell r="H321">
            <v>6710</v>
          </cell>
          <cell r="I321">
            <v>134.19999999999999</v>
          </cell>
        </row>
        <row r="322">
          <cell r="A322" t="str">
            <v>MEM805-8U12D</v>
          </cell>
          <cell r="B322" t="str">
            <v>Cisco 805 8-MB to 12-MB DRAM factory upgrade</v>
          </cell>
          <cell r="C322" t="str">
            <v>9Q000146</v>
          </cell>
          <cell r="D322" t="str">
            <v>IP-SOL-MEM805-8U12D</v>
          </cell>
          <cell r="E322">
            <v>13000</v>
          </cell>
          <cell r="F322">
            <v>7900</v>
          </cell>
          <cell r="G322">
            <v>11000</v>
          </cell>
          <cell r="H322">
            <v>6710</v>
          </cell>
          <cell r="I322">
            <v>134.19999999999999</v>
          </cell>
        </row>
        <row r="323">
          <cell r="A323" t="str">
            <v>MEM805-8U16D</v>
          </cell>
          <cell r="B323" t="str">
            <v>Cisco 805 8-MB to 16-MB DRAM factory upgrade</v>
          </cell>
          <cell r="C323" t="str">
            <v>9Q000159</v>
          </cell>
          <cell r="D323" t="str">
            <v>IP-SOL-MEM805-8U16D</v>
          </cell>
          <cell r="E323">
            <v>26000</v>
          </cell>
          <cell r="F323">
            <v>15800</v>
          </cell>
          <cell r="G323">
            <v>22000</v>
          </cell>
          <cell r="H323">
            <v>13420</v>
          </cell>
          <cell r="I323">
            <v>268.39999999999998</v>
          </cell>
        </row>
        <row r="324">
          <cell r="A324" t="str">
            <v>MEM81X-4U12F</v>
          </cell>
          <cell r="B324" t="str">
            <v>8MB to 12MB Flash Upgrade</v>
          </cell>
          <cell r="C324" t="str">
            <v>9Q000162</v>
          </cell>
          <cell r="D324" t="str">
            <v>IP-SOL-MEM81X-4U12F</v>
          </cell>
          <cell r="E324">
            <v>25000</v>
          </cell>
          <cell r="F324">
            <v>15700</v>
          </cell>
          <cell r="G324">
            <v>22000</v>
          </cell>
          <cell r="H324">
            <v>13420</v>
          </cell>
          <cell r="I324">
            <v>268.39999999999998</v>
          </cell>
        </row>
        <row r="325">
          <cell r="A325" t="str">
            <v>MEM81X-4U8F</v>
          </cell>
          <cell r="B325" t="str">
            <v>4MB to 8MB Flash Upgrade</v>
          </cell>
          <cell r="C325" t="str">
            <v>9Q000175</v>
          </cell>
          <cell r="D325" t="str">
            <v>IP-SOL-MEM81X-4U8F</v>
          </cell>
          <cell r="E325">
            <v>12000</v>
          </cell>
          <cell r="F325">
            <v>7800</v>
          </cell>
          <cell r="G325">
            <v>11000</v>
          </cell>
          <cell r="H325">
            <v>6710</v>
          </cell>
          <cell r="I325">
            <v>134.19999999999999</v>
          </cell>
        </row>
        <row r="326">
          <cell r="A326" t="str">
            <v>MEM81X-8U16D</v>
          </cell>
          <cell r="B326" t="str">
            <v>8MB to 16MB DRAMUpgrade</v>
          </cell>
          <cell r="C326" t="str">
            <v>9Q000188</v>
          </cell>
          <cell r="D326" t="str">
            <v>IP-SOL-MEM81X-8U16D</v>
          </cell>
          <cell r="E326">
            <v>25000</v>
          </cell>
          <cell r="F326">
            <v>15700</v>
          </cell>
          <cell r="G326">
            <v>22000</v>
          </cell>
          <cell r="H326">
            <v>13420</v>
          </cell>
          <cell r="I326">
            <v>268.39999999999998</v>
          </cell>
        </row>
        <row r="327">
          <cell r="A327" t="str">
            <v>PWR-800-WW1=</v>
          </cell>
          <cell r="B327" t="str">
            <v>Cisco 800 Universal, External  AC Power Supply Spare</v>
          </cell>
          <cell r="C327" t="str">
            <v>9Q000191</v>
          </cell>
          <cell r="D327" t="str">
            <v>IP-SOL-PWR-800-WW1=</v>
          </cell>
          <cell r="E327">
            <v>13000</v>
          </cell>
          <cell r="F327">
            <v>7900</v>
          </cell>
          <cell r="G327">
            <v>11000</v>
          </cell>
          <cell r="H327">
            <v>6710</v>
          </cell>
          <cell r="I327">
            <v>134.19999999999999</v>
          </cell>
        </row>
        <row r="328">
          <cell r="A328" t="str">
            <v>PWR-805-WW1=</v>
          </cell>
          <cell r="B328" t="str">
            <v>Cisco 805 universal, external AC power supply, spare</v>
          </cell>
          <cell r="C328" t="str">
            <v>9Q000205</v>
          </cell>
          <cell r="D328" t="str">
            <v>IP-SOL-PWR-805-WW1=</v>
          </cell>
          <cell r="E328">
            <v>13000</v>
          </cell>
          <cell r="F328">
            <v>7900</v>
          </cell>
          <cell r="G328">
            <v>11000</v>
          </cell>
          <cell r="H328">
            <v>6710</v>
          </cell>
          <cell r="I328">
            <v>134.19999999999999</v>
          </cell>
        </row>
        <row r="329">
          <cell r="A329" t="str">
            <v>S800BHL-12</v>
          </cell>
          <cell r="B329" t="str">
            <v>Cisco 800 Series IOS IP/IPX/FW PLUS IPSEC 56</v>
          </cell>
          <cell r="C329" t="str">
            <v>9Q000218</v>
          </cell>
          <cell r="D329" t="str">
            <v>IP-SOL-S800BHL-12</v>
          </cell>
          <cell r="E329">
            <v>43000</v>
          </cell>
          <cell r="F329">
            <v>27000</v>
          </cell>
          <cell r="G329" t="e">
            <v>#N/A</v>
          </cell>
          <cell r="H329" t="e">
            <v>#N/A</v>
          </cell>
          <cell r="I329" t="e">
            <v>#N/A</v>
          </cell>
        </row>
        <row r="330">
          <cell r="A330" t="str">
            <v>S800BP-12</v>
          </cell>
          <cell r="B330" t="str">
            <v>Cisco 800 Series IOS IP/IPX PLUS</v>
          </cell>
          <cell r="C330" t="str">
            <v>9Q000221</v>
          </cell>
          <cell r="D330" t="str">
            <v>IP-SOL-S800BP-12</v>
          </cell>
          <cell r="E330">
            <v>25000</v>
          </cell>
          <cell r="F330">
            <v>15700</v>
          </cell>
          <cell r="G330" t="e">
            <v>#N/A</v>
          </cell>
          <cell r="H330" t="e">
            <v>#N/A</v>
          </cell>
          <cell r="I330" t="e">
            <v>#N/A</v>
          </cell>
        </row>
        <row r="331">
          <cell r="A331" t="str">
            <v>S800C-12=</v>
          </cell>
          <cell r="B331" t="str">
            <v>Cisco 800 Series IOS IP</v>
          </cell>
          <cell r="C331" t="str">
            <v>9Q000234</v>
          </cell>
          <cell r="D331" t="str">
            <v>IP-SOL-S800C-12=</v>
          </cell>
          <cell r="E331">
            <v>2000</v>
          </cell>
          <cell r="F331">
            <v>1400</v>
          </cell>
          <cell r="G331" t="e">
            <v>#N/A</v>
          </cell>
          <cell r="H331" t="e">
            <v>#N/A</v>
          </cell>
          <cell r="I331" t="e">
            <v>#N/A</v>
          </cell>
        </row>
        <row r="332">
          <cell r="A332" t="str">
            <v>S800CH-12</v>
          </cell>
          <cell r="B332" t="str">
            <v>Cisco 800 Series IOS IP/FW</v>
          </cell>
          <cell r="C332" t="str">
            <v>9Q000436</v>
          </cell>
          <cell r="D332" t="str">
            <v>IP-SOL-S800CH-12</v>
          </cell>
          <cell r="E332">
            <v>12000</v>
          </cell>
          <cell r="F332">
            <v>7800</v>
          </cell>
          <cell r="G332" t="e">
            <v>#N/A</v>
          </cell>
          <cell r="H332" t="e">
            <v>#N/A</v>
          </cell>
          <cell r="I332" t="e">
            <v>#N/A</v>
          </cell>
        </row>
        <row r="333">
          <cell r="A333" t="str">
            <v>S800CHL-12</v>
          </cell>
          <cell r="B333" t="str">
            <v>Cisco 800 Series IOS IP/FW PLUS IPSEC 56</v>
          </cell>
          <cell r="C333" t="str">
            <v>9Q000247</v>
          </cell>
          <cell r="D333" t="str">
            <v>IP-SOL-S800CHL-12</v>
          </cell>
          <cell r="E333">
            <v>31000</v>
          </cell>
          <cell r="F333">
            <v>19300</v>
          </cell>
          <cell r="G333" t="e">
            <v>#N/A</v>
          </cell>
          <cell r="H333" t="e">
            <v>#N/A</v>
          </cell>
          <cell r="I333" t="e">
            <v>#N/A</v>
          </cell>
        </row>
        <row r="334">
          <cell r="A334" t="str">
            <v>S800CHP-12</v>
          </cell>
          <cell r="B334" t="str">
            <v>Cisco 800 Series IOS IP/FW PLUS</v>
          </cell>
          <cell r="C334" t="str">
            <v>9Q000250</v>
          </cell>
          <cell r="D334" t="str">
            <v>IP-SOL-S800CHP-12</v>
          </cell>
          <cell r="E334">
            <v>25000</v>
          </cell>
          <cell r="F334">
            <v>15700</v>
          </cell>
          <cell r="G334" t="e">
            <v>#N/A</v>
          </cell>
          <cell r="H334" t="e">
            <v>#N/A</v>
          </cell>
          <cell r="I334" t="e">
            <v>#N/A</v>
          </cell>
        </row>
        <row r="335">
          <cell r="A335" t="str">
            <v>S800CP-12</v>
          </cell>
          <cell r="B335" t="str">
            <v>Cisco 800 Series IOS IP PLUS</v>
          </cell>
          <cell r="C335" t="str">
            <v>9Q000263</v>
          </cell>
          <cell r="D335" t="str">
            <v>IP-SOL-S800CP-12</v>
          </cell>
          <cell r="E335">
            <v>12000</v>
          </cell>
          <cell r="F335">
            <v>7800</v>
          </cell>
          <cell r="G335" t="e">
            <v>#N/A</v>
          </cell>
          <cell r="H335" t="e">
            <v>#N/A</v>
          </cell>
          <cell r="I335" t="e">
            <v>#N/A</v>
          </cell>
        </row>
        <row r="336">
          <cell r="A336" t="str">
            <v>S8BHK2-12=</v>
          </cell>
          <cell r="B336" t="str">
            <v>Cisco 800 Series IOS IP/IPX/FW PLUS IPSEC 3DES</v>
          </cell>
          <cell r="C336" t="str">
            <v>9Q000449</v>
          </cell>
          <cell r="D336" t="str">
            <v>IP-SOL-S8BHK2-12=</v>
          </cell>
          <cell r="E336">
            <v>43000</v>
          </cell>
          <cell r="F336">
            <v>27000</v>
          </cell>
          <cell r="G336" t="e">
            <v>#N/A</v>
          </cell>
          <cell r="H336" t="e">
            <v>#N/A</v>
          </cell>
          <cell r="I336" t="e">
            <v>#N/A</v>
          </cell>
        </row>
        <row r="337">
          <cell r="A337" t="str">
            <v>S8BHL-12</v>
          </cell>
          <cell r="B337" t="str">
            <v>Cisco 800 Series IOS IP/IPX FW PLUS IPSEC 56</v>
          </cell>
          <cell r="C337" t="str">
            <v>9Q000276</v>
          </cell>
          <cell r="D337" t="str">
            <v>IP-SOL-S8BHL-12</v>
          </cell>
          <cell r="E337">
            <v>45000</v>
          </cell>
          <cell r="F337">
            <v>27200</v>
          </cell>
          <cell r="G337" t="e">
            <v>#N/A</v>
          </cell>
          <cell r="H337" t="e">
            <v>#N/A</v>
          </cell>
          <cell r="I337" t="e">
            <v>#N/A</v>
          </cell>
        </row>
        <row r="338">
          <cell r="A338" t="str">
            <v>S8BP-12</v>
          </cell>
          <cell r="B338" t="str">
            <v>Cisco 800 Series IOS IP/IPX PLUS</v>
          </cell>
          <cell r="C338" t="str">
            <v>9Q000289</v>
          </cell>
          <cell r="D338" t="str">
            <v>IP-SOL-S8BP-12</v>
          </cell>
          <cell r="E338">
            <v>26000</v>
          </cell>
          <cell r="F338">
            <v>15800</v>
          </cell>
          <cell r="G338" t="e">
            <v>#N/A</v>
          </cell>
          <cell r="H338" t="e">
            <v>#N/A</v>
          </cell>
          <cell r="I338" t="e">
            <v>#N/A</v>
          </cell>
        </row>
        <row r="339">
          <cell r="A339" t="str">
            <v>S8C-12=</v>
          </cell>
          <cell r="B339" t="str">
            <v>Cisco 800 Series IOS IP</v>
          </cell>
          <cell r="C339" t="str">
            <v>9Q000292</v>
          </cell>
          <cell r="D339" t="str">
            <v>IP-SOL-S8C-12=</v>
          </cell>
          <cell r="E339">
            <v>2000</v>
          </cell>
          <cell r="F339">
            <v>1400</v>
          </cell>
          <cell r="G339" t="e">
            <v>#N/A</v>
          </cell>
          <cell r="H339" t="e">
            <v>#N/A</v>
          </cell>
          <cell r="I339" t="e">
            <v>#N/A</v>
          </cell>
        </row>
        <row r="340">
          <cell r="A340" t="str">
            <v>S8CH-12</v>
          </cell>
          <cell r="B340" t="str">
            <v>Cisco 800 Series IOS IP/FW</v>
          </cell>
          <cell r="C340" t="str">
            <v>9Q000306</v>
          </cell>
          <cell r="D340" t="str">
            <v>IP-SOL-S8CH-12</v>
          </cell>
          <cell r="E340">
            <v>13000</v>
          </cell>
          <cell r="F340">
            <v>7900</v>
          </cell>
          <cell r="G340" t="e">
            <v>#N/A</v>
          </cell>
          <cell r="H340" t="e">
            <v>#N/A</v>
          </cell>
          <cell r="I340" t="e">
            <v>#N/A</v>
          </cell>
        </row>
        <row r="341">
          <cell r="A341" t="str">
            <v>S8CHK2-12=</v>
          </cell>
          <cell r="B341" t="str">
            <v>Cisco 800 Series IOS IP/FW PLUS IPSEC 3DES</v>
          </cell>
          <cell r="C341" t="str">
            <v>9Q000452</v>
          </cell>
          <cell r="D341" t="str">
            <v>IP-SOL-S8CHK2-12=</v>
          </cell>
          <cell r="E341">
            <v>31000</v>
          </cell>
          <cell r="F341">
            <v>19300</v>
          </cell>
          <cell r="G341" t="e">
            <v>#N/A</v>
          </cell>
          <cell r="H341" t="e">
            <v>#N/A</v>
          </cell>
          <cell r="I341" t="e">
            <v>#N/A</v>
          </cell>
        </row>
        <row r="342">
          <cell r="A342" t="str">
            <v>S8CHL-12</v>
          </cell>
          <cell r="B342" t="str">
            <v>Cisco 800 Series IOS IP/FW PLUS IPSEC 56</v>
          </cell>
          <cell r="C342" t="str">
            <v>9Q000319</v>
          </cell>
          <cell r="D342" t="str">
            <v>IP-SOL-S8CHL-12</v>
          </cell>
          <cell r="E342">
            <v>32000</v>
          </cell>
          <cell r="F342">
            <v>19300</v>
          </cell>
          <cell r="G342" t="e">
            <v>#N/A</v>
          </cell>
          <cell r="H342" t="e">
            <v>#N/A</v>
          </cell>
          <cell r="I342" t="e">
            <v>#N/A</v>
          </cell>
        </row>
        <row r="343">
          <cell r="A343" t="str">
            <v>S8CHP-12</v>
          </cell>
          <cell r="B343" t="str">
            <v>Cisco 800 Series IOS IP/FW PLUS</v>
          </cell>
          <cell r="C343" t="str">
            <v>9Q000322</v>
          </cell>
          <cell r="D343" t="str">
            <v>IP-SOL-S8CHP-12</v>
          </cell>
          <cell r="E343">
            <v>26000</v>
          </cell>
          <cell r="F343">
            <v>15800</v>
          </cell>
          <cell r="G343" t="e">
            <v>#N/A</v>
          </cell>
          <cell r="H343" t="e">
            <v>#N/A</v>
          </cell>
          <cell r="I343" t="e">
            <v>#N/A</v>
          </cell>
        </row>
        <row r="344">
          <cell r="A344" t="str">
            <v>S8CP-12</v>
          </cell>
          <cell r="B344" t="str">
            <v>Cisco 800 Series IOS IP PLUS</v>
          </cell>
          <cell r="C344" t="str">
            <v>9Q000335</v>
          </cell>
          <cell r="D344" t="str">
            <v>IP-SOL-S8CP-12</v>
          </cell>
          <cell r="E344">
            <v>13000</v>
          </cell>
          <cell r="F344">
            <v>7900</v>
          </cell>
          <cell r="G344" t="e">
            <v>#N/A</v>
          </cell>
          <cell r="H344" t="e">
            <v>#N/A</v>
          </cell>
          <cell r="I344" t="e">
            <v>#N/A</v>
          </cell>
        </row>
        <row r="345">
          <cell r="A345" t="str">
            <v>S805BP-12</v>
          </cell>
          <cell r="B345" t="str">
            <v>Cisco 805 IOS IP/IPX Plus</v>
          </cell>
          <cell r="C345" t="str">
            <v>9Q000348</v>
          </cell>
          <cell r="D345" t="str">
            <v>IP-SOL-S805BP-12</v>
          </cell>
          <cell r="E345">
            <v>26000</v>
          </cell>
          <cell r="F345">
            <v>15800</v>
          </cell>
          <cell r="G345" t="e">
            <v>#N/A</v>
          </cell>
          <cell r="H345" t="e">
            <v>#N/A</v>
          </cell>
          <cell r="I345" t="e">
            <v>#N/A</v>
          </cell>
        </row>
        <row r="346">
          <cell r="A346" t="str">
            <v>S805C-12=</v>
          </cell>
          <cell r="B346" t="str">
            <v>Cisco 805 IOS IP</v>
          </cell>
          <cell r="C346" t="str">
            <v>9Q000351</v>
          </cell>
          <cell r="D346" t="str">
            <v>IP-SOL-S805C-12=</v>
          </cell>
          <cell r="E346">
            <v>2000</v>
          </cell>
          <cell r="F346">
            <v>1400</v>
          </cell>
          <cell r="G346" t="e">
            <v>#N/A</v>
          </cell>
          <cell r="H346" t="e">
            <v>#N/A</v>
          </cell>
          <cell r="I346" t="e">
            <v>#N/A</v>
          </cell>
        </row>
        <row r="347">
          <cell r="A347" t="str">
            <v>S805CH-12</v>
          </cell>
          <cell r="B347" t="str">
            <v>Cisco 805 IOS IP/FW</v>
          </cell>
          <cell r="C347" t="str">
            <v>9Q000364</v>
          </cell>
          <cell r="D347" t="str">
            <v>IP-SOL-S805CH-12</v>
          </cell>
          <cell r="E347">
            <v>13000</v>
          </cell>
          <cell r="F347">
            <v>7900</v>
          </cell>
          <cell r="G347" t="e">
            <v>#N/A</v>
          </cell>
          <cell r="H347" t="e">
            <v>#N/A</v>
          </cell>
          <cell r="I347" t="e">
            <v>#N/A</v>
          </cell>
        </row>
        <row r="348">
          <cell r="A348" t="str">
            <v>S805CHL-12</v>
          </cell>
          <cell r="B348" t="str">
            <v>Cisco 805 Series IOS IP/FW PLUS IPSEC 56</v>
          </cell>
          <cell r="C348" t="str">
            <v>9Q000377</v>
          </cell>
          <cell r="D348" t="str">
            <v>IP-SOL-S805CHL-12</v>
          </cell>
          <cell r="E348">
            <v>32000</v>
          </cell>
          <cell r="F348">
            <v>19300</v>
          </cell>
          <cell r="G348" t="e">
            <v>#N/A</v>
          </cell>
          <cell r="H348" t="e">
            <v>#N/A</v>
          </cell>
          <cell r="I348" t="e">
            <v>#N/A</v>
          </cell>
        </row>
        <row r="349">
          <cell r="A349" t="str">
            <v>S805CHP-12</v>
          </cell>
          <cell r="B349" t="str">
            <v>Cisco 805 Series IOS IP/FW PLUS</v>
          </cell>
          <cell r="C349" t="str">
            <v>9Q000380</v>
          </cell>
          <cell r="D349" t="str">
            <v>IP-SOL-S805CHP-12</v>
          </cell>
          <cell r="E349">
            <v>26000</v>
          </cell>
          <cell r="F349">
            <v>15800</v>
          </cell>
          <cell r="G349" t="e">
            <v>#N/A</v>
          </cell>
          <cell r="H349" t="e">
            <v>#N/A</v>
          </cell>
          <cell r="I349" t="e">
            <v>#N/A</v>
          </cell>
        </row>
        <row r="350">
          <cell r="A350" t="str">
            <v>S805CP-12</v>
          </cell>
          <cell r="B350" t="str">
            <v>Cisco 805 IOS IP Plus</v>
          </cell>
          <cell r="C350" t="str">
            <v>9Q000393</v>
          </cell>
          <cell r="D350" t="str">
            <v>IP-SOL-S805CP-12</v>
          </cell>
          <cell r="E350">
            <v>13000</v>
          </cell>
          <cell r="F350">
            <v>7900</v>
          </cell>
          <cell r="G350" t="e">
            <v>#N/A</v>
          </cell>
          <cell r="H350" t="e">
            <v>#N/A</v>
          </cell>
          <cell r="I350" t="e">
            <v>#N/A</v>
          </cell>
        </row>
        <row r="351">
          <cell r="A351" t="str">
            <v>CISCO1003</v>
          </cell>
          <cell r="B351" t="str">
            <v>Cisco 1003 Ethernet/ISDN-BRI Router</v>
          </cell>
          <cell r="C351" t="str">
            <v>9Q010004</v>
          </cell>
          <cell r="D351" t="str">
            <v>IP-SOL-CISCO1003</v>
          </cell>
          <cell r="E351">
            <v>50000</v>
          </cell>
          <cell r="F351">
            <v>31000</v>
          </cell>
          <cell r="G351">
            <v>43000</v>
          </cell>
          <cell r="H351">
            <v>26230</v>
          </cell>
          <cell r="I351">
            <v>524.6</v>
          </cell>
        </row>
        <row r="352">
          <cell r="A352" t="str">
            <v>CISCO1005</v>
          </cell>
          <cell r="B352" t="str">
            <v>Cisco 1005 Ethernet/Synchronous Serial Router</v>
          </cell>
          <cell r="C352" t="str">
            <v>9Q010017</v>
          </cell>
          <cell r="D352" t="str">
            <v>IP-SOL-CISCO1005</v>
          </cell>
          <cell r="E352">
            <v>63000</v>
          </cell>
          <cell r="F352">
            <v>58700</v>
          </cell>
          <cell r="G352">
            <v>86000</v>
          </cell>
          <cell r="H352">
            <v>52460</v>
          </cell>
          <cell r="I352">
            <v>1049.2</v>
          </cell>
        </row>
        <row r="353">
          <cell r="A353" t="str">
            <v>MEM-1000-16MD=</v>
          </cell>
          <cell r="B353" t="str">
            <v>16MB DRAM SIMM for Cisco 1003/1004/1005</v>
          </cell>
          <cell r="C353" t="str">
            <v>9Q010020</v>
          </cell>
          <cell r="D353" t="str">
            <v>IP-SOL-MEM-1000-16MD=</v>
          </cell>
          <cell r="E353">
            <v>88000</v>
          </cell>
          <cell r="F353">
            <v>54600</v>
          </cell>
          <cell r="G353">
            <v>76000</v>
          </cell>
          <cell r="H353">
            <v>46360</v>
          </cell>
          <cell r="I353">
            <v>927.2</v>
          </cell>
        </row>
        <row r="354">
          <cell r="A354" t="str">
            <v>MEM-1000-2MF=</v>
          </cell>
          <cell r="B354" t="str">
            <v>2 MB Flash Card for Cisco 1003, 1004, 1005</v>
          </cell>
          <cell r="C354" t="str">
            <v>9Q010033</v>
          </cell>
          <cell r="D354" t="str">
            <v>IP-SOL-MEM-1000-2MF=</v>
          </cell>
          <cell r="E354">
            <v>25000</v>
          </cell>
          <cell r="F354">
            <v>15800</v>
          </cell>
          <cell r="G354">
            <v>22000</v>
          </cell>
          <cell r="H354">
            <v>13420</v>
          </cell>
          <cell r="I354">
            <v>268.39999999999998</v>
          </cell>
        </row>
        <row r="355">
          <cell r="A355" t="str">
            <v>MEM-1000-4MF=</v>
          </cell>
          <cell r="B355" t="str">
            <v>4MB Flash Card for Cisco 1003, 1004, 1005</v>
          </cell>
          <cell r="C355" t="str">
            <v>9Q010046</v>
          </cell>
          <cell r="D355" t="str">
            <v>IP-SOL-MEM-1000-4MF=</v>
          </cell>
          <cell r="E355">
            <v>51000</v>
          </cell>
          <cell r="F355">
            <v>31000</v>
          </cell>
          <cell r="G355">
            <v>43000</v>
          </cell>
          <cell r="H355">
            <v>26230</v>
          </cell>
          <cell r="I355">
            <v>524.6</v>
          </cell>
        </row>
        <row r="356">
          <cell r="A356" t="str">
            <v>MEM-1000-8MD=</v>
          </cell>
          <cell r="B356" t="str">
            <v>8MB DRAM Simm for Cisco 1003/1004/1005</v>
          </cell>
          <cell r="C356" t="str">
            <v>9Q010059</v>
          </cell>
          <cell r="D356" t="str">
            <v>IP-SOL-MEM-1000-8MD=</v>
          </cell>
          <cell r="E356">
            <v>51000</v>
          </cell>
          <cell r="F356">
            <v>31000</v>
          </cell>
          <cell r="G356">
            <v>43000</v>
          </cell>
          <cell r="H356">
            <v>26230</v>
          </cell>
          <cell r="I356">
            <v>524.6</v>
          </cell>
        </row>
        <row r="357">
          <cell r="A357" t="str">
            <v>PWR-1000-AC1=</v>
          </cell>
          <cell r="B357" t="str">
            <v>CISCO 1000 AC POWER SUPPLY</v>
          </cell>
          <cell r="C357" t="str">
            <v>9Q010062</v>
          </cell>
          <cell r="D357" t="str">
            <v>IP-SOL-PWR-1000-AC1=</v>
          </cell>
          <cell r="E357">
            <v>13000</v>
          </cell>
          <cell r="F357">
            <v>8000</v>
          </cell>
          <cell r="G357">
            <v>11000</v>
          </cell>
          <cell r="H357">
            <v>6710</v>
          </cell>
          <cell r="I357">
            <v>134.19999999999999</v>
          </cell>
        </row>
        <row r="358">
          <cell r="A358" t="str">
            <v>FL1003-C-A=</v>
          </cell>
          <cell r="B358" t="str">
            <v>Cisco IOS 1003/1004 Series IP to IP/IPX/AT</v>
          </cell>
          <cell r="C358" t="str">
            <v>9Q010075</v>
          </cell>
          <cell r="D358" t="str">
            <v>IP-SOL-FL1003-C-A=</v>
          </cell>
          <cell r="E358">
            <v>25000</v>
          </cell>
          <cell r="F358">
            <v>15800</v>
          </cell>
          <cell r="G358">
            <v>22000</v>
          </cell>
          <cell r="H358">
            <v>13420</v>
          </cell>
          <cell r="I358">
            <v>268.39999999999998</v>
          </cell>
        </row>
        <row r="359">
          <cell r="A359" t="str">
            <v>FL1003-C-B=</v>
          </cell>
          <cell r="B359" t="str">
            <v>Cisco IOS 1003/1004 Series IP to IP/IPX</v>
          </cell>
          <cell r="C359" t="str">
            <v>9Q010088</v>
          </cell>
          <cell r="D359" t="str">
            <v>IP-SOL-FL1003-C-B=</v>
          </cell>
          <cell r="E359">
            <v>25000</v>
          </cell>
          <cell r="F359">
            <v>15800</v>
          </cell>
          <cell r="G359">
            <v>22000</v>
          </cell>
          <cell r="H359">
            <v>13420</v>
          </cell>
          <cell r="I359">
            <v>268.39999999999998</v>
          </cell>
        </row>
        <row r="360">
          <cell r="A360" t="str">
            <v>FL1003-C-E=</v>
          </cell>
          <cell r="B360" t="str">
            <v>Cisco IOS 1003/1004 Series IP to IP/AT</v>
          </cell>
          <cell r="C360" t="str">
            <v>9Q010091</v>
          </cell>
          <cell r="D360" t="str">
            <v>IP-SOL-FL1003-C-E=</v>
          </cell>
          <cell r="E360">
            <v>25000</v>
          </cell>
          <cell r="F360">
            <v>15800</v>
          </cell>
          <cell r="G360">
            <v>22000</v>
          </cell>
          <cell r="H360">
            <v>13420</v>
          </cell>
          <cell r="I360">
            <v>268.39999999999998</v>
          </cell>
        </row>
        <row r="361">
          <cell r="A361" t="str">
            <v>FL1003-P=</v>
          </cell>
          <cell r="B361" t="str">
            <v>Cisco IOS 1003/1004 Series PLUS</v>
          </cell>
          <cell r="C361" t="str">
            <v>9Q010105</v>
          </cell>
          <cell r="D361" t="str">
            <v>IP-SOL-FL1003-P=</v>
          </cell>
          <cell r="E361">
            <v>51000</v>
          </cell>
          <cell r="F361">
            <v>31000</v>
          </cell>
          <cell r="G361">
            <v>43000</v>
          </cell>
          <cell r="H361">
            <v>26230</v>
          </cell>
          <cell r="I361">
            <v>524.6</v>
          </cell>
        </row>
        <row r="362">
          <cell r="A362" t="str">
            <v>FL1003-W=</v>
          </cell>
          <cell r="B362" t="str">
            <v>Cisco IOS 1003/1004 Series PLUS 40</v>
          </cell>
          <cell r="C362" t="str">
            <v>9Q010118</v>
          </cell>
          <cell r="D362" t="str">
            <v>IP-SOL-FL1003-W=</v>
          </cell>
          <cell r="E362">
            <v>51000</v>
          </cell>
          <cell r="F362">
            <v>31000</v>
          </cell>
          <cell r="G362">
            <v>43000</v>
          </cell>
          <cell r="H362">
            <v>26230</v>
          </cell>
          <cell r="I362">
            <v>524.6</v>
          </cell>
        </row>
        <row r="363">
          <cell r="A363" t="str">
            <v>FL1003-Y=</v>
          </cell>
          <cell r="B363" t="str">
            <v>Cisco IOS 1003/1004 Series PLUS 56</v>
          </cell>
          <cell r="C363" t="str">
            <v>9Q010121</v>
          </cell>
          <cell r="D363" t="str">
            <v>IP-SOL-FL1003-Y=</v>
          </cell>
          <cell r="E363">
            <v>51000</v>
          </cell>
          <cell r="F363">
            <v>31000</v>
          </cell>
          <cell r="G363">
            <v>43000</v>
          </cell>
          <cell r="H363">
            <v>26230</v>
          </cell>
          <cell r="I363">
            <v>524.6</v>
          </cell>
        </row>
        <row r="364">
          <cell r="A364" t="str">
            <v>S103A2-11</v>
          </cell>
          <cell r="B364" t="str">
            <v>Cisco IOS 1003/1004 Ser. IP/IPX/AT (2MB Flash card)</v>
          </cell>
          <cell r="C364" t="str">
            <v>9Q010134</v>
          </cell>
          <cell r="D364" t="str">
            <v>IP-SOL-S103A2-11</v>
          </cell>
          <cell r="E364">
            <v>126000</v>
          </cell>
          <cell r="F364">
            <v>77700</v>
          </cell>
          <cell r="G364" t="e">
            <v>#N/A</v>
          </cell>
          <cell r="H364" t="e">
            <v>#N/A</v>
          </cell>
          <cell r="I364" t="e">
            <v>#N/A</v>
          </cell>
        </row>
        <row r="365">
          <cell r="A365" t="str">
            <v>S103A2-11=</v>
          </cell>
          <cell r="B365" t="str">
            <v>Cisco IOS 1003/1004 Ser. IP/IPX/AT (2MB Flash card)</v>
          </cell>
          <cell r="C365" t="str">
            <v>9Q010147</v>
          </cell>
          <cell r="D365" t="str">
            <v>IP-SOL-S103A2-11=</v>
          </cell>
          <cell r="E365">
            <v>25000</v>
          </cell>
          <cell r="F365">
            <v>15800</v>
          </cell>
          <cell r="G365" t="e">
            <v>#N/A</v>
          </cell>
          <cell r="H365" t="e">
            <v>#N/A</v>
          </cell>
          <cell r="I365" t="e">
            <v>#N/A</v>
          </cell>
        </row>
        <row r="366">
          <cell r="A366" t="str">
            <v>SF1003E2-11</v>
          </cell>
          <cell r="B366" t="str">
            <v>Cisco 1003/1004 IOS IP/AT (2MB Flash card)</v>
          </cell>
          <cell r="C366" t="str">
            <v>9Q010150</v>
          </cell>
          <cell r="D366" t="str">
            <v>IP-SOL-SF1003E2-11</v>
          </cell>
          <cell r="E366">
            <v>126000</v>
          </cell>
          <cell r="F366">
            <v>77700</v>
          </cell>
          <cell r="G366" t="e">
            <v>#N/A</v>
          </cell>
          <cell r="H366" t="e">
            <v>#N/A</v>
          </cell>
          <cell r="I366" t="e">
            <v>#N/A</v>
          </cell>
        </row>
        <row r="367">
          <cell r="A367" t="str">
            <v>SF1003E2-11=</v>
          </cell>
          <cell r="B367" t="str">
            <v>Cisco 1003/1004 IOS IP/AT (2MB Flash card)</v>
          </cell>
          <cell r="C367" t="str">
            <v>9Q010163</v>
          </cell>
          <cell r="D367" t="str">
            <v>IP-SOL-SF1003E2-11=</v>
          </cell>
          <cell r="E367">
            <v>25000</v>
          </cell>
          <cell r="F367">
            <v>15800</v>
          </cell>
          <cell r="G367" t="e">
            <v>#N/A</v>
          </cell>
          <cell r="H367" t="e">
            <v>#N/A</v>
          </cell>
          <cell r="I367" t="e">
            <v>#N/A</v>
          </cell>
        </row>
        <row r="368">
          <cell r="A368" t="str">
            <v>SF1003E4-11</v>
          </cell>
          <cell r="B368" t="str">
            <v>Cisco IOS 1003/1004 Series IP/AT (4MB Flash card)</v>
          </cell>
          <cell r="C368" t="str">
            <v>9Q010176</v>
          </cell>
          <cell r="D368" t="str">
            <v>IP-SOL-SF1003E4-11</v>
          </cell>
          <cell r="E368">
            <v>152000</v>
          </cell>
          <cell r="F368">
            <v>93600</v>
          </cell>
          <cell r="G368" t="e">
            <v>#N/A</v>
          </cell>
          <cell r="H368" t="e">
            <v>#N/A</v>
          </cell>
          <cell r="I368" t="e">
            <v>#N/A</v>
          </cell>
        </row>
        <row r="369">
          <cell r="A369" t="str">
            <v>SF1003E4-11=</v>
          </cell>
          <cell r="B369" t="str">
            <v>Cisco IOS 1003/1004 Series IP/AT (4MB Flash card)</v>
          </cell>
          <cell r="C369" t="str">
            <v>9Q010189</v>
          </cell>
          <cell r="D369" t="str">
            <v>IP-SOL-SF1003E4-11=</v>
          </cell>
          <cell r="E369">
            <v>51000</v>
          </cell>
          <cell r="F369">
            <v>31000</v>
          </cell>
          <cell r="G369" t="e">
            <v>#N/A</v>
          </cell>
          <cell r="H369" t="e">
            <v>#N/A</v>
          </cell>
          <cell r="I369" t="e">
            <v>#N/A</v>
          </cell>
        </row>
        <row r="370">
          <cell r="A370" t="str">
            <v>SF103A2-11</v>
          </cell>
          <cell r="B370" t="str">
            <v>Cisco IOS 1003/1004 Ser. IP/IPX/AT (2MB Flash card)</v>
          </cell>
          <cell r="C370" t="str">
            <v>9Q010192</v>
          </cell>
          <cell r="D370" t="str">
            <v>IP-SOL-SF103A2-11</v>
          </cell>
          <cell r="E370">
            <v>152000</v>
          </cell>
          <cell r="F370">
            <v>93600</v>
          </cell>
          <cell r="G370" t="e">
            <v>#N/A</v>
          </cell>
          <cell r="H370" t="e">
            <v>#N/A</v>
          </cell>
          <cell r="I370" t="e">
            <v>#N/A</v>
          </cell>
        </row>
        <row r="371">
          <cell r="A371" t="str">
            <v>SF103A2-11=</v>
          </cell>
          <cell r="B371" t="str">
            <v>Cisco 1003/1004 IOS IP/IPX/AT (2MB Flash card)</v>
          </cell>
          <cell r="C371" t="str">
            <v>9Q010206</v>
          </cell>
          <cell r="D371" t="str">
            <v>IP-SOL-SF103A2-11=</v>
          </cell>
          <cell r="E371">
            <v>25000</v>
          </cell>
          <cell r="F371">
            <v>15800</v>
          </cell>
          <cell r="G371" t="e">
            <v>#N/A</v>
          </cell>
          <cell r="H371" t="e">
            <v>#N/A</v>
          </cell>
          <cell r="I371" t="e">
            <v>#N/A</v>
          </cell>
        </row>
        <row r="372">
          <cell r="A372" t="str">
            <v>SF103A4-11</v>
          </cell>
          <cell r="B372" t="str">
            <v>Cisco IOS 1003/1004 Ser. IP/IPX/AT (4MB Flash card)</v>
          </cell>
          <cell r="C372" t="str">
            <v>9Q010219</v>
          </cell>
          <cell r="D372" t="str">
            <v>IP-SOL-SF103A4-11</v>
          </cell>
          <cell r="E372">
            <v>152000</v>
          </cell>
          <cell r="F372">
            <v>93600</v>
          </cell>
          <cell r="G372" t="e">
            <v>#N/A</v>
          </cell>
          <cell r="H372" t="e">
            <v>#N/A</v>
          </cell>
          <cell r="I372" t="e">
            <v>#N/A</v>
          </cell>
        </row>
        <row r="373">
          <cell r="A373" t="str">
            <v>SF103A4-11=</v>
          </cell>
          <cell r="B373" t="str">
            <v>Cisco 1003/1004 IOS IP/IPX/AT (4MB Flash card)</v>
          </cell>
          <cell r="C373" t="str">
            <v>9Q010222</v>
          </cell>
          <cell r="D373" t="str">
            <v>IP-SOL-SF103A4-11=</v>
          </cell>
          <cell r="E373">
            <v>51000</v>
          </cell>
          <cell r="F373">
            <v>31000</v>
          </cell>
          <cell r="G373" t="e">
            <v>#N/A</v>
          </cell>
          <cell r="H373" t="e">
            <v>#N/A</v>
          </cell>
          <cell r="I373" t="e">
            <v>#N/A</v>
          </cell>
        </row>
        <row r="374">
          <cell r="A374" t="str">
            <v>SF103A4-12</v>
          </cell>
          <cell r="B374" t="str">
            <v>Cisco 1003/1004 Ser IOS IP/IPX/AT (4MB Flash card)</v>
          </cell>
          <cell r="C374" t="str">
            <v>9Q010235</v>
          </cell>
          <cell r="D374" t="str">
            <v>IP-SOL-SF103A4-12</v>
          </cell>
          <cell r="E374">
            <v>152000</v>
          </cell>
          <cell r="F374">
            <v>93600</v>
          </cell>
          <cell r="G374" t="e">
            <v>#N/A</v>
          </cell>
          <cell r="H374" t="e">
            <v>#N/A</v>
          </cell>
          <cell r="I374" t="e">
            <v>#N/A</v>
          </cell>
        </row>
        <row r="375">
          <cell r="A375" t="str">
            <v>SF103A4-12=</v>
          </cell>
          <cell r="B375" t="str">
            <v>Cisco 1003/1004 Ser IOS IP/IPX/AT (4MB Flash card)</v>
          </cell>
          <cell r="C375" t="str">
            <v>9Q010248</v>
          </cell>
          <cell r="D375" t="str">
            <v>IP-SOL-SF103A4-12=</v>
          </cell>
          <cell r="E375">
            <v>51000</v>
          </cell>
          <cell r="F375">
            <v>31000</v>
          </cell>
          <cell r="G375" t="e">
            <v>#N/A</v>
          </cell>
          <cell r="H375" t="e">
            <v>#N/A</v>
          </cell>
          <cell r="I375" t="e">
            <v>#N/A</v>
          </cell>
        </row>
        <row r="376">
          <cell r="A376" t="str">
            <v>SF103AP4-11</v>
          </cell>
          <cell r="B376" t="str">
            <v>Cisco IOS 1003/1004 Ser. IP/IPX/AT PLUS (4MB Flash card)</v>
          </cell>
          <cell r="C376" t="str">
            <v>9Q010251</v>
          </cell>
          <cell r="D376" t="str">
            <v>IP-SOL-SF103AP4-11</v>
          </cell>
          <cell r="E376">
            <v>202000</v>
          </cell>
          <cell r="F376">
            <v>124500</v>
          </cell>
          <cell r="G376" t="e">
            <v>#N/A</v>
          </cell>
          <cell r="H376" t="e">
            <v>#N/A</v>
          </cell>
          <cell r="I376" t="e">
            <v>#N/A</v>
          </cell>
        </row>
        <row r="377">
          <cell r="A377" t="str">
            <v>SF103AP4-11=</v>
          </cell>
          <cell r="B377" t="str">
            <v>Cisco IOS 1003/1004 Series IP/IPX/AT PLUS (4MB Flash card)</v>
          </cell>
          <cell r="C377" t="str">
            <v>9Q010264</v>
          </cell>
          <cell r="D377" t="str">
            <v>IP-SOL-SF103AP4-11=</v>
          </cell>
          <cell r="E377">
            <v>51000</v>
          </cell>
          <cell r="F377">
            <v>31000</v>
          </cell>
          <cell r="G377" t="e">
            <v>#N/A</v>
          </cell>
          <cell r="H377" t="e">
            <v>#N/A</v>
          </cell>
          <cell r="I377" t="e">
            <v>#N/A</v>
          </cell>
        </row>
        <row r="378">
          <cell r="A378" t="str">
            <v>SF103AP4-12</v>
          </cell>
          <cell r="B378" t="str">
            <v>Cisco 1003/1004 Ser IOS IP/IPX/AT PLUS (4MB Flash card)</v>
          </cell>
          <cell r="C378" t="str">
            <v>9Q010277</v>
          </cell>
          <cell r="D378" t="str">
            <v>IP-SOL-SF103AP4-12</v>
          </cell>
          <cell r="E378">
            <v>202000</v>
          </cell>
          <cell r="F378">
            <v>124500</v>
          </cell>
          <cell r="G378" t="e">
            <v>#N/A</v>
          </cell>
          <cell r="H378" t="e">
            <v>#N/A</v>
          </cell>
          <cell r="I378" t="e">
            <v>#N/A</v>
          </cell>
        </row>
        <row r="379">
          <cell r="A379" t="str">
            <v>SF103AP4-12=</v>
          </cell>
          <cell r="B379" t="str">
            <v>Cisco 1003/1004 Ser IOS IP/IPX/AT PLUS (4MB Flash card)</v>
          </cell>
          <cell r="C379" t="str">
            <v>9Q010280</v>
          </cell>
          <cell r="D379" t="str">
            <v>IP-SOL-SF103AP4-12=</v>
          </cell>
          <cell r="E379">
            <v>51000</v>
          </cell>
          <cell r="F379">
            <v>31000</v>
          </cell>
          <cell r="G379" t="e">
            <v>#N/A</v>
          </cell>
          <cell r="H379" t="e">
            <v>#N/A</v>
          </cell>
          <cell r="I379" t="e">
            <v>#N/A</v>
          </cell>
        </row>
        <row r="380">
          <cell r="A380" t="str">
            <v>SF103AW4-11</v>
          </cell>
          <cell r="B380" t="str">
            <v>Cisco IOS 1003/4 Series IP/IPX/AT PLUS 40 (4MB Flash card)</v>
          </cell>
          <cell r="C380" t="str">
            <v>9Q010293</v>
          </cell>
          <cell r="D380" t="str">
            <v>IP-SOL-SF103AW4-11</v>
          </cell>
          <cell r="E380">
            <v>202000</v>
          </cell>
          <cell r="F380">
            <v>124500</v>
          </cell>
          <cell r="G380" t="e">
            <v>#N/A</v>
          </cell>
          <cell r="H380" t="e">
            <v>#N/A</v>
          </cell>
          <cell r="I380" t="e">
            <v>#N/A</v>
          </cell>
        </row>
        <row r="381">
          <cell r="A381" t="str">
            <v>SF103AW4-11=</v>
          </cell>
          <cell r="B381" t="str">
            <v>Cisco IOS 1003/4 Series IP/IPX/AT PLUS 40 (4MB Flash card)</v>
          </cell>
          <cell r="C381" t="str">
            <v>9Q010307</v>
          </cell>
          <cell r="D381" t="str">
            <v>IP-SOL-SF103AW4-11=</v>
          </cell>
          <cell r="E381">
            <v>51000</v>
          </cell>
          <cell r="F381">
            <v>31000</v>
          </cell>
          <cell r="G381" t="e">
            <v>#N/A</v>
          </cell>
          <cell r="H381" t="e">
            <v>#N/A</v>
          </cell>
          <cell r="I381" t="e">
            <v>#N/A</v>
          </cell>
        </row>
        <row r="382">
          <cell r="A382" t="str">
            <v>SF103AW4-12</v>
          </cell>
          <cell r="B382" t="str">
            <v>Cisco 1003/1004 Ser IOS IP/IPX/AT PLUS 40 (4MB Flash card)</v>
          </cell>
          <cell r="C382" t="str">
            <v>9Q010310</v>
          </cell>
          <cell r="D382" t="str">
            <v>IP-SOL-SF103AW4-12</v>
          </cell>
          <cell r="E382">
            <v>202000</v>
          </cell>
          <cell r="F382">
            <v>124500</v>
          </cell>
          <cell r="G382" t="e">
            <v>#N/A</v>
          </cell>
          <cell r="H382" t="e">
            <v>#N/A</v>
          </cell>
          <cell r="I382" t="e">
            <v>#N/A</v>
          </cell>
        </row>
        <row r="383">
          <cell r="A383" t="str">
            <v>SF103AW4-12=</v>
          </cell>
          <cell r="B383" t="str">
            <v>Cisco 1003/1004 Ser IOS IP/IPX/AT PLUS 40 (4MB Flash card)</v>
          </cell>
          <cell r="C383" t="str">
            <v>9Q010323</v>
          </cell>
          <cell r="D383" t="str">
            <v>IP-SOL-SF103AW4-12=</v>
          </cell>
          <cell r="E383">
            <v>51000</v>
          </cell>
          <cell r="F383">
            <v>31000</v>
          </cell>
          <cell r="G383" t="e">
            <v>#N/A</v>
          </cell>
          <cell r="H383" t="e">
            <v>#N/A</v>
          </cell>
          <cell r="I383" t="e">
            <v>#N/A</v>
          </cell>
        </row>
        <row r="384">
          <cell r="A384" t="str">
            <v>SF103AY4-11</v>
          </cell>
          <cell r="B384" t="str">
            <v>Cisco IOS 1003/4 Series IP/IPX/AT PLUS 56 (4MB Flash card)</v>
          </cell>
          <cell r="C384" t="str">
            <v>9Q010336</v>
          </cell>
          <cell r="D384" t="str">
            <v>IP-SOL-SF103AY4-11</v>
          </cell>
          <cell r="E384">
            <v>202000</v>
          </cell>
          <cell r="F384">
            <v>124500</v>
          </cell>
          <cell r="G384" t="e">
            <v>#N/A</v>
          </cell>
          <cell r="H384" t="e">
            <v>#N/A</v>
          </cell>
          <cell r="I384" t="e">
            <v>#N/A</v>
          </cell>
        </row>
        <row r="385">
          <cell r="A385" t="str">
            <v>SF103AY4-11=</v>
          </cell>
          <cell r="B385" t="str">
            <v>Cisco IOS 1003/4 Series IP/IPX/AT PLUS 56 (4MB Flash card)</v>
          </cell>
          <cell r="C385" t="str">
            <v>9Q010349</v>
          </cell>
          <cell r="D385" t="str">
            <v>IP-SOL-SF103AY4-11=</v>
          </cell>
          <cell r="E385">
            <v>51000</v>
          </cell>
          <cell r="F385">
            <v>31000</v>
          </cell>
          <cell r="G385" t="e">
            <v>#N/A</v>
          </cell>
          <cell r="H385" t="e">
            <v>#N/A</v>
          </cell>
          <cell r="I385" t="e">
            <v>#N/A</v>
          </cell>
        </row>
        <row r="386">
          <cell r="A386" t="str">
            <v>SF103AY4-12</v>
          </cell>
          <cell r="B386" t="str">
            <v>Cisco 1003/1004 Ser IOS IP/IPX/AT PLUS 56 (4MB Flash card)</v>
          </cell>
          <cell r="C386" t="str">
            <v>9Q010352</v>
          </cell>
          <cell r="D386" t="str">
            <v>IP-SOL-SF103AY4-12</v>
          </cell>
          <cell r="E386">
            <v>215000</v>
          </cell>
          <cell r="F386">
            <v>132400</v>
          </cell>
          <cell r="G386" t="e">
            <v>#N/A</v>
          </cell>
          <cell r="H386" t="e">
            <v>#N/A</v>
          </cell>
          <cell r="I386" t="e">
            <v>#N/A</v>
          </cell>
        </row>
        <row r="387">
          <cell r="A387" t="str">
            <v>SF103AY4-12=</v>
          </cell>
          <cell r="B387" t="str">
            <v>Cisco 1003/1004 Ser IOS IP/IPX/AT PLUS 56 (4MB Flash card)</v>
          </cell>
          <cell r="C387" t="str">
            <v>9Q010365</v>
          </cell>
          <cell r="D387" t="str">
            <v>IP-SOL-SF103AY4-12=</v>
          </cell>
          <cell r="E387">
            <v>51000</v>
          </cell>
          <cell r="F387">
            <v>31000</v>
          </cell>
          <cell r="G387" t="e">
            <v>#N/A</v>
          </cell>
          <cell r="H387" t="e">
            <v>#N/A</v>
          </cell>
          <cell r="I387" t="e">
            <v>#N/A</v>
          </cell>
        </row>
        <row r="388">
          <cell r="A388" t="str">
            <v>SF103B2-11</v>
          </cell>
          <cell r="B388" t="str">
            <v>Cisco IOS 1003/1004 Ser. IP/IPX (2MB Flash card)</v>
          </cell>
          <cell r="C388" t="str">
            <v>9Q010378</v>
          </cell>
          <cell r="D388" t="str">
            <v>IP-SOL-SF103B2-11</v>
          </cell>
          <cell r="E388">
            <v>126000</v>
          </cell>
          <cell r="F388">
            <v>77700</v>
          </cell>
          <cell r="G388" t="e">
            <v>#N/A</v>
          </cell>
          <cell r="H388" t="e">
            <v>#N/A</v>
          </cell>
          <cell r="I388" t="e">
            <v>#N/A</v>
          </cell>
        </row>
        <row r="389">
          <cell r="A389" t="str">
            <v>SF103B2-11=</v>
          </cell>
          <cell r="B389" t="str">
            <v>Cisco 1003/1004 IOS IP/IPX (2MB Flash card)</v>
          </cell>
          <cell r="C389" t="str">
            <v>9Q010381</v>
          </cell>
          <cell r="D389" t="str">
            <v>IP-SOL-SF103B2-11=</v>
          </cell>
          <cell r="E389">
            <v>25000</v>
          </cell>
          <cell r="F389">
            <v>15800</v>
          </cell>
          <cell r="G389" t="e">
            <v>#N/A</v>
          </cell>
          <cell r="H389" t="e">
            <v>#N/A</v>
          </cell>
          <cell r="I389" t="e">
            <v>#N/A</v>
          </cell>
        </row>
        <row r="390">
          <cell r="A390" t="str">
            <v>SF103B4-11</v>
          </cell>
          <cell r="B390" t="str">
            <v>Cisco IOS 1003/1004 Ser. IP/IPX (4MB Flash card)</v>
          </cell>
          <cell r="C390" t="str">
            <v>9Q010394</v>
          </cell>
          <cell r="D390" t="str">
            <v>IP-SOL-SF103B4-11</v>
          </cell>
          <cell r="E390">
            <v>152000</v>
          </cell>
          <cell r="F390">
            <v>93600</v>
          </cell>
          <cell r="G390" t="e">
            <v>#N/A</v>
          </cell>
          <cell r="H390" t="e">
            <v>#N/A</v>
          </cell>
          <cell r="I390" t="e">
            <v>#N/A</v>
          </cell>
        </row>
        <row r="391">
          <cell r="A391" t="str">
            <v>SF103B4-11=</v>
          </cell>
          <cell r="B391" t="str">
            <v>Cisco IOS 1003/1004 Ser. IP/IPX (4MB Flash card)</v>
          </cell>
          <cell r="C391" t="str">
            <v>9Q010408</v>
          </cell>
          <cell r="D391" t="str">
            <v>IP-SOL-SF103B4-11=</v>
          </cell>
          <cell r="E391">
            <v>51000</v>
          </cell>
          <cell r="F391">
            <v>31000</v>
          </cell>
          <cell r="G391" t="e">
            <v>#N/A</v>
          </cell>
          <cell r="H391" t="e">
            <v>#N/A</v>
          </cell>
          <cell r="I391" t="e">
            <v>#N/A</v>
          </cell>
        </row>
        <row r="392">
          <cell r="A392" t="str">
            <v>SF103B4-12</v>
          </cell>
          <cell r="B392" t="str">
            <v>Cisco 1003/1004 Ser IOS IP/IPX (4MB Flash card)</v>
          </cell>
          <cell r="C392" t="str">
            <v>9Q010411</v>
          </cell>
          <cell r="D392" t="str">
            <v>IP-SOL-SF103B4-12</v>
          </cell>
          <cell r="E392">
            <v>152000</v>
          </cell>
          <cell r="F392">
            <v>93600</v>
          </cell>
          <cell r="G392" t="e">
            <v>#N/A</v>
          </cell>
          <cell r="H392" t="e">
            <v>#N/A</v>
          </cell>
          <cell r="I392" t="e">
            <v>#N/A</v>
          </cell>
        </row>
        <row r="393">
          <cell r="A393" t="str">
            <v>SF103B4-12=</v>
          </cell>
          <cell r="B393" t="str">
            <v>Cisco 1003/1004 Ser IOS IP/IPX (4MB Flash card)</v>
          </cell>
          <cell r="C393" t="str">
            <v>9Q010424</v>
          </cell>
          <cell r="D393" t="str">
            <v>IP-SOL-SF103B4-12=</v>
          </cell>
          <cell r="E393">
            <v>51000</v>
          </cell>
          <cell r="F393">
            <v>31000</v>
          </cell>
          <cell r="G393" t="e">
            <v>#N/A</v>
          </cell>
          <cell r="H393" t="e">
            <v>#N/A</v>
          </cell>
          <cell r="I393" t="e">
            <v>#N/A</v>
          </cell>
        </row>
        <row r="394">
          <cell r="A394" t="str">
            <v>SF103C2-11</v>
          </cell>
          <cell r="B394" t="str">
            <v>Cisco IOS 1003/1004 Series IP (2MB Flash card)</v>
          </cell>
          <cell r="C394" t="str">
            <v>9Q010437</v>
          </cell>
          <cell r="D394" t="str">
            <v>IP-SOL-SF103C2-11</v>
          </cell>
          <cell r="E394">
            <v>101000</v>
          </cell>
          <cell r="F394">
            <v>62000</v>
          </cell>
          <cell r="G394" t="e">
            <v>#N/A</v>
          </cell>
          <cell r="H394" t="e">
            <v>#N/A</v>
          </cell>
          <cell r="I394" t="e">
            <v>#N/A</v>
          </cell>
        </row>
        <row r="395">
          <cell r="A395" t="str">
            <v>SF103C2-11=</v>
          </cell>
          <cell r="B395" t="str">
            <v>Cisco IOS 1003/1004 Series IP (2MB Flash card)</v>
          </cell>
          <cell r="C395" t="str">
            <v>9Q010440</v>
          </cell>
          <cell r="D395" t="str">
            <v>IP-SOL-SF103C2-11=</v>
          </cell>
          <cell r="E395">
            <v>25000</v>
          </cell>
          <cell r="F395">
            <v>15800</v>
          </cell>
          <cell r="G395" t="e">
            <v>#N/A</v>
          </cell>
          <cell r="H395" t="e">
            <v>#N/A</v>
          </cell>
          <cell r="I395" t="e">
            <v>#N/A</v>
          </cell>
        </row>
        <row r="396">
          <cell r="A396" t="str">
            <v>SF103C4-11</v>
          </cell>
          <cell r="B396" t="str">
            <v>Cisco IOS 1003/1004 Ser. IP (4MB Flash card)</v>
          </cell>
          <cell r="C396" t="str">
            <v>9Q010453</v>
          </cell>
          <cell r="D396" t="str">
            <v>IP-SOL-SF103C4-11</v>
          </cell>
          <cell r="E396">
            <v>126000</v>
          </cell>
          <cell r="F396">
            <v>77700</v>
          </cell>
          <cell r="G396" t="e">
            <v>#N/A</v>
          </cell>
          <cell r="H396" t="e">
            <v>#N/A</v>
          </cell>
          <cell r="I396" t="e">
            <v>#N/A</v>
          </cell>
        </row>
        <row r="397">
          <cell r="A397" t="str">
            <v>SF103C4-11=</v>
          </cell>
          <cell r="B397" t="str">
            <v>Cisco IOS 1003/1004 Series IP (4MB Flash card)</v>
          </cell>
          <cell r="C397" t="str">
            <v>9Q010466</v>
          </cell>
          <cell r="D397" t="str">
            <v>IP-SOL-SF103C4-11=</v>
          </cell>
          <cell r="E397">
            <v>51000</v>
          </cell>
          <cell r="F397">
            <v>31000</v>
          </cell>
          <cell r="G397" t="e">
            <v>#N/A</v>
          </cell>
          <cell r="H397" t="e">
            <v>#N/A</v>
          </cell>
          <cell r="I397" t="e">
            <v>#N/A</v>
          </cell>
        </row>
        <row r="398">
          <cell r="A398" t="str">
            <v>SF103C4-12</v>
          </cell>
          <cell r="B398" t="str">
            <v>Cisco 1003/1004 Ser IOS IP (4MB Flash card)</v>
          </cell>
          <cell r="C398" t="str">
            <v>9Q010479</v>
          </cell>
          <cell r="D398" t="str">
            <v>IP-SOL-SF103C4-12</v>
          </cell>
          <cell r="E398">
            <v>126000</v>
          </cell>
          <cell r="F398">
            <v>77700</v>
          </cell>
          <cell r="G398" t="e">
            <v>#N/A</v>
          </cell>
          <cell r="H398" t="e">
            <v>#N/A</v>
          </cell>
          <cell r="I398" t="e">
            <v>#N/A</v>
          </cell>
        </row>
        <row r="399">
          <cell r="A399" t="str">
            <v>SF103C4-12=</v>
          </cell>
          <cell r="B399" t="str">
            <v>Cisco 1003/1004 Ser IOS IP (4MB Flash card)</v>
          </cell>
          <cell r="C399" t="str">
            <v>9Q010482</v>
          </cell>
          <cell r="D399" t="str">
            <v>IP-SOL-SF103C4-12=</v>
          </cell>
          <cell r="E399">
            <v>51000</v>
          </cell>
          <cell r="F399">
            <v>31000</v>
          </cell>
          <cell r="G399" t="e">
            <v>#N/A</v>
          </cell>
          <cell r="H399" t="e">
            <v>#N/A</v>
          </cell>
          <cell r="I399" t="e">
            <v>#N/A</v>
          </cell>
        </row>
        <row r="400">
          <cell r="A400" t="str">
            <v>SF103CP4-11</v>
          </cell>
          <cell r="B400" t="str">
            <v>Cisco IOS 1003/1004 Ser. IP PLUS (4MB Flash card)</v>
          </cell>
          <cell r="C400" t="str">
            <v>9Q010495</v>
          </cell>
          <cell r="D400" t="str">
            <v>IP-SOL-SF103CP4-11</v>
          </cell>
          <cell r="E400">
            <v>202000</v>
          </cell>
          <cell r="F400">
            <v>124500</v>
          </cell>
          <cell r="G400" t="e">
            <v>#N/A</v>
          </cell>
          <cell r="H400" t="e">
            <v>#N/A</v>
          </cell>
          <cell r="I400" t="e">
            <v>#N/A</v>
          </cell>
        </row>
        <row r="401">
          <cell r="A401" t="str">
            <v>SF103CP4-11=</v>
          </cell>
          <cell r="B401" t="str">
            <v>Cisco IOS 1003/1004 Ser. IP PLUS (4MB Flash card)</v>
          </cell>
          <cell r="C401" t="str">
            <v>9Q012185</v>
          </cell>
          <cell r="D401" t="str">
            <v>IP-SOL-SF103CP4-11=</v>
          </cell>
          <cell r="E401">
            <v>51000</v>
          </cell>
          <cell r="F401">
            <v>31000</v>
          </cell>
          <cell r="G401" t="e">
            <v>#N/A</v>
          </cell>
          <cell r="H401" t="e">
            <v>#N/A</v>
          </cell>
          <cell r="I401" t="e">
            <v>#N/A</v>
          </cell>
        </row>
        <row r="402">
          <cell r="A402" t="str">
            <v>SF103CP4-11-2</v>
          </cell>
          <cell r="B402" t="str">
            <v>Cisco IOS 1003/1004 Ser. IP PLUS (4MB Flash card)</v>
          </cell>
          <cell r="C402" t="str">
            <v>9Q012299</v>
          </cell>
          <cell r="D402" t="str">
            <v>IP-SOL-SF103CP4-11-2</v>
          </cell>
          <cell r="E402">
            <v>177000</v>
          </cell>
          <cell r="F402">
            <v>122400</v>
          </cell>
          <cell r="G402" t="e">
            <v>#N/A</v>
          </cell>
          <cell r="H402" t="e">
            <v>#N/A</v>
          </cell>
          <cell r="I402" t="e">
            <v>#N/A</v>
          </cell>
        </row>
        <row r="403">
          <cell r="A403" t="str">
            <v>SF103CP4-12</v>
          </cell>
          <cell r="B403" t="str">
            <v>Cisco 1003/1004 Ser IOS IP PLUS (4MB Flash card)</v>
          </cell>
          <cell r="C403" t="str">
            <v>9Q010512</v>
          </cell>
          <cell r="D403" t="str">
            <v>IP-SOL-SF103CP4-12</v>
          </cell>
          <cell r="E403">
            <v>177000</v>
          </cell>
          <cell r="F403">
            <v>108700</v>
          </cell>
          <cell r="G403" t="e">
            <v>#N/A</v>
          </cell>
          <cell r="H403" t="e">
            <v>#N/A</v>
          </cell>
          <cell r="I403" t="e">
            <v>#N/A</v>
          </cell>
        </row>
        <row r="404">
          <cell r="A404" t="str">
            <v>SF103CP4-12=</v>
          </cell>
          <cell r="B404" t="str">
            <v>Cisco 1003/1004 Ser IOS IP PLUS (4MB Flash card)</v>
          </cell>
          <cell r="C404" t="str">
            <v>9Q010525</v>
          </cell>
          <cell r="D404" t="str">
            <v>IP-SOL-SF103CP4-12=</v>
          </cell>
          <cell r="E404">
            <v>51000</v>
          </cell>
          <cell r="F404">
            <v>31000</v>
          </cell>
          <cell r="G404" t="e">
            <v>#N/A</v>
          </cell>
          <cell r="H404" t="e">
            <v>#N/A</v>
          </cell>
          <cell r="I404" t="e">
            <v>#N/A</v>
          </cell>
        </row>
        <row r="405">
          <cell r="A405" t="str">
            <v>SF103CW4-11</v>
          </cell>
          <cell r="B405" t="str">
            <v>Cisco IOS 1003/1004 Ser. IP PLUS 40 (4MB Flash card)</v>
          </cell>
          <cell r="C405" t="str">
            <v>9Q010538</v>
          </cell>
          <cell r="D405" t="str">
            <v>IP-SOL-SF103CW4-11</v>
          </cell>
          <cell r="E405">
            <v>202000</v>
          </cell>
          <cell r="F405">
            <v>124500</v>
          </cell>
          <cell r="G405" t="e">
            <v>#N/A</v>
          </cell>
          <cell r="H405" t="e">
            <v>#N/A</v>
          </cell>
          <cell r="I405" t="e">
            <v>#N/A</v>
          </cell>
        </row>
        <row r="406">
          <cell r="A406" t="str">
            <v>SF103CW4-11=</v>
          </cell>
          <cell r="B406" t="str">
            <v>Cisco 1003/1004 IOS IP PLUS 40 (4MB Flash card)</v>
          </cell>
          <cell r="C406" t="str">
            <v>9Q010554</v>
          </cell>
          <cell r="D406" t="str">
            <v>IP-SOL-SF103CW4-11=</v>
          </cell>
          <cell r="E406">
            <v>51000</v>
          </cell>
          <cell r="F406">
            <v>31000</v>
          </cell>
          <cell r="G406" t="e">
            <v>#N/A</v>
          </cell>
          <cell r="H406" t="e">
            <v>#N/A</v>
          </cell>
          <cell r="I406" t="e">
            <v>#N/A</v>
          </cell>
        </row>
        <row r="407">
          <cell r="A407" t="str">
            <v>SF103CW4-12</v>
          </cell>
          <cell r="B407" t="str">
            <v>Cisco 1003/1004 Ser IOS IP PLUS 40 (4MB Flash card)</v>
          </cell>
          <cell r="C407" t="str">
            <v>9Q012215</v>
          </cell>
          <cell r="D407" t="str">
            <v>IP-SOL-SF103CW4-12</v>
          </cell>
          <cell r="E407">
            <v>177000</v>
          </cell>
          <cell r="F407">
            <v>108700</v>
          </cell>
          <cell r="G407" t="e">
            <v>#N/A</v>
          </cell>
          <cell r="H407" t="e">
            <v>#N/A</v>
          </cell>
          <cell r="I407" t="e">
            <v>#N/A</v>
          </cell>
        </row>
        <row r="408">
          <cell r="A408" t="str">
            <v>SF103CW4-12=</v>
          </cell>
          <cell r="B408" t="str">
            <v>Cisco 1003/1004 Ser IOS IP PLUS 40 (4MB Flash card)</v>
          </cell>
          <cell r="C408" t="str">
            <v>9Q012228</v>
          </cell>
          <cell r="D408" t="str">
            <v>IP-SOL-SF103CW4-12=</v>
          </cell>
          <cell r="E408">
            <v>51000</v>
          </cell>
          <cell r="F408">
            <v>31000</v>
          </cell>
          <cell r="G408" t="e">
            <v>#N/A</v>
          </cell>
          <cell r="H408" t="e">
            <v>#N/A</v>
          </cell>
          <cell r="I408" t="e">
            <v>#N/A</v>
          </cell>
        </row>
        <row r="409">
          <cell r="A409" t="str">
            <v>SF103CY4-11</v>
          </cell>
          <cell r="B409" t="str">
            <v>Cisco 1003/1004 IOS IP PLUS 56 (4MB Flash card)</v>
          </cell>
          <cell r="C409" t="str">
            <v>9Q010567</v>
          </cell>
          <cell r="D409" t="str">
            <v>IP-SOL-SF103CY4-11</v>
          </cell>
          <cell r="E409">
            <v>202000</v>
          </cell>
          <cell r="F409">
            <v>124500</v>
          </cell>
          <cell r="G409" t="e">
            <v>#N/A</v>
          </cell>
          <cell r="H409" t="e">
            <v>#N/A</v>
          </cell>
          <cell r="I409" t="e">
            <v>#N/A</v>
          </cell>
        </row>
        <row r="410">
          <cell r="A410" t="str">
            <v>SF103CY4-11=</v>
          </cell>
          <cell r="B410" t="str">
            <v>Cisco 1003/1004 IOS IP PLUS 56 (4MB Flash card)</v>
          </cell>
          <cell r="C410" t="str">
            <v>9Q010570</v>
          </cell>
          <cell r="D410" t="str">
            <v>IP-SOL-SF103CY4-11=</v>
          </cell>
          <cell r="E410">
            <v>51000</v>
          </cell>
          <cell r="F410">
            <v>31000</v>
          </cell>
          <cell r="G410" t="e">
            <v>#N/A</v>
          </cell>
          <cell r="H410" t="e">
            <v>#N/A</v>
          </cell>
          <cell r="I410" t="e">
            <v>#N/A</v>
          </cell>
        </row>
        <row r="411">
          <cell r="A411" t="str">
            <v>SF103CY4-12</v>
          </cell>
          <cell r="B411" t="str">
            <v>Cisco 1003/1004 Ser IOS IP PLUS 56 (4MB Flash card)</v>
          </cell>
          <cell r="C411" t="str">
            <v>9Q010583</v>
          </cell>
          <cell r="D411" t="str">
            <v>IP-SOL-SF103CY4-12</v>
          </cell>
          <cell r="E411">
            <v>190000</v>
          </cell>
          <cell r="F411">
            <v>116600</v>
          </cell>
          <cell r="G411" t="e">
            <v>#N/A</v>
          </cell>
          <cell r="H411" t="e">
            <v>#N/A</v>
          </cell>
          <cell r="I411" t="e">
            <v>#N/A</v>
          </cell>
        </row>
        <row r="412">
          <cell r="A412" t="str">
            <v>SF103CY4-12=</v>
          </cell>
          <cell r="B412" t="str">
            <v>Cisco 1003/1004 Ser IOS IP PLUS 56 (4MB Flash card)</v>
          </cell>
          <cell r="C412" t="str">
            <v>9Q010596</v>
          </cell>
          <cell r="D412" t="str">
            <v>IP-SOL-SF103CY4-12=</v>
          </cell>
          <cell r="E412">
            <v>51000</v>
          </cell>
          <cell r="F412">
            <v>31000</v>
          </cell>
          <cell r="G412" t="e">
            <v>#N/A</v>
          </cell>
          <cell r="H412" t="e">
            <v>#N/A</v>
          </cell>
          <cell r="I412" t="e">
            <v>#N/A</v>
          </cell>
        </row>
        <row r="413">
          <cell r="A413" t="str">
            <v>SW1003E-11</v>
          </cell>
          <cell r="B413" t="str">
            <v>Cisco IOS 1003/1004 Series IP/AT (Diskette)</v>
          </cell>
          <cell r="C413" t="str">
            <v>9Q010600</v>
          </cell>
          <cell r="D413" t="str">
            <v>IP-SOL-SW1003E-11</v>
          </cell>
          <cell r="E413">
            <v>101000</v>
          </cell>
          <cell r="F413">
            <v>62000</v>
          </cell>
          <cell r="G413" t="e">
            <v>#N/A</v>
          </cell>
          <cell r="H413" t="e">
            <v>#N/A</v>
          </cell>
          <cell r="I413" t="e">
            <v>#N/A</v>
          </cell>
        </row>
        <row r="414">
          <cell r="A414" t="str">
            <v>SW1003E-11=</v>
          </cell>
          <cell r="B414" t="str">
            <v>Cisco IOS 1003/1004 Series IP/AT (Diskette)</v>
          </cell>
          <cell r="C414" t="str">
            <v>9Q010613</v>
          </cell>
          <cell r="D414" t="str">
            <v>IP-SOL-SW1003E-11=</v>
          </cell>
          <cell r="E414">
            <v>13000</v>
          </cell>
          <cell r="F414">
            <v>8000</v>
          </cell>
          <cell r="G414" t="e">
            <v>#N/A</v>
          </cell>
          <cell r="H414" t="e">
            <v>#N/A</v>
          </cell>
          <cell r="I414" t="e">
            <v>#N/A</v>
          </cell>
        </row>
        <row r="415">
          <cell r="A415" t="str">
            <v>SW103A-11</v>
          </cell>
          <cell r="B415" t="str">
            <v>Cisco 1003/1004 IOS IP/IPX/AT (Diskette)</v>
          </cell>
          <cell r="C415" t="str">
            <v>9Q010626</v>
          </cell>
          <cell r="D415" t="str">
            <v>IP-SOL-SW103A-11</v>
          </cell>
          <cell r="E415">
            <v>101000</v>
          </cell>
          <cell r="F415">
            <v>62000</v>
          </cell>
          <cell r="G415" t="e">
            <v>#N/A</v>
          </cell>
          <cell r="H415" t="e">
            <v>#N/A</v>
          </cell>
          <cell r="I415" t="e">
            <v>#N/A</v>
          </cell>
        </row>
        <row r="416">
          <cell r="A416" t="str">
            <v>SW103A-11=</v>
          </cell>
          <cell r="B416" t="str">
            <v>Cisco IOS 1003/1004 Ser. IP/IPX/AT (Diskette)</v>
          </cell>
          <cell r="C416" t="str">
            <v>9Q010639</v>
          </cell>
          <cell r="D416" t="str">
            <v>IP-SOL-SW103A-11=</v>
          </cell>
          <cell r="E416">
            <v>13000</v>
          </cell>
          <cell r="F416">
            <v>8000</v>
          </cell>
          <cell r="G416" t="e">
            <v>#N/A</v>
          </cell>
          <cell r="H416" t="e">
            <v>#N/A</v>
          </cell>
          <cell r="I416" t="e">
            <v>#N/A</v>
          </cell>
        </row>
        <row r="417">
          <cell r="A417" t="str">
            <v>SW103A-12</v>
          </cell>
          <cell r="B417" t="str">
            <v>Cisco 1003/1004 Ser IOS IP/IPX/AT (Diskette)</v>
          </cell>
          <cell r="C417" t="str">
            <v>9Q010642</v>
          </cell>
          <cell r="D417" t="str">
            <v>IP-SOL-SW103A-12</v>
          </cell>
          <cell r="E417">
            <v>101000</v>
          </cell>
          <cell r="F417">
            <v>62000</v>
          </cell>
          <cell r="G417" t="e">
            <v>#N/A</v>
          </cell>
          <cell r="H417" t="e">
            <v>#N/A</v>
          </cell>
          <cell r="I417" t="e">
            <v>#N/A</v>
          </cell>
        </row>
        <row r="418">
          <cell r="A418" t="str">
            <v>SW103A-12=</v>
          </cell>
          <cell r="B418" t="str">
            <v>Cisco 1003/1004 Ser IOS IP/IPX/AT (Diskette)</v>
          </cell>
          <cell r="C418" t="str">
            <v>9Q010655</v>
          </cell>
          <cell r="D418" t="str">
            <v>IP-SOL-SW103A-12=</v>
          </cell>
          <cell r="E418">
            <v>13000</v>
          </cell>
          <cell r="F418">
            <v>8000</v>
          </cell>
          <cell r="G418" t="e">
            <v>#N/A</v>
          </cell>
          <cell r="H418" t="e">
            <v>#N/A</v>
          </cell>
          <cell r="I418" t="e">
            <v>#N/A</v>
          </cell>
        </row>
        <row r="419">
          <cell r="A419" t="str">
            <v>SW103AP-11</v>
          </cell>
          <cell r="B419" t="str">
            <v>Cisco IOS 1003/1004 Series IP/IPX/AT PLUS (Diskette)</v>
          </cell>
          <cell r="C419" t="str">
            <v>9Q010668</v>
          </cell>
          <cell r="D419" t="str">
            <v>IP-SOL-SW103AP-11</v>
          </cell>
          <cell r="E419">
            <v>152000</v>
          </cell>
          <cell r="F419">
            <v>93600</v>
          </cell>
          <cell r="G419" t="e">
            <v>#N/A</v>
          </cell>
          <cell r="H419" t="e">
            <v>#N/A</v>
          </cell>
          <cell r="I419" t="e">
            <v>#N/A</v>
          </cell>
        </row>
        <row r="420">
          <cell r="A420" t="str">
            <v>SW103AP-11=</v>
          </cell>
          <cell r="B420" t="str">
            <v>Cisco IOS 1003/1004 Ser. IP/IPX/AT PLUS (Diskette)</v>
          </cell>
          <cell r="C420" t="str">
            <v>9Q010671</v>
          </cell>
          <cell r="D420" t="str">
            <v>IP-SOL-SW103AP-11=</v>
          </cell>
          <cell r="E420">
            <v>13000</v>
          </cell>
          <cell r="F420">
            <v>8000</v>
          </cell>
          <cell r="G420" t="e">
            <v>#N/A</v>
          </cell>
          <cell r="H420" t="e">
            <v>#N/A</v>
          </cell>
          <cell r="I420" t="e">
            <v>#N/A</v>
          </cell>
        </row>
        <row r="421">
          <cell r="A421" t="str">
            <v>SW103AP-12</v>
          </cell>
          <cell r="B421" t="str">
            <v>Cisco 1003/1004 Ser IOS IP/IPX/AT PLUS (Diskette)</v>
          </cell>
          <cell r="C421" t="str">
            <v>9Q010684</v>
          </cell>
          <cell r="D421" t="str">
            <v>IP-SOL-SW103AP-12</v>
          </cell>
          <cell r="E421">
            <v>152000</v>
          </cell>
          <cell r="F421">
            <v>93600</v>
          </cell>
          <cell r="G421" t="e">
            <v>#N/A</v>
          </cell>
          <cell r="H421" t="e">
            <v>#N/A</v>
          </cell>
          <cell r="I421" t="e">
            <v>#N/A</v>
          </cell>
        </row>
        <row r="422">
          <cell r="A422" t="str">
            <v>SW103AP-12=</v>
          </cell>
          <cell r="B422" t="str">
            <v>Cisco 1003/1004 Ser IOS IP/IPX/AT PLUS (Diskette)</v>
          </cell>
          <cell r="C422" t="str">
            <v>9Q010697</v>
          </cell>
          <cell r="D422" t="str">
            <v>IP-SOL-SW103AP-12=</v>
          </cell>
          <cell r="E422">
            <v>13000</v>
          </cell>
          <cell r="F422">
            <v>8000</v>
          </cell>
          <cell r="G422" t="e">
            <v>#N/A</v>
          </cell>
          <cell r="H422" t="e">
            <v>#N/A</v>
          </cell>
          <cell r="I422" t="e">
            <v>#N/A</v>
          </cell>
        </row>
        <row r="423">
          <cell r="A423" t="str">
            <v>SW103AW-11</v>
          </cell>
          <cell r="B423" t="str">
            <v>Cisco IOS 1003/1004 Series IP/IPX/AT PLUS 40 (Diskette)</v>
          </cell>
          <cell r="C423" t="str">
            <v>9Q010701</v>
          </cell>
          <cell r="D423" t="str">
            <v>IP-SOL-SW103AW-11</v>
          </cell>
          <cell r="E423">
            <v>152000</v>
          </cell>
          <cell r="F423">
            <v>93600</v>
          </cell>
          <cell r="G423" t="e">
            <v>#N/A</v>
          </cell>
          <cell r="H423" t="e">
            <v>#N/A</v>
          </cell>
          <cell r="I423" t="e">
            <v>#N/A</v>
          </cell>
        </row>
        <row r="424">
          <cell r="A424" t="str">
            <v>SW103AW-11=</v>
          </cell>
          <cell r="B424" t="str">
            <v>Cisco IOS 1003/1004 Series IP/IPX/AT PLUS 40 (Diskette)</v>
          </cell>
          <cell r="C424" t="str">
            <v>9Q010714</v>
          </cell>
          <cell r="D424" t="str">
            <v>IP-SOL-SW103AW-11=</v>
          </cell>
          <cell r="E424">
            <v>13000</v>
          </cell>
          <cell r="F424">
            <v>8000</v>
          </cell>
          <cell r="G424" t="e">
            <v>#N/A</v>
          </cell>
          <cell r="H424" t="e">
            <v>#N/A</v>
          </cell>
          <cell r="I424" t="e">
            <v>#N/A</v>
          </cell>
        </row>
        <row r="425">
          <cell r="A425" t="str">
            <v>SW103AW-12</v>
          </cell>
          <cell r="B425" t="str">
            <v>Cisco 1003/1004 Ser IOS IP/IPX/AT PLUS 40 (Diskette)</v>
          </cell>
          <cell r="C425" t="str">
            <v>9Q010727</v>
          </cell>
          <cell r="D425" t="str">
            <v>IP-SOL-SW103AW-12</v>
          </cell>
          <cell r="E425">
            <v>152000</v>
          </cell>
          <cell r="F425">
            <v>93600</v>
          </cell>
          <cell r="G425" t="e">
            <v>#N/A</v>
          </cell>
          <cell r="H425" t="e">
            <v>#N/A</v>
          </cell>
          <cell r="I425" t="e">
            <v>#N/A</v>
          </cell>
        </row>
        <row r="426">
          <cell r="A426" t="str">
            <v>SW103AW-12=</v>
          </cell>
          <cell r="B426" t="str">
            <v>Cisco 1003/1004 Ser IOS IP/IPX/AT PLUS 40 (Diskette)</v>
          </cell>
          <cell r="C426" t="str">
            <v>9Q010730</v>
          </cell>
          <cell r="D426" t="str">
            <v>IP-SOL-SW103AW-12=</v>
          </cell>
          <cell r="E426">
            <v>13000</v>
          </cell>
          <cell r="F426">
            <v>8000</v>
          </cell>
          <cell r="G426" t="e">
            <v>#N/A</v>
          </cell>
          <cell r="H426" t="e">
            <v>#N/A</v>
          </cell>
          <cell r="I426" t="e">
            <v>#N/A</v>
          </cell>
        </row>
        <row r="427">
          <cell r="A427" t="str">
            <v>SW103AY-11</v>
          </cell>
          <cell r="B427" t="str">
            <v>Cisco IOS 1003/1004 Series IP/IPX/AT PLUS 56 (Diskette)</v>
          </cell>
          <cell r="C427" t="str">
            <v>9Q010743</v>
          </cell>
          <cell r="D427" t="str">
            <v>IP-SOL-SW103AY-11</v>
          </cell>
          <cell r="E427">
            <v>152000</v>
          </cell>
          <cell r="F427">
            <v>93600</v>
          </cell>
          <cell r="G427" t="e">
            <v>#N/A</v>
          </cell>
          <cell r="H427" t="e">
            <v>#N/A</v>
          </cell>
          <cell r="I427" t="e">
            <v>#N/A</v>
          </cell>
        </row>
        <row r="428">
          <cell r="A428" t="str">
            <v>SW103AY-11=</v>
          </cell>
          <cell r="B428" t="str">
            <v>Cisco IOS 1003/1004 Series IP/IPX/AT PLUS 56 (Diskette)</v>
          </cell>
          <cell r="C428" t="str">
            <v>9Q010756</v>
          </cell>
          <cell r="D428" t="str">
            <v>IP-SOL-SW103AY-11=</v>
          </cell>
          <cell r="E428">
            <v>13000</v>
          </cell>
          <cell r="F428">
            <v>8000</v>
          </cell>
          <cell r="G428" t="e">
            <v>#N/A</v>
          </cell>
          <cell r="H428" t="e">
            <v>#N/A</v>
          </cell>
          <cell r="I428" t="e">
            <v>#N/A</v>
          </cell>
        </row>
        <row r="429">
          <cell r="A429" t="str">
            <v>SW103AY-12</v>
          </cell>
          <cell r="B429" t="str">
            <v>Cisco 1003/1004 Ser IOS IP/IPX/AT PLUS 56 (Diskette)</v>
          </cell>
          <cell r="C429" t="str">
            <v>9Q010769</v>
          </cell>
          <cell r="D429" t="str">
            <v>IP-SOL-SW103AY-12</v>
          </cell>
          <cell r="E429">
            <v>152000</v>
          </cell>
          <cell r="F429">
            <v>93600</v>
          </cell>
          <cell r="G429" t="e">
            <v>#N/A</v>
          </cell>
          <cell r="H429" t="e">
            <v>#N/A</v>
          </cell>
          <cell r="I429" t="e">
            <v>#N/A</v>
          </cell>
        </row>
        <row r="430">
          <cell r="A430" t="str">
            <v>SW103AY-12=</v>
          </cell>
          <cell r="B430" t="str">
            <v>Cisco 1003/1004 Ser IOS IP/IPX/AT PLUS 56 (Diskette)</v>
          </cell>
          <cell r="C430" t="str">
            <v>9Q010772</v>
          </cell>
          <cell r="D430" t="str">
            <v>IP-SOL-SW103AY-12=</v>
          </cell>
          <cell r="E430">
            <v>13000</v>
          </cell>
          <cell r="F430">
            <v>8000</v>
          </cell>
          <cell r="G430" t="e">
            <v>#N/A</v>
          </cell>
          <cell r="H430" t="e">
            <v>#N/A</v>
          </cell>
          <cell r="I430" t="e">
            <v>#N/A</v>
          </cell>
        </row>
        <row r="431">
          <cell r="A431" t="str">
            <v>SW103B-11</v>
          </cell>
          <cell r="B431" t="str">
            <v>Cisco IOS 1003/1004 Series IP/IPX (Diskette)</v>
          </cell>
          <cell r="C431" t="str">
            <v>9Q010785</v>
          </cell>
          <cell r="D431" t="str">
            <v>IP-SOL-SW103B-11</v>
          </cell>
          <cell r="E431">
            <v>101000</v>
          </cell>
          <cell r="F431">
            <v>62000</v>
          </cell>
          <cell r="G431" t="e">
            <v>#N/A</v>
          </cell>
          <cell r="H431" t="e">
            <v>#N/A</v>
          </cell>
          <cell r="I431" t="e">
            <v>#N/A</v>
          </cell>
        </row>
        <row r="432">
          <cell r="A432" t="str">
            <v>SW103B-11=</v>
          </cell>
          <cell r="B432" t="str">
            <v>Cisco IOS 1003/1004 Ser. IP/IPX (Diskette)</v>
          </cell>
          <cell r="C432" t="str">
            <v>9Q010798</v>
          </cell>
          <cell r="D432" t="str">
            <v>IP-SOL-SW103B-11=</v>
          </cell>
          <cell r="E432">
            <v>13000</v>
          </cell>
          <cell r="F432">
            <v>8000</v>
          </cell>
          <cell r="G432" t="e">
            <v>#N/A</v>
          </cell>
          <cell r="H432" t="e">
            <v>#N/A</v>
          </cell>
          <cell r="I432" t="e">
            <v>#N/A</v>
          </cell>
        </row>
        <row r="433">
          <cell r="A433" t="str">
            <v>SW103B-12</v>
          </cell>
          <cell r="B433" t="str">
            <v>Cisco 1003/1004 Ser IOS IP/IPX (Diskette)</v>
          </cell>
          <cell r="C433" t="str">
            <v>9Q010802</v>
          </cell>
          <cell r="D433" t="str">
            <v>IP-SOL-SW103B-12</v>
          </cell>
          <cell r="E433">
            <v>101000</v>
          </cell>
          <cell r="F433">
            <v>62000</v>
          </cell>
          <cell r="G433" t="e">
            <v>#N/A</v>
          </cell>
          <cell r="H433" t="e">
            <v>#N/A</v>
          </cell>
          <cell r="I433" t="e">
            <v>#N/A</v>
          </cell>
        </row>
        <row r="434">
          <cell r="A434" t="str">
            <v>SW103B-12=</v>
          </cell>
          <cell r="B434" t="str">
            <v>Cisco 1003/1004 Ser IOS IP/IPX (Diskette)</v>
          </cell>
          <cell r="C434" t="str">
            <v>9Q010815</v>
          </cell>
          <cell r="D434" t="str">
            <v>IP-SOL-SW103B-12=</v>
          </cell>
          <cell r="E434">
            <v>13000</v>
          </cell>
          <cell r="F434">
            <v>8000</v>
          </cell>
          <cell r="G434" t="e">
            <v>#N/A</v>
          </cell>
          <cell r="H434" t="e">
            <v>#N/A</v>
          </cell>
          <cell r="I434" t="e">
            <v>#N/A</v>
          </cell>
        </row>
        <row r="435">
          <cell r="A435" t="str">
            <v>SW103C-11</v>
          </cell>
          <cell r="B435" t="str">
            <v>Cisco IOS 1003/1004 Series IP (Diskette)</v>
          </cell>
          <cell r="C435" t="str">
            <v>9Q010828</v>
          </cell>
          <cell r="D435" t="str">
            <v>IP-SOL-SW103C-11</v>
          </cell>
          <cell r="E435">
            <v>76000</v>
          </cell>
          <cell r="F435">
            <v>46800</v>
          </cell>
          <cell r="G435" t="e">
            <v>#N/A</v>
          </cell>
          <cell r="H435" t="e">
            <v>#N/A</v>
          </cell>
          <cell r="I435" t="e">
            <v>#N/A</v>
          </cell>
        </row>
        <row r="436">
          <cell r="A436" t="str">
            <v>SW103C-11=</v>
          </cell>
          <cell r="B436" t="str">
            <v>Cisco IOS 1003/1004 Ser. IP (Diskette)</v>
          </cell>
          <cell r="C436" t="str">
            <v>9Q010831</v>
          </cell>
          <cell r="D436" t="str">
            <v>IP-SOL-SW103C-11=</v>
          </cell>
          <cell r="E436">
            <v>13000</v>
          </cell>
          <cell r="F436">
            <v>8000</v>
          </cell>
          <cell r="G436" t="e">
            <v>#N/A</v>
          </cell>
          <cell r="H436" t="e">
            <v>#N/A</v>
          </cell>
          <cell r="I436" t="e">
            <v>#N/A</v>
          </cell>
        </row>
        <row r="437">
          <cell r="A437" t="str">
            <v>SW103C-12</v>
          </cell>
          <cell r="B437" t="str">
            <v>Cisco 1003/1004 Ser IOS IP (Diskette)</v>
          </cell>
          <cell r="C437" t="str">
            <v>9Q010844</v>
          </cell>
          <cell r="D437" t="str">
            <v>IP-SOL-SW103C-12</v>
          </cell>
          <cell r="E437">
            <v>76000</v>
          </cell>
          <cell r="F437">
            <v>46800</v>
          </cell>
          <cell r="G437" t="e">
            <v>#N/A</v>
          </cell>
          <cell r="H437" t="e">
            <v>#N/A</v>
          </cell>
          <cell r="I437" t="e">
            <v>#N/A</v>
          </cell>
        </row>
        <row r="438">
          <cell r="A438" t="str">
            <v>SW103C-12=</v>
          </cell>
          <cell r="B438" t="str">
            <v>Cisco 1003/1004 Ser IOS IP (Diskette)</v>
          </cell>
          <cell r="C438" t="str">
            <v>9Q010857</v>
          </cell>
          <cell r="D438" t="str">
            <v>IP-SOL-SW103C-12=</v>
          </cell>
          <cell r="E438">
            <v>13000</v>
          </cell>
          <cell r="F438">
            <v>8000</v>
          </cell>
          <cell r="G438" t="e">
            <v>#N/A</v>
          </cell>
          <cell r="H438" t="e">
            <v>#N/A</v>
          </cell>
          <cell r="I438" t="e">
            <v>#N/A</v>
          </cell>
        </row>
        <row r="439">
          <cell r="A439" t="str">
            <v>SW103CP-11</v>
          </cell>
          <cell r="B439" t="str">
            <v>Cisco IOS 1003/1004 Ser. IP PLUS (Diskette)</v>
          </cell>
          <cell r="C439" t="str">
            <v>9Q010860</v>
          </cell>
          <cell r="D439" t="str">
            <v>IP-SOL-SW103CP-11</v>
          </cell>
          <cell r="E439">
            <v>152000</v>
          </cell>
          <cell r="F439">
            <v>93600</v>
          </cell>
          <cell r="G439" t="e">
            <v>#N/A</v>
          </cell>
          <cell r="H439" t="e">
            <v>#N/A</v>
          </cell>
          <cell r="I439" t="e">
            <v>#N/A</v>
          </cell>
        </row>
        <row r="440">
          <cell r="A440" t="str">
            <v>SW103CP-11=</v>
          </cell>
          <cell r="B440" t="str">
            <v>Cisco 1003/1004 IOS IP PLUS (Diskette)</v>
          </cell>
          <cell r="C440" t="str">
            <v>9Q010873</v>
          </cell>
          <cell r="D440" t="str">
            <v>IP-SOL-SW103CP-11=</v>
          </cell>
          <cell r="E440">
            <v>13000</v>
          </cell>
          <cell r="F440">
            <v>8000</v>
          </cell>
          <cell r="G440" t="e">
            <v>#N/A</v>
          </cell>
          <cell r="H440" t="e">
            <v>#N/A</v>
          </cell>
          <cell r="I440" t="e">
            <v>#N/A</v>
          </cell>
        </row>
        <row r="441">
          <cell r="A441" t="str">
            <v>SW103CP-12</v>
          </cell>
          <cell r="B441" t="str">
            <v>Cisco 1003/1004 Ser IOS IP PLUS (Diskette)</v>
          </cell>
          <cell r="C441" t="str">
            <v>9Q010886</v>
          </cell>
          <cell r="D441" t="str">
            <v>IP-SOL-SW103CP-12</v>
          </cell>
          <cell r="E441">
            <v>126000</v>
          </cell>
          <cell r="F441">
            <v>77700</v>
          </cell>
          <cell r="G441" t="e">
            <v>#N/A</v>
          </cell>
          <cell r="H441" t="e">
            <v>#N/A</v>
          </cell>
          <cell r="I441" t="e">
            <v>#N/A</v>
          </cell>
        </row>
        <row r="442">
          <cell r="A442" t="str">
            <v>SW103CP-12=</v>
          </cell>
          <cell r="B442" t="str">
            <v>Cisco 1003/1004 Ser IOS IP PLUS (Diskette)</v>
          </cell>
          <cell r="C442" t="str">
            <v>9Q010899</v>
          </cell>
          <cell r="D442" t="str">
            <v>IP-SOL-SW103CP-12=</v>
          </cell>
          <cell r="E442">
            <v>13000</v>
          </cell>
          <cell r="F442">
            <v>8000</v>
          </cell>
          <cell r="G442" t="e">
            <v>#N/A</v>
          </cell>
          <cell r="H442" t="e">
            <v>#N/A</v>
          </cell>
          <cell r="I442" t="e">
            <v>#N/A</v>
          </cell>
        </row>
        <row r="443">
          <cell r="A443" t="str">
            <v>SW103CW-11</v>
          </cell>
          <cell r="B443" t="str">
            <v>Cisco IOS 1003/1004 Ser. IP PLUS 40 (Diskette)</v>
          </cell>
          <cell r="C443" t="str">
            <v>9Q010903</v>
          </cell>
          <cell r="D443" t="str">
            <v>IP-SOL-SW103CW-11</v>
          </cell>
          <cell r="E443">
            <v>152000</v>
          </cell>
          <cell r="F443">
            <v>93600</v>
          </cell>
          <cell r="G443" t="e">
            <v>#N/A</v>
          </cell>
          <cell r="H443" t="e">
            <v>#N/A</v>
          </cell>
          <cell r="I443" t="e">
            <v>#N/A</v>
          </cell>
        </row>
        <row r="444">
          <cell r="A444" t="str">
            <v>SW103CW-11=</v>
          </cell>
          <cell r="B444" t="str">
            <v>Cisco 1003/1004 IOS IP PLUS 40 (Diskette)</v>
          </cell>
          <cell r="C444" t="str">
            <v>9Q010916</v>
          </cell>
          <cell r="D444" t="str">
            <v>IP-SOL-SW103CW-11=</v>
          </cell>
          <cell r="E444">
            <v>13000</v>
          </cell>
          <cell r="F444">
            <v>8000</v>
          </cell>
          <cell r="G444" t="e">
            <v>#N/A</v>
          </cell>
          <cell r="H444" t="e">
            <v>#N/A</v>
          </cell>
          <cell r="I444" t="e">
            <v>#N/A</v>
          </cell>
        </row>
        <row r="445">
          <cell r="A445" t="str">
            <v>SW103CW-12</v>
          </cell>
          <cell r="B445" t="str">
            <v>Cisco 1003/1004 Ser IOS IP PLUS 40 (Diskette)</v>
          </cell>
          <cell r="C445" t="str">
            <v>9Q010929</v>
          </cell>
          <cell r="D445" t="str">
            <v>IP-SOL-SW103CW-12</v>
          </cell>
          <cell r="E445">
            <v>126000</v>
          </cell>
          <cell r="F445">
            <v>77700</v>
          </cell>
          <cell r="G445" t="e">
            <v>#N/A</v>
          </cell>
          <cell r="H445" t="e">
            <v>#N/A</v>
          </cell>
          <cell r="I445" t="e">
            <v>#N/A</v>
          </cell>
        </row>
        <row r="446">
          <cell r="A446" t="str">
            <v>SW103CW-12=</v>
          </cell>
          <cell r="B446" t="str">
            <v>Cisco 1003/1004 Ser IOS IP PLUS 40 (Diskette)</v>
          </cell>
          <cell r="C446" t="str">
            <v>9Q010932</v>
          </cell>
          <cell r="D446" t="str">
            <v>IP-SOL-SW103CW-12=</v>
          </cell>
          <cell r="E446">
            <v>13000</v>
          </cell>
          <cell r="F446">
            <v>8000</v>
          </cell>
          <cell r="G446" t="e">
            <v>#N/A</v>
          </cell>
          <cell r="H446" t="e">
            <v>#N/A</v>
          </cell>
          <cell r="I446" t="e">
            <v>#N/A</v>
          </cell>
        </row>
        <row r="447">
          <cell r="A447" t="str">
            <v>SW103CY-11</v>
          </cell>
          <cell r="B447" t="str">
            <v>Cisco 1003/1004 IOS IP PLUS 56 (Diskette)</v>
          </cell>
          <cell r="C447" t="str">
            <v>9Q010945</v>
          </cell>
          <cell r="D447" t="str">
            <v>IP-SOL-SW103CY-11</v>
          </cell>
          <cell r="E447">
            <v>152000</v>
          </cell>
          <cell r="F447">
            <v>93600</v>
          </cell>
          <cell r="G447" t="e">
            <v>#N/A</v>
          </cell>
          <cell r="H447" t="e">
            <v>#N/A</v>
          </cell>
          <cell r="I447" t="e">
            <v>#N/A</v>
          </cell>
        </row>
        <row r="448">
          <cell r="A448" t="str">
            <v>SW103CY-11=</v>
          </cell>
          <cell r="B448" t="str">
            <v>Cisco 1003/1004 IOS IP PLUS 56 (Diskette)</v>
          </cell>
          <cell r="C448" t="str">
            <v>9Q010958</v>
          </cell>
          <cell r="D448" t="str">
            <v>IP-SOL-SW103CY-11=</v>
          </cell>
          <cell r="E448">
            <v>13000</v>
          </cell>
          <cell r="F448">
            <v>8000</v>
          </cell>
          <cell r="G448" t="e">
            <v>#N/A</v>
          </cell>
          <cell r="H448" t="e">
            <v>#N/A</v>
          </cell>
          <cell r="I448" t="e">
            <v>#N/A</v>
          </cell>
        </row>
        <row r="449">
          <cell r="A449" t="str">
            <v>SW103CY-12</v>
          </cell>
          <cell r="B449" t="str">
            <v>Cisco 1003/1004 Ser IOS IP PLUS 56 (Diskette)</v>
          </cell>
          <cell r="C449" t="str">
            <v>9Q010961</v>
          </cell>
          <cell r="D449" t="str">
            <v>IP-SOL-SW103CY-12</v>
          </cell>
          <cell r="E449">
            <v>126000</v>
          </cell>
          <cell r="F449">
            <v>77700</v>
          </cell>
          <cell r="G449" t="e">
            <v>#N/A</v>
          </cell>
          <cell r="H449" t="e">
            <v>#N/A</v>
          </cell>
          <cell r="I449" t="e">
            <v>#N/A</v>
          </cell>
        </row>
        <row r="450">
          <cell r="A450" t="str">
            <v>SW103CY-12=</v>
          </cell>
          <cell r="B450" t="str">
            <v>Cisco 1003/1004 Ser IOS IP PLUS 56 (Diskette)</v>
          </cell>
          <cell r="C450" t="str">
            <v>9Q010974</v>
          </cell>
          <cell r="D450" t="str">
            <v>IP-SOL-SW103CY-12=</v>
          </cell>
          <cell r="E450">
            <v>13000</v>
          </cell>
          <cell r="F450">
            <v>8000</v>
          </cell>
          <cell r="G450" t="e">
            <v>#N/A</v>
          </cell>
          <cell r="H450" t="e">
            <v>#N/A</v>
          </cell>
          <cell r="I450" t="e">
            <v>#N/A</v>
          </cell>
        </row>
        <row r="451">
          <cell r="A451" t="str">
            <v>FL1005-C-A=</v>
          </cell>
          <cell r="B451" t="str">
            <v>Cisco IOS 1005 Series IP to IP/IPX/AT</v>
          </cell>
          <cell r="C451" t="str">
            <v>9Q010987</v>
          </cell>
          <cell r="D451" t="str">
            <v>IP-SOL-FL1005-C-A=</v>
          </cell>
          <cell r="E451">
            <v>32000</v>
          </cell>
          <cell r="F451">
            <v>16400</v>
          </cell>
          <cell r="G451">
            <v>22000</v>
          </cell>
          <cell r="H451">
            <v>13420</v>
          </cell>
          <cell r="I451">
            <v>268.39999999999998</v>
          </cell>
        </row>
        <row r="452">
          <cell r="A452" t="str">
            <v>FL1005-C-B=</v>
          </cell>
          <cell r="B452" t="str">
            <v>Cisco IOS 1005 Series IP to IP/IPX</v>
          </cell>
          <cell r="C452" t="str">
            <v>9Q010990</v>
          </cell>
          <cell r="D452" t="str">
            <v>IP-SOL-FL1005-C-B=</v>
          </cell>
          <cell r="E452">
            <v>32000</v>
          </cell>
          <cell r="F452">
            <v>16400</v>
          </cell>
          <cell r="G452">
            <v>22000</v>
          </cell>
          <cell r="H452">
            <v>13420</v>
          </cell>
          <cell r="I452">
            <v>268.39999999999998</v>
          </cell>
        </row>
        <row r="453">
          <cell r="A453" t="str">
            <v>FL1005-C-E=</v>
          </cell>
          <cell r="B453" t="str">
            <v>Cisco IOS 1005 Series IP to IP/AT</v>
          </cell>
          <cell r="C453" t="str">
            <v>9Q011007</v>
          </cell>
          <cell r="D453" t="str">
            <v>IP-SOL-FL1005-C-E=</v>
          </cell>
          <cell r="E453">
            <v>32000</v>
          </cell>
          <cell r="F453">
            <v>16400</v>
          </cell>
          <cell r="G453">
            <v>22000</v>
          </cell>
          <cell r="H453">
            <v>13420</v>
          </cell>
          <cell r="I453">
            <v>268.39999999999998</v>
          </cell>
        </row>
        <row r="454">
          <cell r="A454" t="str">
            <v>FL1005-P=</v>
          </cell>
          <cell r="B454" t="str">
            <v>Cisco IOS 1005 Series PLUS</v>
          </cell>
          <cell r="C454" t="str">
            <v>9Q011010</v>
          </cell>
          <cell r="D454" t="str">
            <v>IP-SOL-FL1005-P=</v>
          </cell>
          <cell r="E454">
            <v>64000</v>
          </cell>
          <cell r="F454">
            <v>32100</v>
          </cell>
          <cell r="G454">
            <v>43000</v>
          </cell>
          <cell r="H454">
            <v>26230</v>
          </cell>
          <cell r="I454">
            <v>524.6</v>
          </cell>
        </row>
        <row r="455">
          <cell r="A455" t="str">
            <v>FL1005-W=</v>
          </cell>
          <cell r="B455" t="str">
            <v>Cisco IOS 1005 Series PLUS 40</v>
          </cell>
          <cell r="C455" t="str">
            <v>9Q011023</v>
          </cell>
          <cell r="D455" t="str">
            <v>IP-SOL-FL1005-W=</v>
          </cell>
          <cell r="E455">
            <v>64000</v>
          </cell>
          <cell r="F455">
            <v>32100</v>
          </cell>
          <cell r="G455">
            <v>43000</v>
          </cell>
          <cell r="H455">
            <v>26230</v>
          </cell>
          <cell r="I455">
            <v>524.6</v>
          </cell>
        </row>
        <row r="456">
          <cell r="A456" t="str">
            <v>FL1005-Y=</v>
          </cell>
          <cell r="B456" t="str">
            <v>Cisco IOS 1005 Series PLUS 56</v>
          </cell>
          <cell r="C456" t="str">
            <v>9Q011036</v>
          </cell>
          <cell r="D456" t="str">
            <v>IP-SOL-FL1005-Y=</v>
          </cell>
          <cell r="E456">
            <v>64000</v>
          </cell>
          <cell r="F456">
            <v>32100</v>
          </cell>
          <cell r="G456">
            <v>43000</v>
          </cell>
          <cell r="H456">
            <v>26230</v>
          </cell>
          <cell r="I456">
            <v>524.6</v>
          </cell>
        </row>
        <row r="457">
          <cell r="A457" t="str">
            <v>SF1005E2-11</v>
          </cell>
          <cell r="B457" t="str">
            <v>Cisco IOS 1005 Series IP/AT (2MB Flash card)</v>
          </cell>
          <cell r="C457" t="str">
            <v>9Q011049</v>
          </cell>
          <cell r="D457" t="str">
            <v>IP-SOL-SF1005E2-11</v>
          </cell>
          <cell r="E457">
            <v>160000</v>
          </cell>
          <cell r="F457">
            <v>80600</v>
          </cell>
          <cell r="G457" t="e">
            <v>#N/A</v>
          </cell>
          <cell r="H457" t="e">
            <v>#N/A</v>
          </cell>
          <cell r="I457" t="e">
            <v>#N/A</v>
          </cell>
        </row>
        <row r="458">
          <cell r="A458" t="str">
            <v>SF1005E2-11=</v>
          </cell>
          <cell r="B458" t="str">
            <v>Cisco IOS 1005 Series IP/AT (2MB Flash card)</v>
          </cell>
          <cell r="C458" t="str">
            <v>9Q011052</v>
          </cell>
          <cell r="D458" t="str">
            <v>IP-SOL-SF1005E2-11=</v>
          </cell>
          <cell r="E458">
            <v>32000</v>
          </cell>
          <cell r="F458">
            <v>16400</v>
          </cell>
          <cell r="G458" t="e">
            <v>#N/A</v>
          </cell>
          <cell r="H458" t="e">
            <v>#N/A</v>
          </cell>
          <cell r="I458" t="e">
            <v>#N/A</v>
          </cell>
        </row>
        <row r="459">
          <cell r="A459" t="str">
            <v>SF1005E4-11</v>
          </cell>
          <cell r="B459" t="str">
            <v>Cisco IOS 1005 Series IP/AT (4MB Flash card)</v>
          </cell>
          <cell r="C459" t="str">
            <v>9Q011065</v>
          </cell>
          <cell r="D459" t="str">
            <v>IP-SOL-SF1005E4-11</v>
          </cell>
          <cell r="E459">
            <v>192000</v>
          </cell>
          <cell r="F459">
            <v>97000</v>
          </cell>
          <cell r="G459" t="e">
            <v>#N/A</v>
          </cell>
          <cell r="H459" t="e">
            <v>#N/A</v>
          </cell>
          <cell r="I459" t="e">
            <v>#N/A</v>
          </cell>
        </row>
        <row r="460">
          <cell r="A460" t="str">
            <v>SF1005E4-11=</v>
          </cell>
          <cell r="B460" t="str">
            <v>Cisco IOS 1005 Series IP/AT (4MB Flash card)</v>
          </cell>
          <cell r="C460" t="str">
            <v>9Q011078</v>
          </cell>
          <cell r="D460" t="str">
            <v>IP-SOL-SF1005E4-11=</v>
          </cell>
          <cell r="E460">
            <v>64000</v>
          </cell>
          <cell r="F460">
            <v>32100</v>
          </cell>
          <cell r="G460" t="e">
            <v>#N/A</v>
          </cell>
          <cell r="H460" t="e">
            <v>#N/A</v>
          </cell>
          <cell r="I460" t="e">
            <v>#N/A</v>
          </cell>
        </row>
        <row r="461">
          <cell r="A461" t="str">
            <v>SF1005M2-11</v>
          </cell>
          <cell r="B461" t="str">
            <v>Cisco IOS 1005 Series IP/OSPF/PIM (2MB Flash card)</v>
          </cell>
          <cell r="C461" t="str">
            <v>9Q011081</v>
          </cell>
          <cell r="D461" t="str">
            <v>IP-SOL-SF1005M2-11</v>
          </cell>
          <cell r="E461">
            <v>144000</v>
          </cell>
          <cell r="F461">
            <v>72400</v>
          </cell>
          <cell r="G461" t="e">
            <v>#N/A</v>
          </cell>
          <cell r="H461" t="e">
            <v>#N/A</v>
          </cell>
          <cell r="I461" t="e">
            <v>#N/A</v>
          </cell>
        </row>
        <row r="462">
          <cell r="A462" t="str">
            <v>SF1005M2-11=</v>
          </cell>
          <cell r="B462" t="str">
            <v>Cisco IOS 1005 Series IP/OSPF/PIM (2MB Flash card)</v>
          </cell>
          <cell r="C462" t="str">
            <v>9Q011094</v>
          </cell>
          <cell r="D462" t="str">
            <v>IP-SOL-SF1005M2-11=</v>
          </cell>
          <cell r="E462">
            <v>32000</v>
          </cell>
          <cell r="F462">
            <v>16400</v>
          </cell>
          <cell r="G462" t="e">
            <v>#N/A</v>
          </cell>
          <cell r="H462" t="e">
            <v>#N/A</v>
          </cell>
          <cell r="I462" t="e">
            <v>#N/A</v>
          </cell>
        </row>
        <row r="463">
          <cell r="A463" t="str">
            <v>SF1005M4-11</v>
          </cell>
          <cell r="B463" t="str">
            <v>Cisco IOS 1005 Series IP/OSPF/PIM (4MB Flash card)</v>
          </cell>
          <cell r="C463" t="str">
            <v>9Q011108</v>
          </cell>
          <cell r="D463" t="str">
            <v>IP-SOL-SF1005M4-11</v>
          </cell>
          <cell r="E463">
            <v>176000</v>
          </cell>
          <cell r="F463">
            <v>88800</v>
          </cell>
          <cell r="G463" t="e">
            <v>#N/A</v>
          </cell>
          <cell r="H463" t="e">
            <v>#N/A</v>
          </cell>
          <cell r="I463" t="e">
            <v>#N/A</v>
          </cell>
        </row>
        <row r="464">
          <cell r="A464" t="str">
            <v>SF1005M4-11=</v>
          </cell>
          <cell r="B464" t="str">
            <v>Cisco IOS 1005 Series IP/OSPF/PIM (4MB Flash card)</v>
          </cell>
          <cell r="C464" t="str">
            <v>9Q011111</v>
          </cell>
          <cell r="D464" t="str">
            <v>IP-SOL-SF1005M4-11=</v>
          </cell>
          <cell r="E464">
            <v>64000</v>
          </cell>
          <cell r="F464">
            <v>32100</v>
          </cell>
          <cell r="G464" t="e">
            <v>#N/A</v>
          </cell>
          <cell r="H464" t="e">
            <v>#N/A</v>
          </cell>
          <cell r="I464" t="e">
            <v>#N/A</v>
          </cell>
        </row>
        <row r="465">
          <cell r="A465" t="str">
            <v>SF105A2-11</v>
          </cell>
          <cell r="B465" t="str">
            <v>Cisco IOS 1005 Ser. IP/IPX/AT (2MB Flash card)</v>
          </cell>
          <cell r="C465" t="str">
            <v>9Q011124</v>
          </cell>
          <cell r="D465" t="str">
            <v>IP-SOL-SF105A2-11</v>
          </cell>
          <cell r="E465">
            <v>160000</v>
          </cell>
          <cell r="F465">
            <v>80600</v>
          </cell>
          <cell r="G465" t="e">
            <v>#N/A</v>
          </cell>
          <cell r="H465" t="e">
            <v>#N/A</v>
          </cell>
          <cell r="I465" t="e">
            <v>#N/A</v>
          </cell>
        </row>
        <row r="466">
          <cell r="A466" t="str">
            <v>SF105A2-11=</v>
          </cell>
          <cell r="B466" t="str">
            <v>Cisco IOS 1005 Series IP/IPX/AT (2MB Flash card)</v>
          </cell>
          <cell r="C466" t="str">
            <v>9Q011137</v>
          </cell>
          <cell r="D466" t="str">
            <v>IP-SOL-SF105A2-11=</v>
          </cell>
          <cell r="E466">
            <v>32000</v>
          </cell>
          <cell r="F466">
            <v>16400</v>
          </cell>
          <cell r="G466" t="e">
            <v>#N/A</v>
          </cell>
          <cell r="H466" t="e">
            <v>#N/A</v>
          </cell>
          <cell r="I466" t="e">
            <v>#N/A</v>
          </cell>
        </row>
        <row r="467">
          <cell r="A467" t="str">
            <v>SF105A4-11</v>
          </cell>
          <cell r="B467" t="str">
            <v>Cisco IOS 1005 Ser. IP/IPX/AT (4MB Flash card)</v>
          </cell>
          <cell r="C467" t="str">
            <v>9Q011140</v>
          </cell>
          <cell r="D467" t="str">
            <v>IP-SOL-SF105A4-11</v>
          </cell>
          <cell r="E467">
            <v>192000</v>
          </cell>
          <cell r="F467">
            <v>97000</v>
          </cell>
          <cell r="G467" t="e">
            <v>#N/A</v>
          </cell>
          <cell r="H467" t="e">
            <v>#N/A</v>
          </cell>
          <cell r="I467" t="e">
            <v>#N/A</v>
          </cell>
        </row>
        <row r="468">
          <cell r="A468" t="str">
            <v>SF105A4-11=</v>
          </cell>
          <cell r="B468" t="str">
            <v>Cisco IOS 1005 Series IP/IPX/AT (4MB Flash card)</v>
          </cell>
          <cell r="C468" t="str">
            <v>9Q011153</v>
          </cell>
          <cell r="D468" t="str">
            <v>IP-SOL-SF105A4-11=</v>
          </cell>
          <cell r="E468">
            <v>64000</v>
          </cell>
          <cell r="F468">
            <v>32100</v>
          </cell>
          <cell r="G468" t="e">
            <v>#N/A</v>
          </cell>
          <cell r="H468" t="e">
            <v>#N/A</v>
          </cell>
          <cell r="I468" t="e">
            <v>#N/A</v>
          </cell>
        </row>
        <row r="469">
          <cell r="A469" t="str">
            <v>SF105A4-12</v>
          </cell>
          <cell r="B469" t="str">
            <v>Cisco 1005 Ser IOS IP/IPX/AT (4MB Flash card)</v>
          </cell>
          <cell r="C469" t="str">
            <v>9Q011166</v>
          </cell>
          <cell r="D469" t="str">
            <v>IP-SOL-SF105A4-12</v>
          </cell>
          <cell r="E469">
            <v>192000</v>
          </cell>
          <cell r="F469">
            <v>97000</v>
          </cell>
          <cell r="G469" t="e">
            <v>#N/A</v>
          </cell>
          <cell r="H469" t="e">
            <v>#N/A</v>
          </cell>
          <cell r="I469" t="e">
            <v>#N/A</v>
          </cell>
        </row>
        <row r="470">
          <cell r="A470" t="str">
            <v>SF105A4-12=</v>
          </cell>
          <cell r="B470" t="str">
            <v>Cisco 1005 Ser IOS IP/IPX/AT (4MB Flash card)</v>
          </cell>
          <cell r="C470" t="str">
            <v>9Q011179</v>
          </cell>
          <cell r="D470" t="str">
            <v>IP-SOL-SF105A4-12=</v>
          </cell>
          <cell r="E470">
            <v>64000</v>
          </cell>
          <cell r="F470">
            <v>32100</v>
          </cell>
          <cell r="G470" t="e">
            <v>#N/A</v>
          </cell>
          <cell r="H470" t="e">
            <v>#N/A</v>
          </cell>
          <cell r="I470" t="e">
            <v>#N/A</v>
          </cell>
        </row>
        <row r="471">
          <cell r="A471" t="str">
            <v>SF105AP4-11</v>
          </cell>
          <cell r="B471" t="str">
            <v>Cisco IOS 1005 Ser. IP/IPX/AT PLUS (4MB Flash card)</v>
          </cell>
          <cell r="C471" t="str">
            <v>9Q011182</v>
          </cell>
          <cell r="D471" t="str">
            <v>IP-SOL-SF105AP4-11</v>
          </cell>
          <cell r="E471">
            <v>256000</v>
          </cell>
          <cell r="F471">
            <v>129100</v>
          </cell>
          <cell r="G471" t="e">
            <v>#N/A</v>
          </cell>
          <cell r="H471" t="e">
            <v>#N/A</v>
          </cell>
          <cell r="I471" t="e">
            <v>#N/A</v>
          </cell>
        </row>
        <row r="472">
          <cell r="A472" t="str">
            <v>SF105AP4-11=</v>
          </cell>
          <cell r="B472" t="str">
            <v>Cisco IOS 1005 Series IP/IPX/AT PLUS (4MB Flash card)</v>
          </cell>
          <cell r="C472" t="str">
            <v>9Q011195</v>
          </cell>
          <cell r="D472" t="str">
            <v>IP-SOL-SF105AP4-11=</v>
          </cell>
          <cell r="E472">
            <v>64000</v>
          </cell>
          <cell r="F472">
            <v>32100</v>
          </cell>
          <cell r="G472" t="e">
            <v>#N/A</v>
          </cell>
          <cell r="H472" t="e">
            <v>#N/A</v>
          </cell>
          <cell r="I472" t="e">
            <v>#N/A</v>
          </cell>
        </row>
        <row r="473">
          <cell r="A473" t="str">
            <v>SF105AP4-12</v>
          </cell>
          <cell r="B473" t="str">
            <v>Cisco 1005 Ser IOS IP/IPX/AT PLUS (4MB Flash card)</v>
          </cell>
          <cell r="C473" t="str">
            <v>9Q011209</v>
          </cell>
          <cell r="D473" t="str">
            <v>IP-SOL-SF105AP4-12</v>
          </cell>
          <cell r="E473">
            <v>256000</v>
          </cell>
          <cell r="F473">
            <v>129100</v>
          </cell>
          <cell r="G473" t="e">
            <v>#N/A</v>
          </cell>
          <cell r="H473" t="e">
            <v>#N/A</v>
          </cell>
          <cell r="I473" t="e">
            <v>#N/A</v>
          </cell>
        </row>
        <row r="474">
          <cell r="A474" t="str">
            <v>SF105AP4-12=</v>
          </cell>
          <cell r="B474" t="str">
            <v>Cisco 1005 Ser IOS IP/IPX/AT PLUS (4MB Flash card)</v>
          </cell>
          <cell r="C474" t="str">
            <v>9Q011212</v>
          </cell>
          <cell r="D474" t="str">
            <v>IP-SOL-SF105AP4-12=</v>
          </cell>
          <cell r="E474">
            <v>64000</v>
          </cell>
          <cell r="F474">
            <v>32100</v>
          </cell>
          <cell r="G474" t="e">
            <v>#N/A</v>
          </cell>
          <cell r="H474" t="e">
            <v>#N/A</v>
          </cell>
          <cell r="I474" t="e">
            <v>#N/A</v>
          </cell>
        </row>
        <row r="475">
          <cell r="A475" t="str">
            <v>SF105AW4-11</v>
          </cell>
          <cell r="B475" t="str">
            <v>Cisco IOS 1005 Ser. IP PLUS 40 (4MB Flash card)</v>
          </cell>
          <cell r="C475" t="str">
            <v>9Q011225</v>
          </cell>
          <cell r="D475" t="str">
            <v>IP-SOL-SF105AW4-11</v>
          </cell>
          <cell r="E475">
            <v>256000</v>
          </cell>
          <cell r="F475">
            <v>129100</v>
          </cell>
          <cell r="G475" t="e">
            <v>#N/A</v>
          </cell>
          <cell r="H475" t="e">
            <v>#N/A</v>
          </cell>
          <cell r="I475" t="e">
            <v>#N/A</v>
          </cell>
        </row>
        <row r="476">
          <cell r="A476" t="str">
            <v>SF105AW4-11=</v>
          </cell>
          <cell r="B476" t="str">
            <v>Cisco IOS 1005 Ser. IP PLUS 40 (4MB Flash card)</v>
          </cell>
          <cell r="C476" t="str">
            <v>9Q011238</v>
          </cell>
          <cell r="D476" t="str">
            <v>IP-SOL-SF105AW4-11=</v>
          </cell>
          <cell r="E476">
            <v>64000</v>
          </cell>
          <cell r="F476">
            <v>32100</v>
          </cell>
          <cell r="G476" t="e">
            <v>#N/A</v>
          </cell>
          <cell r="H476" t="e">
            <v>#N/A</v>
          </cell>
          <cell r="I476" t="e">
            <v>#N/A</v>
          </cell>
        </row>
        <row r="477">
          <cell r="A477" t="str">
            <v>SF105AW4-12</v>
          </cell>
          <cell r="B477" t="str">
            <v>Cisco 1005 Ser IOS IP/IPX/AT PLUS 40 (4MB Flash card)</v>
          </cell>
          <cell r="C477" t="str">
            <v>9Q011241</v>
          </cell>
          <cell r="D477" t="str">
            <v>IP-SOL-SF105AW4-12</v>
          </cell>
          <cell r="E477">
            <v>256000</v>
          </cell>
          <cell r="F477">
            <v>129100</v>
          </cell>
          <cell r="G477" t="e">
            <v>#N/A</v>
          </cell>
          <cell r="H477" t="e">
            <v>#N/A</v>
          </cell>
          <cell r="I477" t="e">
            <v>#N/A</v>
          </cell>
        </row>
        <row r="478">
          <cell r="A478" t="str">
            <v>SF105AW4-12=</v>
          </cell>
          <cell r="B478" t="str">
            <v>Cisco 1005 Ser IOS IP/IPX/AT PLUS 40 (4MB Flash card)</v>
          </cell>
          <cell r="C478" t="str">
            <v>9Q011254</v>
          </cell>
          <cell r="D478" t="str">
            <v>IP-SOL-SF105AW4-12=</v>
          </cell>
          <cell r="E478">
            <v>64000</v>
          </cell>
          <cell r="F478">
            <v>32100</v>
          </cell>
          <cell r="G478" t="e">
            <v>#N/A</v>
          </cell>
          <cell r="H478" t="e">
            <v>#N/A</v>
          </cell>
          <cell r="I478" t="e">
            <v>#N/A</v>
          </cell>
        </row>
        <row r="479">
          <cell r="A479" t="str">
            <v>SF105AY4-11</v>
          </cell>
          <cell r="B479" t="str">
            <v>Cisco IOS 1005 Series IP/IPX/AT PLUS 56 (4MB Flash card)</v>
          </cell>
          <cell r="C479" t="str">
            <v>9Q011267</v>
          </cell>
          <cell r="D479" t="str">
            <v>IP-SOL-SF105AY4-11</v>
          </cell>
          <cell r="E479">
            <v>256000</v>
          </cell>
          <cell r="F479">
            <v>129100</v>
          </cell>
          <cell r="G479" t="e">
            <v>#N/A</v>
          </cell>
          <cell r="H479" t="e">
            <v>#N/A</v>
          </cell>
          <cell r="I479" t="e">
            <v>#N/A</v>
          </cell>
        </row>
        <row r="480">
          <cell r="A480" t="str">
            <v>SF105AY4-11=</v>
          </cell>
          <cell r="B480" t="str">
            <v>Cisco IOS 1005 Series IP/IPX/AT PLUS 56 (4MB Flash card)</v>
          </cell>
          <cell r="C480" t="str">
            <v>9Q011270</v>
          </cell>
          <cell r="D480" t="str">
            <v>IP-SOL-SF105AY4-11=</v>
          </cell>
          <cell r="E480">
            <v>64000</v>
          </cell>
          <cell r="F480">
            <v>32100</v>
          </cell>
          <cell r="G480" t="e">
            <v>#N/A</v>
          </cell>
          <cell r="H480" t="e">
            <v>#N/A</v>
          </cell>
          <cell r="I480" t="e">
            <v>#N/A</v>
          </cell>
        </row>
        <row r="481">
          <cell r="A481" t="str">
            <v>SF105AY4-12</v>
          </cell>
          <cell r="B481" t="str">
            <v>Cisco 1005 Ser IOS IP/IPX/AT PLUS 56 (4MB Flash card)</v>
          </cell>
          <cell r="C481" t="str">
            <v>9Q011283</v>
          </cell>
          <cell r="D481" t="str">
            <v>IP-SOL-SF105AY4-12</v>
          </cell>
          <cell r="E481">
            <v>272000</v>
          </cell>
          <cell r="F481">
            <v>137200</v>
          </cell>
          <cell r="G481" t="e">
            <v>#N/A</v>
          </cell>
          <cell r="H481" t="e">
            <v>#N/A</v>
          </cell>
          <cell r="I481" t="e">
            <v>#N/A</v>
          </cell>
        </row>
        <row r="482">
          <cell r="A482" t="str">
            <v>SF105AY4-12=</v>
          </cell>
          <cell r="B482" t="str">
            <v>Cisco 1005 Ser IOS IP/IPX/AT PLUS 56 (4MB Flash card)</v>
          </cell>
          <cell r="C482" t="str">
            <v>9Q011296</v>
          </cell>
          <cell r="D482" t="str">
            <v>IP-SOL-SF105AY4-12=</v>
          </cell>
          <cell r="E482">
            <v>64000</v>
          </cell>
          <cell r="F482">
            <v>32100</v>
          </cell>
          <cell r="G482" t="e">
            <v>#N/A</v>
          </cell>
          <cell r="H482" t="e">
            <v>#N/A</v>
          </cell>
          <cell r="I482" t="e">
            <v>#N/A</v>
          </cell>
        </row>
        <row r="483">
          <cell r="A483" t="str">
            <v>SF105B2-11</v>
          </cell>
          <cell r="B483" t="str">
            <v>Cisco IOS 1005 Ser. IP/IPX (2MB Flash card)</v>
          </cell>
          <cell r="C483" t="str">
            <v>9Q011300</v>
          </cell>
          <cell r="D483" t="str">
            <v>IP-SOL-SF105B2-11</v>
          </cell>
          <cell r="E483">
            <v>160000</v>
          </cell>
          <cell r="F483">
            <v>80600</v>
          </cell>
          <cell r="G483" t="e">
            <v>#N/A</v>
          </cell>
          <cell r="H483" t="e">
            <v>#N/A</v>
          </cell>
          <cell r="I483" t="e">
            <v>#N/A</v>
          </cell>
        </row>
        <row r="484">
          <cell r="A484" t="str">
            <v>SF105B2-11=</v>
          </cell>
          <cell r="B484" t="str">
            <v>Cisco IOS 1005 Series IP/IPX (2MB Flash card)</v>
          </cell>
          <cell r="C484" t="str">
            <v>9Q011313</v>
          </cell>
          <cell r="D484" t="str">
            <v>IP-SOL-SF105B2-11=</v>
          </cell>
          <cell r="E484">
            <v>32000</v>
          </cell>
          <cell r="F484">
            <v>16400</v>
          </cell>
          <cell r="G484" t="e">
            <v>#N/A</v>
          </cell>
          <cell r="H484" t="e">
            <v>#N/A</v>
          </cell>
          <cell r="I484" t="e">
            <v>#N/A</v>
          </cell>
        </row>
        <row r="485">
          <cell r="A485" t="str">
            <v>SF105B4-11</v>
          </cell>
          <cell r="B485" t="str">
            <v>Cisco IOS 1005 Ser. IP/IPX (4MB Flash card)</v>
          </cell>
          <cell r="C485" t="str">
            <v>9Q011326</v>
          </cell>
          <cell r="D485" t="str">
            <v>IP-SOL-SF105B4-11</v>
          </cell>
          <cell r="E485">
            <v>192000</v>
          </cell>
          <cell r="F485">
            <v>97000</v>
          </cell>
          <cell r="G485" t="e">
            <v>#N/A</v>
          </cell>
          <cell r="H485" t="e">
            <v>#N/A</v>
          </cell>
          <cell r="I485" t="e">
            <v>#N/A</v>
          </cell>
        </row>
        <row r="486">
          <cell r="A486" t="str">
            <v>SF105B4-11=</v>
          </cell>
          <cell r="B486" t="str">
            <v>Cisco IOS 1005 Series IP/IPX (4MB Flash card)</v>
          </cell>
          <cell r="C486" t="str">
            <v>9Q011339</v>
          </cell>
          <cell r="D486" t="str">
            <v>IP-SOL-SF105B4-11=</v>
          </cell>
          <cell r="E486">
            <v>64000</v>
          </cell>
          <cell r="F486">
            <v>32100</v>
          </cell>
          <cell r="G486" t="e">
            <v>#N/A</v>
          </cell>
          <cell r="H486" t="e">
            <v>#N/A</v>
          </cell>
          <cell r="I486" t="e">
            <v>#N/A</v>
          </cell>
        </row>
        <row r="487">
          <cell r="A487" t="str">
            <v>SF105B4-11-1</v>
          </cell>
          <cell r="B487" t="str">
            <v>Cisco IOS 1005 Ser. IP/IPX (4MB Flash card)</v>
          </cell>
          <cell r="C487" t="str">
            <v>9Q012231</v>
          </cell>
          <cell r="D487" t="str">
            <v>IP-SOL-SF105B4-11-1</v>
          </cell>
          <cell r="E487">
            <v>192000</v>
          </cell>
          <cell r="F487">
            <v>123600</v>
          </cell>
          <cell r="G487" t="e">
            <v>#N/A</v>
          </cell>
          <cell r="H487" t="e">
            <v>#N/A</v>
          </cell>
          <cell r="I487" t="e">
            <v>#N/A</v>
          </cell>
        </row>
        <row r="488">
          <cell r="A488" t="str">
            <v>SF105B4-12</v>
          </cell>
          <cell r="B488" t="str">
            <v>Cisco 1005 Ser IOS IP/IPX (4MB Flash card)</v>
          </cell>
          <cell r="C488" t="str">
            <v>9Q011342</v>
          </cell>
          <cell r="D488" t="str">
            <v>IP-SOL-SF105B4-12</v>
          </cell>
          <cell r="E488">
            <v>192000</v>
          </cell>
          <cell r="F488">
            <v>97000</v>
          </cell>
          <cell r="G488" t="e">
            <v>#N/A</v>
          </cell>
          <cell r="H488" t="e">
            <v>#N/A</v>
          </cell>
          <cell r="I488" t="e">
            <v>#N/A</v>
          </cell>
        </row>
        <row r="489">
          <cell r="A489" t="str">
            <v>SF105B4-12=</v>
          </cell>
          <cell r="B489" t="str">
            <v>Cisco 1005 Ser IOS IP/IPX (4MB Flash card)</v>
          </cell>
          <cell r="C489" t="str">
            <v>9Q011355</v>
          </cell>
          <cell r="D489" t="str">
            <v>IP-SOL-SF105B4-12=</v>
          </cell>
          <cell r="E489">
            <v>64000</v>
          </cell>
          <cell r="F489">
            <v>32100</v>
          </cell>
          <cell r="G489" t="e">
            <v>#N/A</v>
          </cell>
          <cell r="H489" t="e">
            <v>#N/A</v>
          </cell>
          <cell r="I489" t="e">
            <v>#N/A</v>
          </cell>
        </row>
        <row r="490">
          <cell r="A490" t="str">
            <v>SF105C2-11</v>
          </cell>
          <cell r="B490" t="str">
            <v>Cisco IOS 1005 Series IP (2MB Flash card)</v>
          </cell>
          <cell r="C490" t="str">
            <v>9Q011368</v>
          </cell>
          <cell r="D490" t="str">
            <v>IP-SOL-SF105C2-11</v>
          </cell>
          <cell r="E490">
            <v>128000</v>
          </cell>
          <cell r="F490">
            <v>64200</v>
          </cell>
          <cell r="G490" t="e">
            <v>#N/A</v>
          </cell>
          <cell r="H490" t="e">
            <v>#N/A</v>
          </cell>
          <cell r="I490" t="e">
            <v>#N/A</v>
          </cell>
        </row>
        <row r="491">
          <cell r="A491" t="str">
            <v>SF105C2-11=</v>
          </cell>
          <cell r="B491" t="str">
            <v>Cisco IOS 1005 Series IP (2MB Flash card)</v>
          </cell>
          <cell r="C491" t="str">
            <v>9Q012244</v>
          </cell>
          <cell r="D491" t="str">
            <v>IP-SOL-SF105C2-11=</v>
          </cell>
          <cell r="E491">
            <v>32000</v>
          </cell>
          <cell r="F491">
            <v>16400</v>
          </cell>
          <cell r="G491" t="e">
            <v>#N/A</v>
          </cell>
          <cell r="H491" t="e">
            <v>#N/A</v>
          </cell>
          <cell r="I491" t="e">
            <v>#N/A</v>
          </cell>
        </row>
        <row r="492">
          <cell r="A492" t="str">
            <v>SF105C4-11</v>
          </cell>
          <cell r="B492" t="str">
            <v>Cisco IOS 1005 Ser. IP (4MB Flash card)</v>
          </cell>
          <cell r="C492" t="str">
            <v>9Q011384</v>
          </cell>
          <cell r="D492" t="str">
            <v>IP-SOL-SF105C4-11</v>
          </cell>
          <cell r="E492">
            <v>160000</v>
          </cell>
          <cell r="F492">
            <v>80600</v>
          </cell>
          <cell r="G492" t="e">
            <v>#N/A</v>
          </cell>
          <cell r="H492" t="e">
            <v>#N/A</v>
          </cell>
          <cell r="I492" t="e">
            <v>#N/A</v>
          </cell>
        </row>
        <row r="493">
          <cell r="A493" t="str">
            <v>SF105C4-11=</v>
          </cell>
          <cell r="B493" t="str">
            <v>Cisco IOS 1005 Series IP (4MB Flash card)</v>
          </cell>
          <cell r="C493" t="str">
            <v>9Q011397</v>
          </cell>
          <cell r="D493" t="str">
            <v>IP-SOL-SF105C4-11=</v>
          </cell>
          <cell r="E493">
            <v>64000</v>
          </cell>
          <cell r="F493">
            <v>32100</v>
          </cell>
          <cell r="G493" t="e">
            <v>#N/A</v>
          </cell>
          <cell r="H493" t="e">
            <v>#N/A</v>
          </cell>
          <cell r="I493" t="e">
            <v>#N/A</v>
          </cell>
        </row>
        <row r="494">
          <cell r="A494" t="str">
            <v>SF105C4-12</v>
          </cell>
          <cell r="B494" t="str">
            <v>Cisco 1005 Ser IOS IP (4MB Flash card)</v>
          </cell>
          <cell r="C494" t="str">
            <v>9Q011401</v>
          </cell>
          <cell r="D494" t="str">
            <v>IP-SOL-SF105C4-12</v>
          </cell>
          <cell r="E494">
            <v>160000</v>
          </cell>
          <cell r="F494">
            <v>80600</v>
          </cell>
          <cell r="G494" t="e">
            <v>#N/A</v>
          </cell>
          <cell r="H494" t="e">
            <v>#N/A</v>
          </cell>
          <cell r="I494" t="e">
            <v>#N/A</v>
          </cell>
        </row>
        <row r="495">
          <cell r="A495" t="str">
            <v>SF105C4-12=</v>
          </cell>
          <cell r="B495" t="str">
            <v>Cisco 1005 Ser IOS IP (4MB Flash card)</v>
          </cell>
          <cell r="C495" t="str">
            <v>9Q011414</v>
          </cell>
          <cell r="D495" t="str">
            <v>IP-SOL-SF105C4-12=</v>
          </cell>
          <cell r="E495">
            <v>64000</v>
          </cell>
          <cell r="F495">
            <v>32100</v>
          </cell>
          <cell r="G495" t="e">
            <v>#N/A</v>
          </cell>
          <cell r="H495" t="e">
            <v>#N/A</v>
          </cell>
          <cell r="I495" t="e">
            <v>#N/A</v>
          </cell>
        </row>
        <row r="496">
          <cell r="A496" t="str">
            <v>SF105COM4-11</v>
          </cell>
          <cell r="B496" t="str">
            <v>Cisco IOS 1005 Ser. IP/OSPF/PIM (4MB Flash card)</v>
          </cell>
          <cell r="C496" t="str">
            <v>9Q012257</v>
          </cell>
          <cell r="D496" t="str">
            <v>IP-SOL-SF105COM4-11</v>
          </cell>
          <cell r="E496">
            <v>176000</v>
          </cell>
          <cell r="F496">
            <v>88800</v>
          </cell>
          <cell r="G496" t="e">
            <v>#N/A</v>
          </cell>
          <cell r="H496" t="e">
            <v>#N/A</v>
          </cell>
          <cell r="I496" t="e">
            <v>#N/A</v>
          </cell>
        </row>
        <row r="497">
          <cell r="A497" t="str">
            <v>SF105COM4-11=</v>
          </cell>
          <cell r="B497" t="str">
            <v>Cisco IOS 1005 Ser. IP/OSPF/PIM (4MB Flash card)</v>
          </cell>
          <cell r="C497" t="str">
            <v>9Q012260</v>
          </cell>
          <cell r="D497" t="str">
            <v>IP-SOL-SF105COM4-11=</v>
          </cell>
          <cell r="E497">
            <v>64000</v>
          </cell>
          <cell r="F497">
            <v>32100</v>
          </cell>
          <cell r="G497" t="e">
            <v>#N/A</v>
          </cell>
          <cell r="H497" t="e">
            <v>#N/A</v>
          </cell>
          <cell r="I497" t="e">
            <v>#N/A</v>
          </cell>
        </row>
        <row r="498">
          <cell r="A498" t="str">
            <v>SF105COM4-12</v>
          </cell>
          <cell r="B498" t="str">
            <v>Cisco 1005 Ser IOS IP/OSPF/PIM (4MB Flash card)</v>
          </cell>
          <cell r="C498" t="str">
            <v>9Q011427</v>
          </cell>
          <cell r="D498" t="str">
            <v>IP-SOL-SF105COM4-12</v>
          </cell>
          <cell r="E498">
            <v>176000</v>
          </cell>
          <cell r="F498">
            <v>88800</v>
          </cell>
          <cell r="G498" t="e">
            <v>#N/A</v>
          </cell>
          <cell r="H498" t="e">
            <v>#N/A</v>
          </cell>
          <cell r="I498" t="e">
            <v>#N/A</v>
          </cell>
        </row>
        <row r="499">
          <cell r="A499" t="str">
            <v>SF105COM4-12=</v>
          </cell>
          <cell r="B499" t="str">
            <v>Cisco 1005 Ser IOS IP/OSPF/PIM (4MB Flash card)</v>
          </cell>
          <cell r="C499" t="str">
            <v>9Q011430</v>
          </cell>
          <cell r="D499" t="str">
            <v>IP-SOL-SF105COM4-12=</v>
          </cell>
          <cell r="E499">
            <v>64000</v>
          </cell>
          <cell r="F499">
            <v>32100</v>
          </cell>
          <cell r="G499" t="e">
            <v>#N/A</v>
          </cell>
          <cell r="H499" t="e">
            <v>#N/A</v>
          </cell>
          <cell r="I499" t="e">
            <v>#N/A</v>
          </cell>
        </row>
        <row r="500">
          <cell r="A500" t="str">
            <v>SF105CP4-11</v>
          </cell>
          <cell r="B500" t="str">
            <v>Cisco IOS 1005 Ser. IP PLUS (4MB Flash card)</v>
          </cell>
          <cell r="C500" t="str">
            <v>9Q011443</v>
          </cell>
          <cell r="D500" t="str">
            <v>IP-SOL-SF105CP4-11</v>
          </cell>
          <cell r="E500">
            <v>256000</v>
          </cell>
          <cell r="F500">
            <v>129100</v>
          </cell>
          <cell r="G500" t="e">
            <v>#N/A</v>
          </cell>
          <cell r="H500" t="e">
            <v>#N/A</v>
          </cell>
          <cell r="I500" t="e">
            <v>#N/A</v>
          </cell>
        </row>
        <row r="501">
          <cell r="A501" t="str">
            <v>SF105CP4-11=</v>
          </cell>
          <cell r="B501" t="str">
            <v>Cisco 1005 IOS IP PLUS (4MB Flash card)</v>
          </cell>
          <cell r="C501" t="str">
            <v>9Q011456</v>
          </cell>
          <cell r="D501" t="str">
            <v>IP-SOL-SF105CP4-11=</v>
          </cell>
          <cell r="E501">
            <v>64000</v>
          </cell>
          <cell r="F501">
            <v>32100</v>
          </cell>
          <cell r="G501" t="e">
            <v>#N/A</v>
          </cell>
          <cell r="H501" t="e">
            <v>#N/A</v>
          </cell>
          <cell r="I501" t="e">
            <v>#N/A</v>
          </cell>
        </row>
        <row r="502">
          <cell r="A502" t="str">
            <v>SF105CP4-12</v>
          </cell>
          <cell r="B502" t="str">
            <v>Cisco 1005 Ser IOS IP PLUS (4MB Flash card)</v>
          </cell>
          <cell r="C502" t="str">
            <v>9Q011469</v>
          </cell>
          <cell r="D502" t="str">
            <v>IP-SOL-SF105CP4-12</v>
          </cell>
          <cell r="E502">
            <v>224000</v>
          </cell>
          <cell r="F502">
            <v>112700</v>
          </cell>
          <cell r="G502" t="e">
            <v>#N/A</v>
          </cell>
          <cell r="H502" t="e">
            <v>#N/A</v>
          </cell>
          <cell r="I502" t="e">
            <v>#N/A</v>
          </cell>
        </row>
        <row r="503">
          <cell r="A503" t="str">
            <v>SF105CP4-12=</v>
          </cell>
          <cell r="B503" t="str">
            <v>Cisco 1005 Ser IOS IP PLUS (4MB Flash card)</v>
          </cell>
          <cell r="C503" t="str">
            <v>9Q011472</v>
          </cell>
          <cell r="D503" t="str">
            <v>IP-SOL-SF105CP4-12=</v>
          </cell>
          <cell r="E503">
            <v>64000</v>
          </cell>
          <cell r="F503">
            <v>32100</v>
          </cell>
          <cell r="G503" t="e">
            <v>#N/A</v>
          </cell>
          <cell r="H503" t="e">
            <v>#N/A</v>
          </cell>
          <cell r="I503" t="e">
            <v>#N/A</v>
          </cell>
        </row>
        <row r="504">
          <cell r="A504" t="str">
            <v>SF105CW4-11</v>
          </cell>
          <cell r="B504" t="str">
            <v>Cisco IOS 1005 Ser. IP PLUS 40 (4MB Flash card)</v>
          </cell>
          <cell r="C504" t="str">
            <v>9Q011485</v>
          </cell>
          <cell r="D504" t="str">
            <v>IP-SOL-SF105CW4-11</v>
          </cell>
          <cell r="E504">
            <v>256000</v>
          </cell>
          <cell r="F504">
            <v>129100</v>
          </cell>
          <cell r="G504" t="e">
            <v>#N/A</v>
          </cell>
          <cell r="H504" t="e">
            <v>#N/A</v>
          </cell>
          <cell r="I504" t="e">
            <v>#N/A</v>
          </cell>
        </row>
        <row r="505">
          <cell r="A505" t="str">
            <v>SF105CW4-11=</v>
          </cell>
          <cell r="B505" t="str">
            <v>Cisco 1005 IOS IP PLUS 40 (4MB Flash card)</v>
          </cell>
          <cell r="C505" t="str">
            <v>9Q011498</v>
          </cell>
          <cell r="D505" t="str">
            <v>IP-SOL-SF105CW4-11=</v>
          </cell>
          <cell r="E505">
            <v>64000</v>
          </cell>
          <cell r="F505">
            <v>32100</v>
          </cell>
          <cell r="G505" t="e">
            <v>#N/A</v>
          </cell>
          <cell r="H505" t="e">
            <v>#N/A</v>
          </cell>
          <cell r="I505" t="e">
            <v>#N/A</v>
          </cell>
        </row>
        <row r="506">
          <cell r="A506" t="str">
            <v>SF105CW4-12</v>
          </cell>
          <cell r="B506" t="str">
            <v>Cisco 1005 Ser IOS IP PLUS 40 (4MB Flash card)</v>
          </cell>
          <cell r="C506" t="str">
            <v>9Q011502</v>
          </cell>
          <cell r="D506" t="str">
            <v>IP-SOL-SF105CW4-12</v>
          </cell>
          <cell r="E506">
            <v>240000</v>
          </cell>
          <cell r="F506">
            <v>120900</v>
          </cell>
          <cell r="G506" t="e">
            <v>#N/A</v>
          </cell>
          <cell r="H506" t="e">
            <v>#N/A</v>
          </cell>
          <cell r="I506" t="e">
            <v>#N/A</v>
          </cell>
        </row>
        <row r="507">
          <cell r="A507" t="str">
            <v>SF105CW4-12=</v>
          </cell>
          <cell r="B507" t="str">
            <v>Cisco 1005 Ser IOS IP PLUS 40 (4MB Flash card)</v>
          </cell>
          <cell r="C507" t="str">
            <v>9Q011515</v>
          </cell>
          <cell r="D507" t="str">
            <v>IP-SOL-SF105CW4-12=</v>
          </cell>
          <cell r="E507">
            <v>64000</v>
          </cell>
          <cell r="F507">
            <v>32100</v>
          </cell>
          <cell r="G507" t="e">
            <v>#N/A</v>
          </cell>
          <cell r="H507" t="e">
            <v>#N/A</v>
          </cell>
          <cell r="I507" t="e">
            <v>#N/A</v>
          </cell>
        </row>
        <row r="508">
          <cell r="A508" t="str">
            <v>SF105CY4-11</v>
          </cell>
          <cell r="B508" t="str">
            <v>Cisco 1005 IOS IP PLUS 56 (4MB Flash card)</v>
          </cell>
          <cell r="C508" t="str">
            <v>9Q011528</v>
          </cell>
          <cell r="D508" t="str">
            <v>IP-SOL-SF105CY4-11</v>
          </cell>
          <cell r="E508">
            <v>256000</v>
          </cell>
          <cell r="F508">
            <v>129100</v>
          </cell>
          <cell r="G508" t="e">
            <v>#N/A</v>
          </cell>
          <cell r="H508" t="e">
            <v>#N/A</v>
          </cell>
          <cell r="I508" t="e">
            <v>#N/A</v>
          </cell>
        </row>
        <row r="509">
          <cell r="A509" t="str">
            <v>SF105CY4-11=</v>
          </cell>
          <cell r="B509" t="str">
            <v>Cisco 1005 IOS IP PLUS 56 (4MB Flash card)</v>
          </cell>
          <cell r="C509" t="str">
            <v>9Q011531</v>
          </cell>
          <cell r="D509" t="str">
            <v>IP-SOL-SF105CY4-11=</v>
          </cell>
          <cell r="E509">
            <v>64000</v>
          </cell>
          <cell r="F509">
            <v>32100</v>
          </cell>
          <cell r="G509" t="e">
            <v>#N/A</v>
          </cell>
          <cell r="H509" t="e">
            <v>#N/A</v>
          </cell>
          <cell r="I509" t="e">
            <v>#N/A</v>
          </cell>
        </row>
        <row r="510">
          <cell r="A510" t="str">
            <v>SF105CY4-12</v>
          </cell>
          <cell r="B510" t="str">
            <v>Cisco 1005 Ser IOS IP PLUS 56 (4MB Flash card)</v>
          </cell>
          <cell r="C510" t="str">
            <v>9Q011544</v>
          </cell>
          <cell r="D510" t="str">
            <v>IP-SOL-SF105CY4-12</v>
          </cell>
          <cell r="E510">
            <v>240000</v>
          </cell>
          <cell r="F510">
            <v>120900</v>
          </cell>
          <cell r="G510" t="e">
            <v>#N/A</v>
          </cell>
          <cell r="H510" t="e">
            <v>#N/A</v>
          </cell>
          <cell r="I510" t="e">
            <v>#N/A</v>
          </cell>
        </row>
        <row r="511">
          <cell r="A511" t="str">
            <v>SF105CY4-12=</v>
          </cell>
          <cell r="B511" t="str">
            <v>Cisco 1005 Ser IOS IP PLUS 56 (4MB Flash card)</v>
          </cell>
          <cell r="C511" t="str">
            <v>9Q011557</v>
          </cell>
          <cell r="D511" t="str">
            <v>IP-SOL-SF105CY4-12=</v>
          </cell>
          <cell r="E511">
            <v>64000</v>
          </cell>
          <cell r="F511">
            <v>32100</v>
          </cell>
          <cell r="G511" t="e">
            <v>#N/A</v>
          </cell>
          <cell r="H511" t="e">
            <v>#N/A</v>
          </cell>
          <cell r="I511" t="e">
            <v>#N/A</v>
          </cell>
        </row>
        <row r="512">
          <cell r="A512" t="str">
            <v>SF105H2-11</v>
          </cell>
          <cell r="B512" t="str">
            <v>Cisco IOS 1005 Ser. IP/Async (2MB Flash card)</v>
          </cell>
          <cell r="C512" t="str">
            <v>9Q011560</v>
          </cell>
          <cell r="D512" t="str">
            <v>IP-SOL-SF105H2-11</v>
          </cell>
          <cell r="E512">
            <v>144000</v>
          </cell>
          <cell r="F512">
            <v>72400</v>
          </cell>
          <cell r="G512" t="e">
            <v>#N/A</v>
          </cell>
          <cell r="H512" t="e">
            <v>#N/A</v>
          </cell>
          <cell r="I512" t="e">
            <v>#N/A</v>
          </cell>
        </row>
        <row r="513">
          <cell r="A513" t="str">
            <v>SF105H2-11=</v>
          </cell>
          <cell r="B513" t="str">
            <v>Cisco IOS 1005 Series IP/Async (2MB Flash card)</v>
          </cell>
          <cell r="C513" t="str">
            <v>9Q011573</v>
          </cell>
          <cell r="D513" t="str">
            <v>IP-SOL-SF105H2-11=</v>
          </cell>
          <cell r="E513">
            <v>32000</v>
          </cell>
          <cell r="F513">
            <v>16400</v>
          </cell>
          <cell r="G513" t="e">
            <v>#N/A</v>
          </cell>
          <cell r="H513" t="e">
            <v>#N/A</v>
          </cell>
          <cell r="I513" t="e">
            <v>#N/A</v>
          </cell>
        </row>
        <row r="514">
          <cell r="A514" t="str">
            <v>SF105H4-11</v>
          </cell>
          <cell r="B514" t="str">
            <v>Cisco IOS 1005 Series IP/Async (4MB Flash card)</v>
          </cell>
          <cell r="C514" t="str">
            <v>9Q011586</v>
          </cell>
          <cell r="D514" t="str">
            <v>IP-SOL-SF105H4-11</v>
          </cell>
          <cell r="E514">
            <v>176000</v>
          </cell>
          <cell r="F514">
            <v>88800</v>
          </cell>
          <cell r="G514" t="e">
            <v>#N/A</v>
          </cell>
          <cell r="H514" t="e">
            <v>#N/A</v>
          </cell>
          <cell r="I514" t="e">
            <v>#N/A</v>
          </cell>
        </row>
        <row r="515">
          <cell r="A515" t="str">
            <v>SF105H4-11=</v>
          </cell>
          <cell r="B515" t="str">
            <v>Cisco IOS 1005 Series IP/Async (4MB Flash card)</v>
          </cell>
          <cell r="C515" t="str">
            <v>9Q011599</v>
          </cell>
          <cell r="D515" t="str">
            <v>IP-SOL-SF105H4-11=</v>
          </cell>
          <cell r="E515">
            <v>64000</v>
          </cell>
          <cell r="F515">
            <v>32100</v>
          </cell>
          <cell r="G515" t="e">
            <v>#N/A</v>
          </cell>
          <cell r="H515" t="e">
            <v>#N/A</v>
          </cell>
          <cell r="I515" t="e">
            <v>#N/A</v>
          </cell>
        </row>
        <row r="516">
          <cell r="A516" t="str">
            <v>SF105H4-12</v>
          </cell>
          <cell r="B516" t="str">
            <v>Cisco 1005 Ser IOS IP/ASYNCH (4MB Flash card)</v>
          </cell>
          <cell r="C516" t="str">
            <v>9Q011603</v>
          </cell>
          <cell r="D516" t="str">
            <v>IP-SOL-SF105H4-12</v>
          </cell>
          <cell r="E516">
            <v>176000</v>
          </cell>
          <cell r="F516">
            <v>88800</v>
          </cell>
          <cell r="G516" t="e">
            <v>#N/A</v>
          </cell>
          <cell r="H516" t="e">
            <v>#N/A</v>
          </cell>
          <cell r="I516" t="e">
            <v>#N/A</v>
          </cell>
        </row>
        <row r="517">
          <cell r="A517" t="str">
            <v>SF105H4-12=</v>
          </cell>
          <cell r="B517" t="str">
            <v>Cisco 1005 Ser IOS IP/ASYNCH (4MB Flash card)</v>
          </cell>
          <cell r="C517" t="str">
            <v>9Q011616</v>
          </cell>
          <cell r="D517" t="str">
            <v>IP-SOL-SF105H4-12=</v>
          </cell>
          <cell r="E517">
            <v>64000</v>
          </cell>
          <cell r="F517">
            <v>32100</v>
          </cell>
          <cell r="G517" t="e">
            <v>#N/A</v>
          </cell>
          <cell r="H517" t="e">
            <v>#N/A</v>
          </cell>
          <cell r="I517" t="e">
            <v>#N/A</v>
          </cell>
        </row>
        <row r="518">
          <cell r="A518" t="str">
            <v>SF105J2-11</v>
          </cell>
          <cell r="B518" t="str">
            <v>Cisco IOS 1005 Series IP/IPX/Async (2MB Flash card)</v>
          </cell>
          <cell r="C518" t="str">
            <v>9Q011629</v>
          </cell>
          <cell r="D518" t="str">
            <v>IP-SOL-SF105J2-11</v>
          </cell>
          <cell r="E518">
            <v>176000</v>
          </cell>
          <cell r="F518">
            <v>88800</v>
          </cell>
          <cell r="G518" t="e">
            <v>#N/A</v>
          </cell>
          <cell r="H518" t="e">
            <v>#N/A</v>
          </cell>
          <cell r="I518" t="e">
            <v>#N/A</v>
          </cell>
        </row>
        <row r="519">
          <cell r="A519" t="str">
            <v>SF105J2-11=</v>
          </cell>
          <cell r="B519" t="str">
            <v>Cisco IOS 1005 Series IP/IPX/Async (2MB Flash card)</v>
          </cell>
          <cell r="C519" t="str">
            <v>9Q011632</v>
          </cell>
          <cell r="D519" t="str">
            <v>IP-SOL-SF105J2-11=</v>
          </cell>
          <cell r="E519">
            <v>32000</v>
          </cell>
          <cell r="F519">
            <v>16400</v>
          </cell>
          <cell r="G519" t="e">
            <v>#N/A</v>
          </cell>
          <cell r="H519" t="e">
            <v>#N/A</v>
          </cell>
          <cell r="I519" t="e">
            <v>#N/A</v>
          </cell>
        </row>
        <row r="520">
          <cell r="A520" t="str">
            <v>SF105J4-11</v>
          </cell>
          <cell r="B520" t="str">
            <v>Cisco IOS 1005 Series IP/IPX/Async (4MB Flash card)</v>
          </cell>
          <cell r="C520" t="str">
            <v>9Q011645</v>
          </cell>
          <cell r="D520" t="str">
            <v>IP-SOL-SF105J4-11</v>
          </cell>
          <cell r="E520">
            <v>208000</v>
          </cell>
          <cell r="F520">
            <v>104500</v>
          </cell>
          <cell r="G520" t="e">
            <v>#N/A</v>
          </cell>
          <cell r="H520" t="e">
            <v>#N/A</v>
          </cell>
          <cell r="I520" t="e">
            <v>#N/A</v>
          </cell>
        </row>
        <row r="521">
          <cell r="A521" t="str">
            <v>SF105J4-11=</v>
          </cell>
          <cell r="B521" t="str">
            <v>Cisco IOS 1005 Series IP/IPX/Async (4MB Flash card)</v>
          </cell>
          <cell r="C521" t="str">
            <v>9Q011658</v>
          </cell>
          <cell r="D521" t="str">
            <v>IP-SOL-SF105J4-11=</v>
          </cell>
          <cell r="E521">
            <v>64000</v>
          </cell>
          <cell r="F521">
            <v>32100</v>
          </cell>
          <cell r="G521" t="e">
            <v>#N/A</v>
          </cell>
          <cell r="H521" t="e">
            <v>#N/A</v>
          </cell>
          <cell r="I521" t="e">
            <v>#N/A</v>
          </cell>
        </row>
        <row r="522">
          <cell r="A522" t="str">
            <v>SF105J4-12</v>
          </cell>
          <cell r="B522" t="str">
            <v>Cisco 1005 Ser IOS IP/IPX/ASYNCH (4MB Flash card)</v>
          </cell>
          <cell r="C522" t="str">
            <v>9Q011661</v>
          </cell>
          <cell r="D522" t="str">
            <v>IP-SOL-SF105J4-12</v>
          </cell>
          <cell r="E522">
            <v>208000</v>
          </cell>
          <cell r="F522">
            <v>104500</v>
          </cell>
          <cell r="G522" t="e">
            <v>#N/A</v>
          </cell>
          <cell r="H522" t="e">
            <v>#N/A</v>
          </cell>
          <cell r="I522" t="e">
            <v>#N/A</v>
          </cell>
        </row>
        <row r="523">
          <cell r="A523" t="str">
            <v>SF105J4-12=</v>
          </cell>
          <cell r="B523" t="str">
            <v>Cisco 1005 Ser IOS IP/IPX/ASYNCH (4MB Flash card)</v>
          </cell>
          <cell r="C523" t="str">
            <v>9Q011674</v>
          </cell>
          <cell r="D523" t="str">
            <v>IP-SOL-SF105J4-12=</v>
          </cell>
          <cell r="E523">
            <v>64000</v>
          </cell>
          <cell r="F523">
            <v>32100</v>
          </cell>
          <cell r="G523" t="e">
            <v>#N/A</v>
          </cell>
          <cell r="H523" t="e">
            <v>#N/A</v>
          </cell>
          <cell r="I523" t="e">
            <v>#N/A</v>
          </cell>
        </row>
        <row r="524">
          <cell r="A524" t="str">
            <v>SW1005E-11</v>
          </cell>
          <cell r="B524" t="str">
            <v>Cisco IOS 1005 Series IP/AT (Diskette)</v>
          </cell>
          <cell r="C524" t="str">
            <v>9Q011687</v>
          </cell>
          <cell r="D524" t="str">
            <v>IP-SOL-SW1005E-11</v>
          </cell>
          <cell r="E524">
            <v>128000</v>
          </cell>
          <cell r="F524">
            <v>64200</v>
          </cell>
          <cell r="G524" t="e">
            <v>#N/A</v>
          </cell>
          <cell r="H524" t="e">
            <v>#N/A</v>
          </cell>
          <cell r="I524" t="e">
            <v>#N/A</v>
          </cell>
        </row>
        <row r="525">
          <cell r="A525" t="str">
            <v>SW1005E-11=</v>
          </cell>
          <cell r="B525" t="str">
            <v>Cisco IOS 1005 Series IP/AT (Diskette)</v>
          </cell>
          <cell r="C525" t="str">
            <v>9Q011690</v>
          </cell>
          <cell r="D525" t="str">
            <v>IP-SOL-SW1005E-11=</v>
          </cell>
          <cell r="E525">
            <v>16000</v>
          </cell>
          <cell r="F525">
            <v>8200</v>
          </cell>
          <cell r="G525" t="e">
            <v>#N/A</v>
          </cell>
          <cell r="H525" t="e">
            <v>#N/A</v>
          </cell>
          <cell r="I525" t="e">
            <v>#N/A</v>
          </cell>
        </row>
        <row r="526">
          <cell r="A526" t="str">
            <v>SW1005M-11</v>
          </cell>
          <cell r="B526" t="str">
            <v>Cisco IOS 1005 Series IP/OSPF/PIM (Diskette)</v>
          </cell>
          <cell r="C526" t="str">
            <v>9Q011704</v>
          </cell>
          <cell r="D526" t="str">
            <v>IP-SOL-SW1005M-11</v>
          </cell>
          <cell r="E526">
            <v>112000</v>
          </cell>
          <cell r="F526">
            <v>56700</v>
          </cell>
          <cell r="G526" t="e">
            <v>#N/A</v>
          </cell>
          <cell r="H526" t="e">
            <v>#N/A</v>
          </cell>
          <cell r="I526" t="e">
            <v>#N/A</v>
          </cell>
        </row>
        <row r="527">
          <cell r="A527" t="str">
            <v>SW1005M-11=</v>
          </cell>
          <cell r="B527" t="str">
            <v>Cisco IOS 1005 Series IP/OSPF/PIM (Diskette)</v>
          </cell>
          <cell r="C527" t="str">
            <v>9Q011717</v>
          </cell>
          <cell r="D527" t="str">
            <v>IP-SOL-SW1005M-11=</v>
          </cell>
          <cell r="E527">
            <v>16000</v>
          </cell>
          <cell r="F527">
            <v>8200</v>
          </cell>
          <cell r="G527" t="e">
            <v>#N/A</v>
          </cell>
          <cell r="H527" t="e">
            <v>#N/A</v>
          </cell>
          <cell r="I527" t="e">
            <v>#N/A</v>
          </cell>
        </row>
        <row r="528">
          <cell r="A528" t="str">
            <v>SW105A-11</v>
          </cell>
          <cell r="B528" t="str">
            <v>Cisco IOS 1005 Series IP/IPX/AT (Diskette)</v>
          </cell>
          <cell r="C528" t="str">
            <v>9Q011720</v>
          </cell>
          <cell r="D528" t="str">
            <v>IP-SOL-SW105A-11</v>
          </cell>
          <cell r="E528">
            <v>128000</v>
          </cell>
          <cell r="F528">
            <v>64200</v>
          </cell>
          <cell r="G528" t="e">
            <v>#N/A</v>
          </cell>
          <cell r="H528" t="e">
            <v>#N/A</v>
          </cell>
          <cell r="I528" t="e">
            <v>#N/A</v>
          </cell>
        </row>
        <row r="529">
          <cell r="A529" t="str">
            <v>SW105A-11=</v>
          </cell>
          <cell r="B529" t="str">
            <v>Cisco IOS 1005 Ser. IP/IPX/AT (Diskette)</v>
          </cell>
          <cell r="C529" t="str">
            <v>9Q011733</v>
          </cell>
          <cell r="D529" t="str">
            <v>IP-SOL-SW105A-11=</v>
          </cell>
          <cell r="E529">
            <v>16000</v>
          </cell>
          <cell r="F529">
            <v>8200</v>
          </cell>
          <cell r="G529" t="e">
            <v>#N/A</v>
          </cell>
          <cell r="H529" t="e">
            <v>#N/A</v>
          </cell>
          <cell r="I529" t="e">
            <v>#N/A</v>
          </cell>
        </row>
        <row r="530">
          <cell r="A530" t="str">
            <v>SW105A-12</v>
          </cell>
          <cell r="B530" t="str">
            <v>Cisco 1005 Ser IOS IP/IPX/AT (Diskette)</v>
          </cell>
          <cell r="C530" t="str">
            <v>9Q011746</v>
          </cell>
          <cell r="D530" t="str">
            <v>IP-SOL-SW105A-12</v>
          </cell>
          <cell r="E530">
            <v>128000</v>
          </cell>
          <cell r="F530">
            <v>64200</v>
          </cell>
          <cell r="G530" t="e">
            <v>#N/A</v>
          </cell>
          <cell r="H530" t="e">
            <v>#N/A</v>
          </cell>
          <cell r="I530" t="e">
            <v>#N/A</v>
          </cell>
        </row>
        <row r="531">
          <cell r="A531" t="str">
            <v>SW105A-12=</v>
          </cell>
          <cell r="B531" t="str">
            <v>Cisco 1005 Ser IOS IP/IPX/AT (Diskette)</v>
          </cell>
          <cell r="C531" t="str">
            <v>9Q011759</v>
          </cell>
          <cell r="D531" t="str">
            <v>IP-SOL-SW105A-12=</v>
          </cell>
          <cell r="E531">
            <v>16000</v>
          </cell>
          <cell r="F531">
            <v>8200</v>
          </cell>
          <cell r="G531" t="e">
            <v>#N/A</v>
          </cell>
          <cell r="H531" t="e">
            <v>#N/A</v>
          </cell>
          <cell r="I531" t="e">
            <v>#N/A</v>
          </cell>
        </row>
        <row r="532">
          <cell r="A532" t="str">
            <v>SW105AP-11</v>
          </cell>
          <cell r="B532" t="str">
            <v>Cisco IOS 1005 Series IP/IPX/AT PLUS (Diskette)</v>
          </cell>
          <cell r="C532" t="str">
            <v>9Q011762</v>
          </cell>
          <cell r="D532" t="str">
            <v>IP-SOL-SW105AP-11</v>
          </cell>
          <cell r="E532">
            <v>192000</v>
          </cell>
          <cell r="F532">
            <v>97000</v>
          </cell>
          <cell r="G532" t="e">
            <v>#N/A</v>
          </cell>
          <cell r="H532" t="e">
            <v>#N/A</v>
          </cell>
          <cell r="I532" t="e">
            <v>#N/A</v>
          </cell>
        </row>
        <row r="533">
          <cell r="A533" t="str">
            <v>SW105AP-11=</v>
          </cell>
          <cell r="B533" t="str">
            <v>Cisco IOS 1005 Ser. IP/IPX/AT PLUS (Diskette)</v>
          </cell>
          <cell r="C533" t="str">
            <v>9Q011775</v>
          </cell>
          <cell r="D533" t="str">
            <v>IP-SOL-SW105AP-11=</v>
          </cell>
          <cell r="E533">
            <v>16000</v>
          </cell>
          <cell r="F533">
            <v>8200</v>
          </cell>
          <cell r="G533" t="e">
            <v>#N/A</v>
          </cell>
          <cell r="H533" t="e">
            <v>#N/A</v>
          </cell>
          <cell r="I533" t="e">
            <v>#N/A</v>
          </cell>
        </row>
        <row r="534">
          <cell r="A534" t="str">
            <v>SW105AP-12</v>
          </cell>
          <cell r="B534" t="str">
            <v>Cisco 1005 Ser IOS IP/IPX/AT PLUS (Diskette)</v>
          </cell>
          <cell r="C534" t="str">
            <v>9Q011788</v>
          </cell>
          <cell r="D534" t="str">
            <v>IP-SOL-SW105AP-12</v>
          </cell>
          <cell r="E534">
            <v>192000</v>
          </cell>
          <cell r="F534">
            <v>97000</v>
          </cell>
          <cell r="G534" t="e">
            <v>#N/A</v>
          </cell>
          <cell r="H534" t="e">
            <v>#N/A</v>
          </cell>
          <cell r="I534" t="e">
            <v>#N/A</v>
          </cell>
        </row>
        <row r="535">
          <cell r="A535" t="str">
            <v>SW105AP-12=</v>
          </cell>
          <cell r="B535" t="str">
            <v>Cisco 1005 Ser IOS IP/IPX/AT PLUS (Diskette)</v>
          </cell>
          <cell r="C535" t="str">
            <v>9Q011791</v>
          </cell>
          <cell r="D535" t="str">
            <v>IP-SOL-SW105AP-12=</v>
          </cell>
          <cell r="E535">
            <v>16000</v>
          </cell>
          <cell r="F535">
            <v>8200</v>
          </cell>
          <cell r="G535" t="e">
            <v>#N/A</v>
          </cell>
          <cell r="H535" t="e">
            <v>#N/A</v>
          </cell>
          <cell r="I535" t="e">
            <v>#N/A</v>
          </cell>
        </row>
        <row r="536">
          <cell r="A536" t="str">
            <v>SW105AW-11</v>
          </cell>
          <cell r="B536" t="str">
            <v>Cisco IOS 1005 Series IP/IPX/AT PLUS 40 (Diskette)</v>
          </cell>
          <cell r="C536" t="str">
            <v>9Q011805</v>
          </cell>
          <cell r="D536" t="str">
            <v>IP-SOL-SW105AW-11</v>
          </cell>
          <cell r="E536">
            <v>192000</v>
          </cell>
          <cell r="F536">
            <v>97000</v>
          </cell>
          <cell r="G536" t="e">
            <v>#N/A</v>
          </cell>
          <cell r="H536" t="e">
            <v>#N/A</v>
          </cell>
          <cell r="I536" t="e">
            <v>#N/A</v>
          </cell>
        </row>
        <row r="537">
          <cell r="A537" t="str">
            <v>SW105AW-11=</v>
          </cell>
          <cell r="B537" t="str">
            <v>Cisco IOS 1005 Series IP/IPX/AT PLUS 40 (Diskette)</v>
          </cell>
          <cell r="C537" t="str">
            <v>9Q011818</v>
          </cell>
          <cell r="D537" t="str">
            <v>IP-SOL-SW105AW-11=</v>
          </cell>
          <cell r="E537">
            <v>16000</v>
          </cell>
          <cell r="F537">
            <v>8200</v>
          </cell>
          <cell r="G537" t="e">
            <v>#N/A</v>
          </cell>
          <cell r="H537" t="e">
            <v>#N/A</v>
          </cell>
          <cell r="I537" t="e">
            <v>#N/A</v>
          </cell>
        </row>
        <row r="538">
          <cell r="A538" t="str">
            <v>SW105AW-12</v>
          </cell>
          <cell r="B538" t="str">
            <v>Cisco 1005 Ser IOS IP/IPX/AT PLUS 40 (Diskette)</v>
          </cell>
          <cell r="C538" t="str">
            <v>9Q011821</v>
          </cell>
          <cell r="D538" t="str">
            <v>IP-SOL-SW105AW-12</v>
          </cell>
          <cell r="E538">
            <v>192000</v>
          </cell>
          <cell r="F538">
            <v>97000</v>
          </cell>
          <cell r="G538" t="e">
            <v>#N/A</v>
          </cell>
          <cell r="H538" t="e">
            <v>#N/A</v>
          </cell>
          <cell r="I538" t="e">
            <v>#N/A</v>
          </cell>
        </row>
        <row r="539">
          <cell r="A539" t="str">
            <v>SW105AW-12=</v>
          </cell>
          <cell r="B539" t="str">
            <v>Cisco 1005 Ser IOS IP/IPX/AT PLUS 40 (Diskette)</v>
          </cell>
          <cell r="C539" t="str">
            <v>9Q011834</v>
          </cell>
          <cell r="D539" t="str">
            <v>IP-SOL-SW105AW-12=</v>
          </cell>
          <cell r="E539">
            <v>16000</v>
          </cell>
          <cell r="F539">
            <v>8200</v>
          </cell>
          <cell r="G539" t="e">
            <v>#N/A</v>
          </cell>
          <cell r="H539" t="e">
            <v>#N/A</v>
          </cell>
          <cell r="I539" t="e">
            <v>#N/A</v>
          </cell>
        </row>
        <row r="540">
          <cell r="A540" t="str">
            <v>SW105AY-11</v>
          </cell>
          <cell r="B540" t="str">
            <v>Cisco IOS 1005 Series IP/IPX/AT PLUS 56 (Diskette)</v>
          </cell>
          <cell r="C540" t="str">
            <v>9Q011847</v>
          </cell>
          <cell r="D540" t="str">
            <v>IP-SOL-SW105AY-11</v>
          </cell>
          <cell r="E540">
            <v>192000</v>
          </cell>
          <cell r="F540">
            <v>97000</v>
          </cell>
          <cell r="G540" t="e">
            <v>#N/A</v>
          </cell>
          <cell r="H540" t="e">
            <v>#N/A</v>
          </cell>
          <cell r="I540" t="e">
            <v>#N/A</v>
          </cell>
        </row>
        <row r="541">
          <cell r="A541" t="str">
            <v>SW105AY-11=</v>
          </cell>
          <cell r="B541" t="str">
            <v>Cisco IOS 1005 Series IP/IPX/AT PLUS 56 (Diskette)</v>
          </cell>
          <cell r="C541" t="str">
            <v>9Q011850</v>
          </cell>
          <cell r="D541" t="str">
            <v>IP-SOL-SW105AY-11=</v>
          </cell>
          <cell r="E541">
            <v>16000</v>
          </cell>
          <cell r="F541">
            <v>8200</v>
          </cell>
          <cell r="G541" t="e">
            <v>#N/A</v>
          </cell>
          <cell r="H541" t="e">
            <v>#N/A</v>
          </cell>
          <cell r="I541" t="e">
            <v>#N/A</v>
          </cell>
        </row>
        <row r="542">
          <cell r="A542" t="str">
            <v>SW105AY-12</v>
          </cell>
          <cell r="B542" t="str">
            <v>Cisco 1005 Ser IOS IP/IPX/AT PLUS 56 (Diskette)</v>
          </cell>
          <cell r="C542" t="str">
            <v>9Q011863</v>
          </cell>
          <cell r="D542" t="str">
            <v>IP-SOL-SW105AY-12</v>
          </cell>
          <cell r="E542">
            <v>192000</v>
          </cell>
          <cell r="F542">
            <v>97000</v>
          </cell>
          <cell r="G542" t="e">
            <v>#N/A</v>
          </cell>
          <cell r="H542" t="e">
            <v>#N/A</v>
          </cell>
          <cell r="I542" t="e">
            <v>#N/A</v>
          </cell>
        </row>
        <row r="543">
          <cell r="A543" t="str">
            <v>SW105AY-12=</v>
          </cell>
          <cell r="B543" t="str">
            <v>Cisco 1005 Ser IOS IP/IPX/AT PLUS 56 (Diskette)</v>
          </cell>
          <cell r="C543" t="str">
            <v>9Q011876</v>
          </cell>
          <cell r="D543" t="str">
            <v>IP-SOL-SW105AY-12=</v>
          </cell>
          <cell r="E543">
            <v>16000</v>
          </cell>
          <cell r="F543">
            <v>8200</v>
          </cell>
          <cell r="G543" t="e">
            <v>#N/A</v>
          </cell>
          <cell r="H543" t="e">
            <v>#N/A</v>
          </cell>
          <cell r="I543" t="e">
            <v>#N/A</v>
          </cell>
        </row>
        <row r="544">
          <cell r="A544" t="str">
            <v>SW105B-11</v>
          </cell>
          <cell r="B544" t="str">
            <v>Cisco 1005 IOS IP/IPX (Diskette)</v>
          </cell>
          <cell r="C544" t="str">
            <v>9Q011889</v>
          </cell>
          <cell r="D544" t="str">
            <v>IP-SOL-SW105B-11</v>
          </cell>
          <cell r="E544">
            <v>128000</v>
          </cell>
          <cell r="F544">
            <v>64200</v>
          </cell>
          <cell r="G544" t="e">
            <v>#N/A</v>
          </cell>
          <cell r="H544" t="e">
            <v>#N/A</v>
          </cell>
          <cell r="I544" t="e">
            <v>#N/A</v>
          </cell>
        </row>
        <row r="545">
          <cell r="A545" t="str">
            <v>SW105B-11=</v>
          </cell>
          <cell r="B545" t="str">
            <v>Cisco IOS 1005 Ser. IP/IPX (Diskette)</v>
          </cell>
          <cell r="C545" t="str">
            <v>9Q011892</v>
          </cell>
          <cell r="D545" t="str">
            <v>IP-SOL-SW105B-11=</v>
          </cell>
          <cell r="E545">
            <v>16000</v>
          </cell>
          <cell r="F545">
            <v>8200</v>
          </cell>
          <cell r="G545" t="e">
            <v>#N/A</v>
          </cell>
          <cell r="H545" t="e">
            <v>#N/A</v>
          </cell>
          <cell r="I545" t="e">
            <v>#N/A</v>
          </cell>
        </row>
        <row r="546">
          <cell r="A546" t="str">
            <v>SW105B-12</v>
          </cell>
          <cell r="B546" t="str">
            <v>Cisco 1005 Ser IOS IP/IPX (Diskette)</v>
          </cell>
          <cell r="C546" t="str">
            <v>9Q011906</v>
          </cell>
          <cell r="D546" t="str">
            <v>IP-SOL-SW105B-12</v>
          </cell>
          <cell r="E546">
            <v>128000</v>
          </cell>
          <cell r="F546">
            <v>64200</v>
          </cell>
          <cell r="G546" t="e">
            <v>#N/A</v>
          </cell>
          <cell r="H546" t="e">
            <v>#N/A</v>
          </cell>
          <cell r="I546" t="e">
            <v>#N/A</v>
          </cell>
        </row>
        <row r="547">
          <cell r="A547" t="str">
            <v>SW105B-12=</v>
          </cell>
          <cell r="B547" t="str">
            <v>Cisco 1005 Ser IOS IP/IPX (Diskette)</v>
          </cell>
          <cell r="C547" t="str">
            <v>9Q011919</v>
          </cell>
          <cell r="D547" t="str">
            <v>IP-SOL-SW105B-12=</v>
          </cell>
          <cell r="E547">
            <v>16000</v>
          </cell>
          <cell r="F547">
            <v>8200</v>
          </cell>
          <cell r="G547" t="e">
            <v>#N/A</v>
          </cell>
          <cell r="H547" t="e">
            <v>#N/A</v>
          </cell>
          <cell r="I547" t="e">
            <v>#N/A</v>
          </cell>
        </row>
        <row r="548">
          <cell r="A548" t="str">
            <v>SW105C-11</v>
          </cell>
          <cell r="B548" t="str">
            <v>Cisco IOS 1005 Series IP (Diskette)</v>
          </cell>
          <cell r="C548" t="str">
            <v>9Q011922</v>
          </cell>
          <cell r="D548" t="str">
            <v>IP-SOL-SW105C-11</v>
          </cell>
          <cell r="E548">
            <v>96000</v>
          </cell>
          <cell r="F548">
            <v>48500</v>
          </cell>
          <cell r="G548" t="e">
            <v>#N/A</v>
          </cell>
          <cell r="H548" t="e">
            <v>#N/A</v>
          </cell>
          <cell r="I548" t="e">
            <v>#N/A</v>
          </cell>
        </row>
        <row r="549">
          <cell r="A549" t="str">
            <v>SW105C-11=</v>
          </cell>
          <cell r="B549" t="str">
            <v>Cisco IOS 1005 Ser. IP (Diskette)</v>
          </cell>
          <cell r="C549" t="str">
            <v>9Q011935</v>
          </cell>
          <cell r="D549" t="str">
            <v>IP-SOL-SW105C-11=</v>
          </cell>
          <cell r="E549">
            <v>16000</v>
          </cell>
          <cell r="F549">
            <v>8200</v>
          </cell>
          <cell r="G549" t="e">
            <v>#N/A</v>
          </cell>
          <cell r="H549" t="e">
            <v>#N/A</v>
          </cell>
          <cell r="I549" t="e">
            <v>#N/A</v>
          </cell>
        </row>
        <row r="550">
          <cell r="A550" t="str">
            <v>SW105C-12</v>
          </cell>
          <cell r="B550" t="str">
            <v>Cisco 1005 Ser IOS IP (Diskette)</v>
          </cell>
          <cell r="C550" t="str">
            <v>9Q011948</v>
          </cell>
          <cell r="D550" t="str">
            <v>IP-SOL-SW105C-12</v>
          </cell>
          <cell r="E550">
            <v>96000</v>
          </cell>
          <cell r="F550">
            <v>48500</v>
          </cell>
          <cell r="G550" t="e">
            <v>#N/A</v>
          </cell>
          <cell r="H550" t="e">
            <v>#N/A</v>
          </cell>
          <cell r="I550" t="e">
            <v>#N/A</v>
          </cell>
        </row>
        <row r="551">
          <cell r="A551" t="str">
            <v>SW105C-12=</v>
          </cell>
          <cell r="B551" t="str">
            <v>Cisco 1005 Ser IOS IP (Diskette)</v>
          </cell>
          <cell r="C551" t="str">
            <v>9Q011951</v>
          </cell>
          <cell r="D551" t="str">
            <v>IP-SOL-SW105C-12=</v>
          </cell>
          <cell r="E551">
            <v>16000</v>
          </cell>
          <cell r="F551">
            <v>8200</v>
          </cell>
          <cell r="G551" t="e">
            <v>#N/A</v>
          </cell>
          <cell r="H551" t="e">
            <v>#N/A</v>
          </cell>
          <cell r="I551" t="e">
            <v>#N/A</v>
          </cell>
        </row>
        <row r="552">
          <cell r="A552" t="str">
            <v>SW105COM-11</v>
          </cell>
          <cell r="B552" t="str">
            <v>Cisco IOS 1005 Ser. IP/OSPF/PIM (Diskette)</v>
          </cell>
          <cell r="C552" t="str">
            <v>9Q012273</v>
          </cell>
          <cell r="D552" t="str">
            <v>IP-SOL-SW105COM-11</v>
          </cell>
          <cell r="E552">
            <v>112000</v>
          </cell>
          <cell r="F552">
            <v>56700</v>
          </cell>
          <cell r="G552" t="e">
            <v>#N/A</v>
          </cell>
          <cell r="H552" t="e">
            <v>#N/A</v>
          </cell>
          <cell r="I552" t="e">
            <v>#N/A</v>
          </cell>
        </row>
        <row r="553">
          <cell r="A553" t="str">
            <v>SW105COM-11=</v>
          </cell>
          <cell r="B553" t="str">
            <v>Cisco IOS 1005 Ser. IP/OSPF/PIM (Diskette)</v>
          </cell>
          <cell r="C553" t="str">
            <v>9Q012286</v>
          </cell>
          <cell r="D553" t="str">
            <v>IP-SOL-SW105COM-11=</v>
          </cell>
          <cell r="E553">
            <v>16000</v>
          </cell>
          <cell r="F553">
            <v>8200</v>
          </cell>
          <cell r="G553" t="e">
            <v>#N/A</v>
          </cell>
          <cell r="H553" t="e">
            <v>#N/A</v>
          </cell>
          <cell r="I553" t="e">
            <v>#N/A</v>
          </cell>
        </row>
        <row r="554">
          <cell r="A554" t="str">
            <v>SW105COM-12</v>
          </cell>
          <cell r="B554" t="str">
            <v>Cisco 1005 Ser IOS IP/OSPF/PIM (Diskette)</v>
          </cell>
          <cell r="C554" t="str">
            <v>9Q011964</v>
          </cell>
          <cell r="D554" t="str">
            <v>IP-SOL-SW105COM-12</v>
          </cell>
          <cell r="E554">
            <v>112000</v>
          </cell>
          <cell r="F554">
            <v>56700</v>
          </cell>
          <cell r="G554" t="e">
            <v>#N/A</v>
          </cell>
          <cell r="H554" t="e">
            <v>#N/A</v>
          </cell>
          <cell r="I554" t="e">
            <v>#N/A</v>
          </cell>
        </row>
        <row r="555">
          <cell r="A555" t="str">
            <v>SW105COM-12=</v>
          </cell>
          <cell r="B555" t="str">
            <v>Cisco 1005 Ser IOS IP/OSPF/PIM (Diskette)</v>
          </cell>
          <cell r="C555" t="str">
            <v>9Q011977</v>
          </cell>
          <cell r="D555" t="str">
            <v>IP-SOL-SW105COM-12=</v>
          </cell>
          <cell r="E555">
            <v>16000</v>
          </cell>
          <cell r="F555">
            <v>8200</v>
          </cell>
          <cell r="G555" t="e">
            <v>#N/A</v>
          </cell>
          <cell r="H555" t="e">
            <v>#N/A</v>
          </cell>
          <cell r="I555" t="e">
            <v>#N/A</v>
          </cell>
        </row>
        <row r="556">
          <cell r="A556" t="str">
            <v>SW105CP-11</v>
          </cell>
          <cell r="B556" t="str">
            <v>Cisco IOS 1005 Ser. IP PLUS (Diskette)</v>
          </cell>
          <cell r="C556" t="str">
            <v>9Q011980</v>
          </cell>
          <cell r="D556" t="str">
            <v>IP-SOL-SW105CP-11</v>
          </cell>
          <cell r="E556">
            <v>192000</v>
          </cell>
          <cell r="F556">
            <v>97000</v>
          </cell>
          <cell r="G556" t="e">
            <v>#N/A</v>
          </cell>
          <cell r="H556" t="e">
            <v>#N/A</v>
          </cell>
          <cell r="I556" t="e">
            <v>#N/A</v>
          </cell>
        </row>
        <row r="557">
          <cell r="A557" t="str">
            <v>SW105CP-11=</v>
          </cell>
          <cell r="B557" t="str">
            <v>Cisco 1005 IOS IP PLUS (Diskette)</v>
          </cell>
          <cell r="C557" t="str">
            <v>9Q011993</v>
          </cell>
          <cell r="D557" t="str">
            <v>IP-SOL-SW105CP-11=</v>
          </cell>
          <cell r="E557">
            <v>16000</v>
          </cell>
          <cell r="F557">
            <v>8200</v>
          </cell>
          <cell r="G557" t="e">
            <v>#N/A</v>
          </cell>
          <cell r="H557" t="e">
            <v>#N/A</v>
          </cell>
          <cell r="I557" t="e">
            <v>#N/A</v>
          </cell>
        </row>
        <row r="558">
          <cell r="A558" t="str">
            <v>SW105CP-12</v>
          </cell>
          <cell r="B558" t="str">
            <v>Cisco 1005 Ser IOS IP PLUS (Diskette)</v>
          </cell>
          <cell r="C558" t="str">
            <v>9Q012000</v>
          </cell>
          <cell r="D558" t="str">
            <v>IP-SOL-SW105CP-12</v>
          </cell>
          <cell r="E558">
            <v>160000</v>
          </cell>
          <cell r="F558">
            <v>80600</v>
          </cell>
          <cell r="G558" t="e">
            <v>#N/A</v>
          </cell>
          <cell r="H558" t="e">
            <v>#N/A</v>
          </cell>
          <cell r="I558" t="e">
            <v>#N/A</v>
          </cell>
        </row>
        <row r="559">
          <cell r="A559" t="str">
            <v>SW105CP-12=</v>
          </cell>
          <cell r="B559" t="str">
            <v>Cisco 1005 Ser IOS IP PLUS (Diskette)</v>
          </cell>
          <cell r="C559" t="str">
            <v>9Q012013</v>
          </cell>
          <cell r="D559" t="str">
            <v>IP-SOL-SW105CP-12=</v>
          </cell>
          <cell r="E559">
            <v>16000</v>
          </cell>
          <cell r="F559">
            <v>8200</v>
          </cell>
          <cell r="G559" t="e">
            <v>#N/A</v>
          </cell>
          <cell r="H559" t="e">
            <v>#N/A</v>
          </cell>
          <cell r="I559" t="e">
            <v>#N/A</v>
          </cell>
        </row>
        <row r="560">
          <cell r="A560" t="str">
            <v>SW105CW-11</v>
          </cell>
          <cell r="B560" t="str">
            <v>Cisco IOS 1005 Ser. IP PLUS 40 (Diskette)</v>
          </cell>
          <cell r="C560" t="str">
            <v>9Q012026</v>
          </cell>
          <cell r="D560" t="str">
            <v>IP-SOL-SW105CW-11</v>
          </cell>
          <cell r="E560">
            <v>192000</v>
          </cell>
          <cell r="F560">
            <v>97000</v>
          </cell>
          <cell r="G560" t="e">
            <v>#N/A</v>
          </cell>
          <cell r="H560" t="e">
            <v>#N/A</v>
          </cell>
          <cell r="I560" t="e">
            <v>#N/A</v>
          </cell>
        </row>
        <row r="561">
          <cell r="A561" t="str">
            <v>SW105CW-11=</v>
          </cell>
          <cell r="B561" t="str">
            <v>Cisco IOS 1005 Ser. IP PLUS 40 (Diskette)</v>
          </cell>
          <cell r="C561" t="str">
            <v>9Q012039</v>
          </cell>
          <cell r="D561" t="str">
            <v>IP-SOL-SW105CW-11=</v>
          </cell>
          <cell r="E561">
            <v>16000</v>
          </cell>
          <cell r="F561">
            <v>8200</v>
          </cell>
          <cell r="G561" t="e">
            <v>#N/A</v>
          </cell>
          <cell r="H561" t="e">
            <v>#N/A</v>
          </cell>
          <cell r="I561" t="e">
            <v>#N/A</v>
          </cell>
        </row>
        <row r="562">
          <cell r="A562" t="str">
            <v>SW105CW-12</v>
          </cell>
          <cell r="B562" t="str">
            <v>Cisco 1005 Ser IOS IP PLUS 40 (Diskette)</v>
          </cell>
          <cell r="C562" t="str">
            <v>9Q012042</v>
          </cell>
          <cell r="D562" t="str">
            <v>IP-SOL-SW105CW-12</v>
          </cell>
          <cell r="E562">
            <v>160000</v>
          </cell>
          <cell r="F562">
            <v>80600</v>
          </cell>
          <cell r="G562" t="e">
            <v>#N/A</v>
          </cell>
          <cell r="H562" t="e">
            <v>#N/A</v>
          </cell>
          <cell r="I562" t="e">
            <v>#N/A</v>
          </cell>
        </row>
        <row r="563">
          <cell r="A563" t="str">
            <v>SW105CW-12=</v>
          </cell>
          <cell r="B563" t="str">
            <v>Cisco 1005 Ser IOS IP PLUS 40 (Diskette)</v>
          </cell>
          <cell r="C563" t="str">
            <v>9Q012055</v>
          </cell>
          <cell r="D563" t="str">
            <v>IP-SOL-SW105CW-12=</v>
          </cell>
          <cell r="E563">
            <v>16000</v>
          </cell>
          <cell r="F563">
            <v>8200</v>
          </cell>
          <cell r="G563" t="e">
            <v>#N/A</v>
          </cell>
          <cell r="H563" t="e">
            <v>#N/A</v>
          </cell>
          <cell r="I563" t="e">
            <v>#N/A</v>
          </cell>
        </row>
        <row r="564">
          <cell r="A564" t="str">
            <v>SW105CY-11</v>
          </cell>
          <cell r="B564" t="str">
            <v>Cisco 1005 IOS IP PLUS 56 (Diskette)</v>
          </cell>
          <cell r="C564" t="str">
            <v>9Q012068</v>
          </cell>
          <cell r="D564" t="str">
            <v>IP-SOL-SW105CY-11</v>
          </cell>
          <cell r="E564">
            <v>192000</v>
          </cell>
          <cell r="F564">
            <v>97000</v>
          </cell>
          <cell r="G564" t="e">
            <v>#N/A</v>
          </cell>
          <cell r="H564" t="e">
            <v>#N/A</v>
          </cell>
          <cell r="I564" t="e">
            <v>#N/A</v>
          </cell>
        </row>
        <row r="565">
          <cell r="A565" t="str">
            <v>SW105CY-11=</v>
          </cell>
          <cell r="B565" t="str">
            <v>Cisco 1005 IOS IP PLUS 56 (Diskette)</v>
          </cell>
          <cell r="C565" t="str">
            <v>9Q012071</v>
          </cell>
          <cell r="D565" t="str">
            <v>IP-SOL-SW105CY-11=</v>
          </cell>
          <cell r="E565">
            <v>16000</v>
          </cell>
          <cell r="F565">
            <v>8200</v>
          </cell>
          <cell r="G565" t="e">
            <v>#N/A</v>
          </cell>
          <cell r="H565" t="e">
            <v>#N/A</v>
          </cell>
          <cell r="I565" t="e">
            <v>#N/A</v>
          </cell>
        </row>
        <row r="566">
          <cell r="A566" t="str">
            <v>SW105CY-12</v>
          </cell>
          <cell r="B566" t="str">
            <v>Cisco 1005 Ser IOS IP PLUS 56 (Diskette)</v>
          </cell>
          <cell r="C566" t="str">
            <v>9Q012084</v>
          </cell>
          <cell r="D566" t="str">
            <v>IP-SOL-SW105CY-12</v>
          </cell>
          <cell r="E566">
            <v>160000</v>
          </cell>
          <cell r="F566">
            <v>80600</v>
          </cell>
          <cell r="G566" t="e">
            <v>#N/A</v>
          </cell>
          <cell r="H566" t="e">
            <v>#N/A</v>
          </cell>
          <cell r="I566" t="e">
            <v>#N/A</v>
          </cell>
        </row>
        <row r="567">
          <cell r="A567" t="str">
            <v>SW105CY-12=</v>
          </cell>
          <cell r="B567" t="str">
            <v>Cisco 1005 Ser IOS IP PLUS 56 (Diskette)</v>
          </cell>
          <cell r="C567" t="str">
            <v>9Q012097</v>
          </cell>
          <cell r="D567" t="str">
            <v>IP-SOL-SW105CY-12=</v>
          </cell>
          <cell r="E567">
            <v>16000</v>
          </cell>
          <cell r="F567">
            <v>8200</v>
          </cell>
          <cell r="G567" t="e">
            <v>#N/A</v>
          </cell>
          <cell r="H567" t="e">
            <v>#N/A</v>
          </cell>
          <cell r="I567" t="e">
            <v>#N/A</v>
          </cell>
        </row>
        <row r="568">
          <cell r="A568" t="str">
            <v>SW105H-11</v>
          </cell>
          <cell r="B568" t="str">
            <v>Cisco IOS 1005 Series IP/Async (Diskette)</v>
          </cell>
          <cell r="C568" t="str">
            <v>9Q012101</v>
          </cell>
          <cell r="D568" t="str">
            <v>IP-SOL-SW105H-11</v>
          </cell>
          <cell r="E568">
            <v>112000</v>
          </cell>
          <cell r="F568">
            <v>56700</v>
          </cell>
          <cell r="G568" t="e">
            <v>#N/A</v>
          </cell>
          <cell r="H568" t="e">
            <v>#N/A</v>
          </cell>
          <cell r="I568" t="e">
            <v>#N/A</v>
          </cell>
        </row>
        <row r="569">
          <cell r="A569" t="str">
            <v>SW105H-11=</v>
          </cell>
          <cell r="B569" t="str">
            <v>Cisco IOS 1005 Ser. IP/Async (Diskette)</v>
          </cell>
          <cell r="C569" t="str">
            <v>9Q012114</v>
          </cell>
          <cell r="D569" t="str">
            <v>IP-SOL-SW105H-11=</v>
          </cell>
          <cell r="E569">
            <v>16000</v>
          </cell>
          <cell r="F569">
            <v>8200</v>
          </cell>
          <cell r="G569" t="e">
            <v>#N/A</v>
          </cell>
          <cell r="H569" t="e">
            <v>#N/A</v>
          </cell>
          <cell r="I569" t="e">
            <v>#N/A</v>
          </cell>
        </row>
        <row r="570">
          <cell r="A570" t="str">
            <v>SW105H-12</v>
          </cell>
          <cell r="B570" t="str">
            <v>Cisco 1005 Ser IOS IP/ASYNCH (Diskette)</v>
          </cell>
          <cell r="C570" t="str">
            <v>9Q012127</v>
          </cell>
          <cell r="D570" t="str">
            <v>IP-SOL-SW105H-12</v>
          </cell>
          <cell r="E570">
            <v>112000</v>
          </cell>
          <cell r="F570">
            <v>56700</v>
          </cell>
          <cell r="G570" t="e">
            <v>#N/A</v>
          </cell>
          <cell r="H570" t="e">
            <v>#N/A</v>
          </cell>
          <cell r="I570" t="e">
            <v>#N/A</v>
          </cell>
        </row>
        <row r="571">
          <cell r="A571" t="str">
            <v>SW105H-12=</v>
          </cell>
          <cell r="B571" t="str">
            <v>Cisco 1005 Ser IOS IP/ASYNCH (Diskette)</v>
          </cell>
          <cell r="C571" t="str">
            <v>9Q012130</v>
          </cell>
          <cell r="D571" t="str">
            <v>IP-SOL-SW105H-12=</v>
          </cell>
          <cell r="E571">
            <v>16000</v>
          </cell>
          <cell r="F571">
            <v>8200</v>
          </cell>
          <cell r="G571" t="e">
            <v>#N/A</v>
          </cell>
          <cell r="H571" t="e">
            <v>#N/A</v>
          </cell>
          <cell r="I571" t="e">
            <v>#N/A</v>
          </cell>
        </row>
        <row r="572">
          <cell r="A572" t="str">
            <v>SW105J-11</v>
          </cell>
          <cell r="B572" t="str">
            <v>Cisco IOS 1005 Series IP/IPX/Async (Diskette)</v>
          </cell>
          <cell r="C572" t="str">
            <v>9Q012143</v>
          </cell>
          <cell r="D572" t="str">
            <v>IP-SOL-SW105J-11</v>
          </cell>
          <cell r="E572">
            <v>144000</v>
          </cell>
          <cell r="F572">
            <v>72400</v>
          </cell>
          <cell r="G572" t="e">
            <v>#N/A</v>
          </cell>
          <cell r="H572" t="e">
            <v>#N/A</v>
          </cell>
          <cell r="I572" t="e">
            <v>#N/A</v>
          </cell>
        </row>
        <row r="573">
          <cell r="A573" t="str">
            <v>SW105J-11=</v>
          </cell>
          <cell r="B573" t="str">
            <v>Cisco IOS 1005 Ser. IP/IPX/Async (Diskette)</v>
          </cell>
          <cell r="C573" t="str">
            <v>9Q012156</v>
          </cell>
          <cell r="D573" t="str">
            <v>IP-SOL-SW105J-11=</v>
          </cell>
          <cell r="E573">
            <v>16000</v>
          </cell>
          <cell r="F573">
            <v>8200</v>
          </cell>
          <cell r="G573" t="e">
            <v>#N/A</v>
          </cell>
          <cell r="H573" t="e">
            <v>#N/A</v>
          </cell>
          <cell r="I573" t="e">
            <v>#N/A</v>
          </cell>
        </row>
        <row r="574">
          <cell r="A574" t="str">
            <v>SW105J-12</v>
          </cell>
          <cell r="B574" t="str">
            <v>Cisco 1005 Ser IOS IP/IPX/ASYNCH (Diskette)</v>
          </cell>
          <cell r="C574" t="str">
            <v>9Q012169</v>
          </cell>
          <cell r="D574" t="str">
            <v>IP-SOL-SW105J-12</v>
          </cell>
          <cell r="E574">
            <v>144000</v>
          </cell>
          <cell r="F574">
            <v>72400</v>
          </cell>
          <cell r="G574" t="e">
            <v>#N/A</v>
          </cell>
          <cell r="H574" t="e">
            <v>#N/A</v>
          </cell>
          <cell r="I574" t="e">
            <v>#N/A</v>
          </cell>
        </row>
        <row r="575">
          <cell r="A575" t="str">
            <v>SW105J-12=</v>
          </cell>
          <cell r="B575" t="str">
            <v>Cisco 1005 Ser IOS IP/IPX/ASYNCH (Diskette)</v>
          </cell>
          <cell r="C575" t="str">
            <v>9Q012172</v>
          </cell>
          <cell r="D575" t="str">
            <v>IP-SOL-SW105J-12=</v>
          </cell>
          <cell r="E575">
            <v>16000</v>
          </cell>
          <cell r="F575">
            <v>8200</v>
          </cell>
          <cell r="G575" t="e">
            <v>#N/A</v>
          </cell>
          <cell r="H575" t="e">
            <v>#N/A</v>
          </cell>
          <cell r="I575" t="e">
            <v>#N/A</v>
          </cell>
        </row>
        <row r="576">
          <cell r="A576" t="str">
            <v>CISCO1516M</v>
          </cell>
          <cell r="B576" t="str">
            <v>16-port 10Base-T SNMP Managed Repeater</v>
          </cell>
          <cell r="C576" t="str">
            <v>9Q020005</v>
          </cell>
          <cell r="D576" t="str">
            <v>IP-SOL-CISCO1516M</v>
          </cell>
          <cell r="G576">
            <v>89000</v>
          </cell>
          <cell r="H576">
            <v>54290</v>
          </cell>
          <cell r="I576">
            <v>1085.8</v>
          </cell>
        </row>
        <row r="577">
          <cell r="A577" t="str">
            <v>CISCO1538</v>
          </cell>
          <cell r="B577" t="str">
            <v>8-port autosensing 10/100 manageable, stackable repeater</v>
          </cell>
          <cell r="C577" t="str">
            <v>9Q020018</v>
          </cell>
          <cell r="D577" t="str">
            <v>IP-SOL-CISCO1538</v>
          </cell>
          <cell r="G577">
            <v>53000</v>
          </cell>
          <cell r="H577">
            <v>32330</v>
          </cell>
          <cell r="I577">
            <v>646.6</v>
          </cell>
        </row>
        <row r="578">
          <cell r="A578" t="str">
            <v>CISCO1538M</v>
          </cell>
          <cell r="B578" t="str">
            <v>8-port autosensing 10/100 managed, stackable repeater</v>
          </cell>
          <cell r="C578" t="str">
            <v>9Q020021</v>
          </cell>
          <cell r="D578" t="str">
            <v>IP-SOL-CISCO1538M</v>
          </cell>
          <cell r="G578">
            <v>86000</v>
          </cell>
          <cell r="H578">
            <v>52460</v>
          </cell>
          <cell r="I578">
            <v>1049.2</v>
          </cell>
        </row>
        <row r="579">
          <cell r="A579" t="str">
            <v>CISCO1548M</v>
          </cell>
          <cell r="B579" t="str">
            <v>8-port autosensing 10/100 managed switch</v>
          </cell>
          <cell r="C579" t="str">
            <v>9Q020034</v>
          </cell>
          <cell r="D579" t="str">
            <v>IP-SOL-CISCO1548M</v>
          </cell>
          <cell r="G579">
            <v>129000</v>
          </cell>
          <cell r="H579">
            <v>78690</v>
          </cell>
          <cell r="I579">
            <v>1573.8</v>
          </cell>
        </row>
        <row r="580">
          <cell r="A580" t="str">
            <v>CISCO1548U-DS</v>
          </cell>
          <cell r="B580" t="str">
            <v>Cisco Micro Switch 10/100</v>
          </cell>
          <cell r="C580" t="str">
            <v>9Q020047</v>
          </cell>
          <cell r="D580" t="str">
            <v>IP-SOL-CISCO1548U-DS</v>
          </cell>
          <cell r="G580">
            <v>43000</v>
          </cell>
          <cell r="H580">
            <v>26230</v>
          </cell>
          <cell r="I580">
            <v>524.6</v>
          </cell>
        </row>
        <row r="581">
          <cell r="A581" t="str">
            <v>CISCO1601-R</v>
          </cell>
          <cell r="B581" t="str">
            <v>Cisco 1601 R Ethernet/Serial Modular Router</v>
          </cell>
          <cell r="C581" t="str">
            <v>9Q030006</v>
          </cell>
          <cell r="D581" t="str">
            <v>IP-SOL-CISCO1601-R</v>
          </cell>
          <cell r="E581">
            <v>228000</v>
          </cell>
          <cell r="F581">
            <v>119800</v>
          </cell>
          <cell r="G581">
            <v>161000</v>
          </cell>
          <cell r="H581">
            <v>98210</v>
          </cell>
          <cell r="I581">
            <v>1964.2</v>
          </cell>
        </row>
        <row r="582">
          <cell r="A582" t="str">
            <v>CISCO1603-R</v>
          </cell>
          <cell r="B582" t="str">
            <v>Cisco 1603 R Ethernet/ISDN-BRI Modular Router</v>
          </cell>
          <cell r="C582" t="str">
            <v>9Q030019</v>
          </cell>
          <cell r="D582" t="str">
            <v>IP-SOL-CISCO1603-R</v>
          </cell>
          <cell r="E582">
            <v>228000</v>
          </cell>
          <cell r="F582">
            <v>119800</v>
          </cell>
          <cell r="G582">
            <v>161000</v>
          </cell>
          <cell r="H582">
            <v>98210</v>
          </cell>
          <cell r="I582">
            <v>1964.2</v>
          </cell>
        </row>
        <row r="583">
          <cell r="A583" t="str">
            <v>CISCO1605-R</v>
          </cell>
          <cell r="B583" t="str">
            <v>Cisco 1605-R Dual Ethernet/WAN Interface Card slot Router</v>
          </cell>
          <cell r="C583" t="str">
            <v>9Q030022</v>
          </cell>
          <cell r="D583" t="str">
            <v>IP-SOL-CISCO1605-R</v>
          </cell>
          <cell r="E583">
            <v>228000</v>
          </cell>
          <cell r="F583">
            <v>119800</v>
          </cell>
          <cell r="G583">
            <v>161000</v>
          </cell>
          <cell r="H583">
            <v>98210</v>
          </cell>
          <cell r="I583">
            <v>1964.2</v>
          </cell>
        </row>
        <row r="584">
          <cell r="A584" t="str">
            <v>MEM1600-12FC=</v>
          </cell>
          <cell r="B584" t="str">
            <v>Cisco 1600 12MB Flash Card</v>
          </cell>
          <cell r="C584" t="str">
            <v>9Q030035</v>
          </cell>
          <cell r="D584" t="str">
            <v>IP-SOL-MEM1600-12FC=</v>
          </cell>
          <cell r="E584">
            <v>153000</v>
          </cell>
          <cell r="F584">
            <v>80400</v>
          </cell>
          <cell r="G584">
            <v>108000</v>
          </cell>
          <cell r="H584">
            <v>65880</v>
          </cell>
          <cell r="I584">
            <v>1317.6</v>
          </cell>
        </row>
        <row r="585">
          <cell r="A585" t="str">
            <v>MEM1600-16D=</v>
          </cell>
          <cell r="B585" t="str">
            <v>Cisco 1600 16MB DRAM SIMM</v>
          </cell>
          <cell r="C585" t="str">
            <v>9Q030048</v>
          </cell>
          <cell r="D585" t="str">
            <v>IP-SOL-MEM1600-16D=</v>
          </cell>
          <cell r="E585">
            <v>153000</v>
          </cell>
          <cell r="F585">
            <v>80400</v>
          </cell>
          <cell r="G585">
            <v>108000</v>
          </cell>
          <cell r="H585">
            <v>65880</v>
          </cell>
          <cell r="I585">
            <v>1317.6</v>
          </cell>
        </row>
        <row r="586">
          <cell r="A586" t="str">
            <v>MEM1600-16FC=</v>
          </cell>
          <cell r="B586" t="str">
            <v>Cisco 1600 Series 16MB Flash Card</v>
          </cell>
          <cell r="C586" t="str">
            <v>9Q030051</v>
          </cell>
          <cell r="D586" t="str">
            <v>IP-SOL-MEM1600-16FC=</v>
          </cell>
          <cell r="E586">
            <v>183000</v>
          </cell>
          <cell r="F586">
            <v>96700</v>
          </cell>
          <cell r="G586">
            <v>130000</v>
          </cell>
          <cell r="H586">
            <v>79300</v>
          </cell>
          <cell r="I586">
            <v>1586</v>
          </cell>
        </row>
        <row r="587">
          <cell r="A587" t="str">
            <v>MEM1600-2D=</v>
          </cell>
          <cell r="B587" t="str">
            <v>Cisco 1600 2MB DRAM SIMM</v>
          </cell>
          <cell r="C587" t="str">
            <v>9Q030064</v>
          </cell>
          <cell r="D587" t="str">
            <v>IP-SOL-MEM1600-2D=</v>
          </cell>
          <cell r="E587">
            <v>38000</v>
          </cell>
          <cell r="F587">
            <v>20100</v>
          </cell>
          <cell r="G587">
            <v>27000</v>
          </cell>
          <cell r="H587">
            <v>16470</v>
          </cell>
          <cell r="I587">
            <v>329.4</v>
          </cell>
        </row>
        <row r="588">
          <cell r="A588" t="str">
            <v>MEM1600-4D=</v>
          </cell>
          <cell r="B588" t="str">
            <v>Cisco 1600 4MB DRAM SIMM</v>
          </cell>
          <cell r="C588" t="str">
            <v>9Q030077</v>
          </cell>
          <cell r="D588" t="str">
            <v>IP-SOL-MEM1600-4D=</v>
          </cell>
          <cell r="E588">
            <v>61000</v>
          </cell>
          <cell r="F588">
            <v>32000</v>
          </cell>
          <cell r="G588">
            <v>43000</v>
          </cell>
          <cell r="H588">
            <v>26230</v>
          </cell>
          <cell r="I588">
            <v>524.6</v>
          </cell>
        </row>
        <row r="589">
          <cell r="A589" t="str">
            <v>MEM1600-4FC=</v>
          </cell>
          <cell r="B589" t="str">
            <v>Cisco 1600 4MB Flash Card</v>
          </cell>
          <cell r="C589" t="str">
            <v>9Q030080</v>
          </cell>
          <cell r="D589" t="str">
            <v>IP-SOL-MEM1600-4FC=</v>
          </cell>
          <cell r="E589">
            <v>61000</v>
          </cell>
          <cell r="F589">
            <v>32000</v>
          </cell>
          <cell r="G589">
            <v>43000</v>
          </cell>
          <cell r="H589">
            <v>26230</v>
          </cell>
          <cell r="I589">
            <v>524.6</v>
          </cell>
        </row>
        <row r="590">
          <cell r="A590" t="str">
            <v>MEM1600-6FC=</v>
          </cell>
          <cell r="B590" t="str">
            <v>Cisco 1600 6MB Flash Card</v>
          </cell>
          <cell r="C590" t="str">
            <v>9Q030093</v>
          </cell>
          <cell r="D590" t="str">
            <v>IP-SOL-MEM1600-6FC=</v>
          </cell>
          <cell r="E590">
            <v>92000</v>
          </cell>
          <cell r="F590">
            <v>48400</v>
          </cell>
          <cell r="G590">
            <v>65000</v>
          </cell>
          <cell r="H590">
            <v>39650</v>
          </cell>
          <cell r="I590">
            <v>793</v>
          </cell>
        </row>
        <row r="591">
          <cell r="A591" t="str">
            <v>MEM1600-8D=</v>
          </cell>
          <cell r="B591" t="str">
            <v>Cisco 1600 8MB DRAM SIMM</v>
          </cell>
          <cell r="C591" t="str">
            <v>9Q030107</v>
          </cell>
          <cell r="D591" t="str">
            <v>IP-SOL-MEM1600-8D=</v>
          </cell>
          <cell r="E591">
            <v>107000</v>
          </cell>
          <cell r="F591">
            <v>56500</v>
          </cell>
          <cell r="G591">
            <v>76000</v>
          </cell>
          <cell r="H591">
            <v>46360</v>
          </cell>
          <cell r="I591">
            <v>927.2</v>
          </cell>
        </row>
        <row r="592">
          <cell r="A592" t="str">
            <v>MEM1600-8FC=</v>
          </cell>
          <cell r="B592" t="str">
            <v>Cisco 1600 8MB Flash Card</v>
          </cell>
          <cell r="C592" t="str">
            <v>9Q030110</v>
          </cell>
          <cell r="D592" t="str">
            <v>IP-SOL-MEM1600-8FC=</v>
          </cell>
          <cell r="E592">
            <v>107000</v>
          </cell>
          <cell r="F592">
            <v>56500</v>
          </cell>
          <cell r="G592">
            <v>76000</v>
          </cell>
          <cell r="H592">
            <v>46360</v>
          </cell>
          <cell r="I592">
            <v>927.2</v>
          </cell>
        </row>
        <row r="593">
          <cell r="A593" t="str">
            <v>MEM1600R-4U12FC</v>
          </cell>
          <cell r="B593" t="str">
            <v>4MB to 12MB Flash Factory Upgrade for Cisco 1600 R</v>
          </cell>
          <cell r="C593" t="str">
            <v>9Q030123</v>
          </cell>
          <cell r="D593" t="str">
            <v>IP-SOL-MEM1600R-4U12FC</v>
          </cell>
          <cell r="E593">
            <v>107000</v>
          </cell>
          <cell r="F593">
            <v>56500</v>
          </cell>
          <cell r="G593">
            <v>76000</v>
          </cell>
          <cell r="H593">
            <v>46360</v>
          </cell>
          <cell r="I593">
            <v>927.2</v>
          </cell>
        </row>
        <row r="594">
          <cell r="A594" t="str">
            <v>MEM1600R-4U16FC</v>
          </cell>
          <cell r="B594" t="str">
            <v>4MB to 16MB Flash Factory Upgrade for Cisco 1600 R</v>
          </cell>
          <cell r="C594" t="str">
            <v>9Q030136</v>
          </cell>
          <cell r="D594" t="str">
            <v>IP-SOL-MEM1600R-4U16FC</v>
          </cell>
          <cell r="E594">
            <v>153000</v>
          </cell>
          <cell r="F594">
            <v>80400</v>
          </cell>
          <cell r="G594">
            <v>108000</v>
          </cell>
          <cell r="H594">
            <v>65880</v>
          </cell>
          <cell r="I594">
            <v>1317.6</v>
          </cell>
        </row>
        <row r="595">
          <cell r="A595" t="str">
            <v>MEM1600R-4U6FC</v>
          </cell>
          <cell r="B595" t="str">
            <v>4MB to 6MB Flash Factory Upgrade for Cisco 1600 R</v>
          </cell>
          <cell r="C595" t="str">
            <v>9Q030149</v>
          </cell>
          <cell r="D595" t="str">
            <v>IP-SOL-MEM1600R-4U6FC</v>
          </cell>
          <cell r="E595">
            <v>38000</v>
          </cell>
          <cell r="F595">
            <v>20100</v>
          </cell>
          <cell r="G595">
            <v>27000</v>
          </cell>
          <cell r="H595">
            <v>16470</v>
          </cell>
          <cell r="I595">
            <v>329.4</v>
          </cell>
        </row>
        <row r="596">
          <cell r="A596" t="str">
            <v>MEM1600R-4U8FC</v>
          </cell>
          <cell r="B596" t="str">
            <v>4MB to 8MB Flash Factory Upgrade for Cisco 1600 R</v>
          </cell>
          <cell r="C596" t="str">
            <v>9Q030152</v>
          </cell>
          <cell r="D596" t="str">
            <v>IP-SOL-MEM1600R-4U8FC</v>
          </cell>
          <cell r="E596">
            <v>61000</v>
          </cell>
          <cell r="F596">
            <v>32000</v>
          </cell>
          <cell r="G596">
            <v>43000</v>
          </cell>
          <cell r="H596">
            <v>26230</v>
          </cell>
          <cell r="I596">
            <v>524.6</v>
          </cell>
        </row>
        <row r="597">
          <cell r="A597" t="str">
            <v>MEM1600R-8U10D</v>
          </cell>
          <cell r="B597" t="str">
            <v>8MB to 10MB DRAM Factory Upgrade for Cisco 1600 R</v>
          </cell>
          <cell r="C597" t="str">
            <v>9Q030165</v>
          </cell>
          <cell r="D597" t="str">
            <v>IP-SOL-MEM1600R-8U10D</v>
          </cell>
          <cell r="E597">
            <v>38000</v>
          </cell>
          <cell r="F597">
            <v>20100</v>
          </cell>
          <cell r="G597">
            <v>27000</v>
          </cell>
          <cell r="H597">
            <v>16470</v>
          </cell>
          <cell r="I597">
            <v>329.4</v>
          </cell>
        </row>
        <row r="598">
          <cell r="A598" t="str">
            <v>MEM1600R-8U12D</v>
          </cell>
          <cell r="B598" t="str">
            <v>8MB to 12MB DRAM Factory Upgrade for Cisco 1600 R</v>
          </cell>
          <cell r="C598" t="str">
            <v>9Q030178</v>
          </cell>
          <cell r="D598" t="str">
            <v>IP-SOL-MEM1600R-8U12D</v>
          </cell>
          <cell r="E598">
            <v>61000</v>
          </cell>
          <cell r="F598">
            <v>32000</v>
          </cell>
          <cell r="G598">
            <v>43000</v>
          </cell>
          <cell r="H598">
            <v>26230</v>
          </cell>
          <cell r="I598">
            <v>524.6</v>
          </cell>
        </row>
        <row r="599">
          <cell r="A599" t="str">
            <v>MEM1600R-8U16D</v>
          </cell>
          <cell r="B599" t="str">
            <v>8MB to 16MB DRAM Factory Upgrade for Cisco 1600 R</v>
          </cell>
          <cell r="C599" t="str">
            <v>9Q030181</v>
          </cell>
          <cell r="D599" t="str">
            <v>IP-SOL-MEM1600R-8U16D</v>
          </cell>
          <cell r="E599">
            <v>107000</v>
          </cell>
          <cell r="F599">
            <v>56500</v>
          </cell>
          <cell r="G599">
            <v>76000</v>
          </cell>
          <cell r="H599">
            <v>46360</v>
          </cell>
          <cell r="I599">
            <v>927.2</v>
          </cell>
        </row>
        <row r="600">
          <cell r="A600" t="str">
            <v>MEM1600R-8U24D</v>
          </cell>
          <cell r="B600" t="str">
            <v>8MB to 24MB DRAM Factory Upgrade for Cisco 1600 R</v>
          </cell>
          <cell r="C600" t="str">
            <v>9Q030194</v>
          </cell>
          <cell r="D600" t="str">
            <v>IP-SOL-MEM1600R-8U24D</v>
          </cell>
          <cell r="E600">
            <v>153000</v>
          </cell>
          <cell r="F600">
            <v>80400</v>
          </cell>
          <cell r="G600">
            <v>108000</v>
          </cell>
          <cell r="H600">
            <v>65880</v>
          </cell>
          <cell r="I600">
            <v>1317.6</v>
          </cell>
        </row>
        <row r="601">
          <cell r="A601" t="str">
            <v>PWR-1600-WW1=</v>
          </cell>
          <cell r="B601" t="str">
            <v>Cisco 1600 AC Power Supply - WORLD-WIDE</v>
          </cell>
          <cell r="C601" t="str">
            <v>9Q030208</v>
          </cell>
          <cell r="D601" t="str">
            <v>IP-SOL-PWR-1600-WW1=</v>
          </cell>
          <cell r="E601">
            <v>15000</v>
          </cell>
          <cell r="F601">
            <v>8200</v>
          </cell>
          <cell r="G601">
            <v>11000</v>
          </cell>
          <cell r="H601">
            <v>6710</v>
          </cell>
          <cell r="I601">
            <v>134.19999999999999</v>
          </cell>
        </row>
        <row r="602">
          <cell r="A602" t="str">
            <v>S16RB-12</v>
          </cell>
          <cell r="B602" t="str">
            <v>Cisco 1600R Series IOS IP/IPX</v>
          </cell>
          <cell r="C602" t="str">
            <v>9Q030211</v>
          </cell>
          <cell r="D602" t="str">
            <v>IP-SOL-S16RB-12</v>
          </cell>
          <cell r="E602">
            <v>29000</v>
          </cell>
          <cell r="F602">
            <v>16200</v>
          </cell>
          <cell r="G602" t="e">
            <v>#N/A</v>
          </cell>
          <cell r="H602" t="e">
            <v>#N/A</v>
          </cell>
          <cell r="I602" t="e">
            <v>#N/A</v>
          </cell>
        </row>
        <row r="603">
          <cell r="A603" t="str">
            <v>S16RBHP-12</v>
          </cell>
          <cell r="B603" t="str">
            <v>Cisco 1600R Series IOS IP/IPX/FW PLUS</v>
          </cell>
          <cell r="C603" t="str">
            <v>9Q030224</v>
          </cell>
          <cell r="D603" t="str">
            <v>IP-SOL-S16RBHP-12</v>
          </cell>
          <cell r="E603">
            <v>190000</v>
          </cell>
          <cell r="F603">
            <v>103500</v>
          </cell>
          <cell r="G603" t="e">
            <v>#N/A</v>
          </cell>
          <cell r="H603" t="e">
            <v>#N/A</v>
          </cell>
          <cell r="I603" t="e">
            <v>#N/A</v>
          </cell>
        </row>
        <row r="604">
          <cell r="A604" t="str">
            <v>S16RBHP-12=</v>
          </cell>
          <cell r="B604" t="str">
            <v>Cisco 1600R Series IOS IP/IPX/FW PLUS</v>
          </cell>
          <cell r="C604" t="str">
            <v>9Q030237</v>
          </cell>
          <cell r="D604" t="str">
            <v>IP-SOL-S16RBHP-12=</v>
          </cell>
          <cell r="E604">
            <v>29000</v>
          </cell>
          <cell r="F604">
            <v>16200</v>
          </cell>
          <cell r="G604" t="e">
            <v>#N/A</v>
          </cell>
          <cell r="H604" t="e">
            <v>#N/A</v>
          </cell>
          <cell r="I604" t="e">
            <v>#N/A</v>
          </cell>
        </row>
        <row r="605">
          <cell r="A605" t="str">
            <v>S16RC-12=</v>
          </cell>
          <cell r="B605" t="str">
            <v>Cisco 1600R Series IOS IP</v>
          </cell>
          <cell r="C605" t="str">
            <v>9Q030240</v>
          </cell>
          <cell r="D605" t="str">
            <v>IP-SOL-S16RC-12=</v>
          </cell>
          <cell r="E605">
            <v>29000</v>
          </cell>
          <cell r="F605">
            <v>16200</v>
          </cell>
          <cell r="G605" t="e">
            <v>#N/A</v>
          </cell>
          <cell r="H605" t="e">
            <v>#N/A</v>
          </cell>
          <cell r="I605" t="e">
            <v>#N/A</v>
          </cell>
        </row>
        <row r="606">
          <cell r="A606" t="str">
            <v>S16RCH-12</v>
          </cell>
          <cell r="B606" t="str">
            <v>Cisco 1600R Series IOS IP/FW</v>
          </cell>
          <cell r="C606" t="str">
            <v>9Q030253</v>
          </cell>
          <cell r="D606" t="str">
            <v>IP-SOL-S16RCH-12</v>
          </cell>
          <cell r="E606">
            <v>102000</v>
          </cell>
          <cell r="F606">
            <v>56100</v>
          </cell>
          <cell r="G606" t="e">
            <v>#N/A</v>
          </cell>
          <cell r="H606" t="e">
            <v>#N/A</v>
          </cell>
          <cell r="I606" t="e">
            <v>#N/A</v>
          </cell>
        </row>
        <row r="607">
          <cell r="A607" t="str">
            <v>S16RCH-12=</v>
          </cell>
          <cell r="B607" t="str">
            <v>Cisco 1600R Series IOS IP/FW</v>
          </cell>
          <cell r="C607" t="str">
            <v>9Q030266</v>
          </cell>
          <cell r="D607" t="str">
            <v>IP-SOL-S16RCH-12=</v>
          </cell>
          <cell r="E607">
            <v>29000</v>
          </cell>
          <cell r="F607">
            <v>16200</v>
          </cell>
          <cell r="G607" t="e">
            <v>#N/A</v>
          </cell>
          <cell r="H607" t="e">
            <v>#N/A</v>
          </cell>
          <cell r="I607" t="e">
            <v>#N/A</v>
          </cell>
        </row>
        <row r="608">
          <cell r="A608" t="str">
            <v>S16RCHL-12</v>
          </cell>
          <cell r="B608" t="str">
            <v>Cisco 1600R Ser IOS IP/FW PLUS IPSEC 56</v>
          </cell>
          <cell r="C608" t="str">
            <v>9Q030279</v>
          </cell>
          <cell r="D608" t="str">
            <v>IP-SOL-S16RCHL-12</v>
          </cell>
          <cell r="E608">
            <v>175000</v>
          </cell>
          <cell r="F608">
            <v>96000</v>
          </cell>
          <cell r="G608" t="e">
            <v>#N/A</v>
          </cell>
          <cell r="H608" t="e">
            <v>#N/A</v>
          </cell>
          <cell r="I608" t="e">
            <v>#N/A</v>
          </cell>
        </row>
        <row r="609">
          <cell r="A609" t="str">
            <v>S16RCHL-12=</v>
          </cell>
          <cell r="B609" t="str">
            <v>Cisco 1600R Ser IOS IP/FW PLUS IPSEC 56</v>
          </cell>
          <cell r="C609" t="str">
            <v>9Q030282</v>
          </cell>
          <cell r="D609" t="str">
            <v>IP-SOL-S16RCHL-12=</v>
          </cell>
          <cell r="E609">
            <v>31000</v>
          </cell>
          <cell r="F609">
            <v>16400</v>
          </cell>
          <cell r="G609" t="e">
            <v>#N/A</v>
          </cell>
          <cell r="H609" t="e">
            <v>#N/A</v>
          </cell>
          <cell r="I609" t="e">
            <v>#N/A</v>
          </cell>
        </row>
        <row r="610">
          <cell r="A610" t="str">
            <v>S16RCL-12</v>
          </cell>
          <cell r="B610" t="str">
            <v>Cisco 1600R Series IOS IP PLUS IPSEC 56</v>
          </cell>
          <cell r="C610" t="str">
            <v>9Q030295</v>
          </cell>
          <cell r="D610" t="str">
            <v>IP-SOL-S16RCL-12</v>
          </cell>
          <cell r="E610">
            <v>73000</v>
          </cell>
          <cell r="F610">
            <v>39900</v>
          </cell>
          <cell r="G610" t="e">
            <v>#N/A</v>
          </cell>
          <cell r="H610" t="e">
            <v>#N/A</v>
          </cell>
          <cell r="I610" t="e">
            <v>#N/A</v>
          </cell>
        </row>
        <row r="611">
          <cell r="A611" t="str">
            <v>S16RCL-12=</v>
          </cell>
          <cell r="B611" t="str">
            <v>Cisco 1600R Series IOS IP PLUS IPSEC 56</v>
          </cell>
          <cell r="C611" t="str">
            <v>9Q030309</v>
          </cell>
          <cell r="D611" t="str">
            <v>IP-SOL-S16RCL-12=</v>
          </cell>
          <cell r="E611">
            <v>29000</v>
          </cell>
          <cell r="F611">
            <v>16200</v>
          </cell>
          <cell r="G611" t="e">
            <v>#N/A</v>
          </cell>
          <cell r="H611" t="e">
            <v>#N/A</v>
          </cell>
          <cell r="I611" t="e">
            <v>#N/A</v>
          </cell>
        </row>
        <row r="612">
          <cell r="A612" t="str">
            <v>S16RCP-12</v>
          </cell>
          <cell r="B612" t="str">
            <v>Cisco 1600R Series IOS IP PLUS</v>
          </cell>
          <cell r="C612" t="str">
            <v>9Q030312</v>
          </cell>
          <cell r="D612" t="str">
            <v>IP-SOL-S16RCP-12</v>
          </cell>
          <cell r="E612">
            <v>58000</v>
          </cell>
          <cell r="F612">
            <v>31800</v>
          </cell>
          <cell r="G612" t="e">
            <v>#N/A</v>
          </cell>
          <cell r="H612" t="e">
            <v>#N/A</v>
          </cell>
          <cell r="I612" t="e">
            <v>#N/A</v>
          </cell>
        </row>
        <row r="613">
          <cell r="A613" t="str">
            <v>S16RCP-12=</v>
          </cell>
          <cell r="B613" t="str">
            <v>Cisco 1600R Series IOS IP PLUS</v>
          </cell>
          <cell r="C613" t="str">
            <v>9Q030325</v>
          </cell>
          <cell r="D613" t="str">
            <v>IP-SOL-S16RCP-12=</v>
          </cell>
          <cell r="E613">
            <v>29000</v>
          </cell>
          <cell r="F613">
            <v>16200</v>
          </cell>
          <cell r="G613" t="e">
            <v>#N/A</v>
          </cell>
          <cell r="H613" t="e">
            <v>#N/A</v>
          </cell>
          <cell r="I613" t="e">
            <v>#N/A</v>
          </cell>
        </row>
        <row r="614">
          <cell r="A614" t="str">
            <v>S16RCW-12</v>
          </cell>
          <cell r="B614" t="str">
            <v>Cisco 1600R Series IOS IP PLUS 40</v>
          </cell>
          <cell r="C614" t="str">
            <v>9Q030338</v>
          </cell>
          <cell r="D614" t="str">
            <v>IP-SOL-S16RCW-12</v>
          </cell>
          <cell r="E614">
            <v>58000</v>
          </cell>
          <cell r="F614">
            <v>31800</v>
          </cell>
          <cell r="G614" t="e">
            <v>#N/A</v>
          </cell>
          <cell r="H614" t="e">
            <v>#N/A</v>
          </cell>
          <cell r="I614" t="e">
            <v>#N/A</v>
          </cell>
        </row>
        <row r="615">
          <cell r="A615" t="str">
            <v>S16RCW-12=</v>
          </cell>
          <cell r="B615" t="str">
            <v>Cisco 1600R Series IOS IP PLUS 40</v>
          </cell>
          <cell r="C615" t="str">
            <v>9Q030341</v>
          </cell>
          <cell r="D615" t="str">
            <v>IP-SOL-S16RCW-12=</v>
          </cell>
          <cell r="E615">
            <v>29000</v>
          </cell>
          <cell r="F615">
            <v>16200</v>
          </cell>
          <cell r="G615" t="e">
            <v>#N/A</v>
          </cell>
          <cell r="H615" t="e">
            <v>#N/A</v>
          </cell>
          <cell r="I615" t="e">
            <v>#N/A</v>
          </cell>
        </row>
        <row r="616">
          <cell r="A616" t="str">
            <v>S16RCY-12</v>
          </cell>
          <cell r="B616" t="str">
            <v>Cisco 1600R Series IOS IP PLUS 56</v>
          </cell>
          <cell r="C616" t="str">
            <v>9Q030354</v>
          </cell>
          <cell r="D616" t="str">
            <v>IP-SOL-S16RCY-12</v>
          </cell>
          <cell r="E616">
            <v>58000</v>
          </cell>
          <cell r="F616">
            <v>31800</v>
          </cell>
          <cell r="G616" t="e">
            <v>#N/A</v>
          </cell>
          <cell r="H616" t="e">
            <v>#N/A</v>
          </cell>
          <cell r="I616" t="e">
            <v>#N/A</v>
          </cell>
        </row>
        <row r="617">
          <cell r="A617" t="str">
            <v>S16RCY-12=</v>
          </cell>
          <cell r="B617" t="str">
            <v>Cisco 1600R Series IOS IP PLUS 56</v>
          </cell>
          <cell r="C617" t="str">
            <v>9Q030367</v>
          </cell>
          <cell r="D617" t="str">
            <v>IP-SOL-S16RCY-12=</v>
          </cell>
          <cell r="E617">
            <v>29000</v>
          </cell>
          <cell r="F617">
            <v>16200</v>
          </cell>
          <cell r="G617" t="e">
            <v>#N/A</v>
          </cell>
          <cell r="H617" t="e">
            <v>#N/A</v>
          </cell>
          <cell r="I617" t="e">
            <v>#N/A</v>
          </cell>
        </row>
        <row r="618">
          <cell r="A618" t="str">
            <v>S16RQ-12</v>
          </cell>
          <cell r="B618" t="str">
            <v>Cisco 1600R Series IOS IP/IPX/AT/IBM</v>
          </cell>
          <cell r="C618" t="str">
            <v>9Q030370</v>
          </cell>
          <cell r="D618" t="str">
            <v>IP-SOL-S16RQ-12</v>
          </cell>
          <cell r="E618">
            <v>58000</v>
          </cell>
          <cell r="F618">
            <v>31800</v>
          </cell>
          <cell r="G618" t="e">
            <v>#N/A</v>
          </cell>
          <cell r="H618" t="e">
            <v>#N/A</v>
          </cell>
          <cell r="I618" t="e">
            <v>#N/A</v>
          </cell>
        </row>
        <row r="619">
          <cell r="A619" t="str">
            <v>S16RQ-12=</v>
          </cell>
          <cell r="B619" t="str">
            <v>Cisco 1600R Series IOS IP/IPX/AT/IBM</v>
          </cell>
          <cell r="C619" t="str">
            <v>9Q030383</v>
          </cell>
          <cell r="D619" t="str">
            <v>IP-SOL-S16RQ-12=</v>
          </cell>
          <cell r="E619">
            <v>29000</v>
          </cell>
          <cell r="F619">
            <v>16200</v>
          </cell>
          <cell r="G619" t="e">
            <v>#N/A</v>
          </cell>
          <cell r="H619" t="e">
            <v>#N/A</v>
          </cell>
          <cell r="I619" t="e">
            <v>#N/A</v>
          </cell>
        </row>
        <row r="620">
          <cell r="A620" t="str">
            <v>S16RQHL-12</v>
          </cell>
          <cell r="B620" t="str">
            <v>Cisco 1600R Series IOS IP/IPX/AT/IBM/FW PLUS IPSEC 56</v>
          </cell>
          <cell r="C620" t="str">
            <v>9Q030396</v>
          </cell>
          <cell r="D620" t="str">
            <v>IP-SOL-S16RQHL-12</v>
          </cell>
          <cell r="E620">
            <v>233000</v>
          </cell>
          <cell r="F620">
            <v>127700</v>
          </cell>
          <cell r="G620" t="e">
            <v>#N/A</v>
          </cell>
          <cell r="H620" t="e">
            <v>#N/A</v>
          </cell>
          <cell r="I620" t="e">
            <v>#N/A</v>
          </cell>
        </row>
        <row r="621">
          <cell r="A621" t="str">
            <v>S16RQHL-12=</v>
          </cell>
          <cell r="B621" t="str">
            <v>Cisco 1600R Series IOS IP/IPX/AT/IBM/FW PLUS IPSEC 56</v>
          </cell>
          <cell r="C621" t="str">
            <v>9Q030400</v>
          </cell>
          <cell r="D621" t="str">
            <v>IP-SOL-S16RQHL-12=</v>
          </cell>
          <cell r="E621">
            <v>29000</v>
          </cell>
          <cell r="F621">
            <v>16200</v>
          </cell>
          <cell r="G621" t="e">
            <v>#N/A</v>
          </cell>
          <cell r="H621" t="e">
            <v>#N/A</v>
          </cell>
          <cell r="I621" t="e">
            <v>#N/A</v>
          </cell>
        </row>
        <row r="622">
          <cell r="A622" t="str">
            <v>S16RQP-12</v>
          </cell>
          <cell r="B622" t="str">
            <v>Cisco 1600R Series IOS IP/IPX/AT/IBM PLUS</v>
          </cell>
          <cell r="C622" t="str">
            <v>9Q030413</v>
          </cell>
          <cell r="D622" t="str">
            <v>IP-SOL-S16RQP-12</v>
          </cell>
          <cell r="E622">
            <v>117000</v>
          </cell>
          <cell r="F622">
            <v>63600</v>
          </cell>
          <cell r="G622" t="e">
            <v>#N/A</v>
          </cell>
          <cell r="H622" t="e">
            <v>#N/A</v>
          </cell>
          <cell r="I622" t="e">
            <v>#N/A</v>
          </cell>
        </row>
        <row r="623">
          <cell r="A623" t="str">
            <v>S16RQP-12=</v>
          </cell>
          <cell r="B623" t="str">
            <v>Cisco 1600R Series IOS IP/IPX/AT/IBM PLUS</v>
          </cell>
          <cell r="C623" t="str">
            <v>9Q030426</v>
          </cell>
          <cell r="D623" t="str">
            <v>IP-SOL-S16RQP-12=</v>
          </cell>
          <cell r="E623">
            <v>29000</v>
          </cell>
          <cell r="F623">
            <v>16200</v>
          </cell>
          <cell r="G623" t="e">
            <v>#N/A</v>
          </cell>
          <cell r="H623" t="e">
            <v>#N/A</v>
          </cell>
          <cell r="I623" t="e">
            <v>#N/A</v>
          </cell>
        </row>
        <row r="624">
          <cell r="A624" t="str">
            <v>SF16RA-11</v>
          </cell>
          <cell r="B624" t="str">
            <v>Cisco 1600 R IOS IP/IPX/AT</v>
          </cell>
          <cell r="C624" t="str">
            <v>9Q030439</v>
          </cell>
          <cell r="D624" t="str">
            <v>IP-SOL-SF16RA-11</v>
          </cell>
          <cell r="E624">
            <v>58000</v>
          </cell>
          <cell r="F624">
            <v>31800</v>
          </cell>
          <cell r="G624" t="e">
            <v>#N/A</v>
          </cell>
          <cell r="H624" t="e">
            <v>#N/A</v>
          </cell>
          <cell r="I624" t="e">
            <v>#N/A</v>
          </cell>
        </row>
        <row r="625">
          <cell r="A625" t="str">
            <v>SF16RAP-11</v>
          </cell>
          <cell r="B625" t="str">
            <v>Cisco 1600 R IOS IP/IPX/AT Plus</v>
          </cell>
          <cell r="C625" t="str">
            <v>9Q030442</v>
          </cell>
          <cell r="D625" t="str">
            <v>IP-SOL-SF16RAP-11</v>
          </cell>
          <cell r="E625">
            <v>117000</v>
          </cell>
          <cell r="F625">
            <v>63600</v>
          </cell>
          <cell r="G625" t="e">
            <v>#N/A</v>
          </cell>
          <cell r="H625" t="e">
            <v>#N/A</v>
          </cell>
          <cell r="I625" t="e">
            <v>#N/A</v>
          </cell>
        </row>
        <row r="626">
          <cell r="A626" t="str">
            <v>SF16RAW-11</v>
          </cell>
          <cell r="B626" t="str">
            <v>Cisco 1600 R IOS IP/IPX/AT Plus 40</v>
          </cell>
          <cell r="C626" t="str">
            <v>9Q030455</v>
          </cell>
          <cell r="D626" t="str">
            <v>IP-SOL-SF16RAW-11</v>
          </cell>
          <cell r="E626">
            <v>117000</v>
          </cell>
          <cell r="F626">
            <v>63600</v>
          </cell>
          <cell r="G626" t="e">
            <v>#N/A</v>
          </cell>
          <cell r="H626" t="e">
            <v>#N/A</v>
          </cell>
          <cell r="I626" t="e">
            <v>#N/A</v>
          </cell>
        </row>
        <row r="627">
          <cell r="A627" t="str">
            <v>SF16RAY-11</v>
          </cell>
          <cell r="B627" t="str">
            <v>Cisco 1600 R IOS IP/IPX/AT Plus 56</v>
          </cell>
          <cell r="C627" t="str">
            <v>9Q030468</v>
          </cell>
          <cell r="D627" t="str">
            <v>IP-SOL-SF16RAY-11</v>
          </cell>
          <cell r="E627">
            <v>117000</v>
          </cell>
          <cell r="F627">
            <v>63600</v>
          </cell>
          <cell r="G627" t="e">
            <v>#N/A</v>
          </cell>
          <cell r="H627" t="e">
            <v>#N/A</v>
          </cell>
          <cell r="I627" t="e">
            <v>#N/A</v>
          </cell>
        </row>
        <row r="628">
          <cell r="A628" t="str">
            <v>SF16RB-11</v>
          </cell>
          <cell r="B628" t="str">
            <v>Cisco 1600 R IOS IP/IPX</v>
          </cell>
          <cell r="C628" t="str">
            <v>9Q030471</v>
          </cell>
          <cell r="D628" t="str">
            <v>IP-SOL-SF16RB-11</v>
          </cell>
          <cell r="E628">
            <v>29000</v>
          </cell>
          <cell r="F628">
            <v>16200</v>
          </cell>
          <cell r="G628" t="e">
            <v>#N/A</v>
          </cell>
          <cell r="H628" t="e">
            <v>#N/A</v>
          </cell>
          <cell r="I628" t="e">
            <v>#N/A</v>
          </cell>
        </row>
        <row r="629">
          <cell r="A629" t="str">
            <v>SF16RBHP-11</v>
          </cell>
          <cell r="B629" t="str">
            <v>Cisco 1600 R IOS IP/IPX/FIREWALL Plus</v>
          </cell>
          <cell r="C629" t="str">
            <v>9Q030484</v>
          </cell>
          <cell r="D629" t="str">
            <v>IP-SOL-SF16RBHP-11</v>
          </cell>
          <cell r="E629">
            <v>190000</v>
          </cell>
          <cell r="F629">
            <v>103500</v>
          </cell>
          <cell r="G629" t="e">
            <v>#N/A</v>
          </cell>
          <cell r="H629" t="e">
            <v>#N/A</v>
          </cell>
          <cell r="I629" t="e">
            <v>#N/A</v>
          </cell>
        </row>
        <row r="630">
          <cell r="A630" t="str">
            <v>SF16RBP-11</v>
          </cell>
          <cell r="B630" t="str">
            <v>Cisco 1600 R IOS IP/IPX Plus</v>
          </cell>
          <cell r="C630" t="str">
            <v>9Q030497</v>
          </cell>
          <cell r="D630" t="str">
            <v>IP-SOL-SF16RBP-11</v>
          </cell>
          <cell r="E630">
            <v>87000</v>
          </cell>
          <cell r="F630">
            <v>48000</v>
          </cell>
          <cell r="G630" t="e">
            <v>#N/A</v>
          </cell>
          <cell r="H630" t="e">
            <v>#N/A</v>
          </cell>
          <cell r="I630" t="e">
            <v>#N/A</v>
          </cell>
        </row>
        <row r="631">
          <cell r="A631" t="str">
            <v>SF16RBW-11</v>
          </cell>
          <cell r="B631" t="str">
            <v>Cisco 1600 R IOS IP/IPX Plus 40</v>
          </cell>
          <cell r="C631" t="str">
            <v>9Q030501</v>
          </cell>
          <cell r="D631" t="str">
            <v>IP-SOL-SF16RBW-11</v>
          </cell>
          <cell r="E631">
            <v>87000</v>
          </cell>
          <cell r="F631">
            <v>48000</v>
          </cell>
          <cell r="G631" t="e">
            <v>#N/A</v>
          </cell>
          <cell r="H631" t="e">
            <v>#N/A</v>
          </cell>
          <cell r="I631" t="e">
            <v>#N/A</v>
          </cell>
        </row>
        <row r="632">
          <cell r="A632" t="str">
            <v>SF16RBY-11</v>
          </cell>
          <cell r="B632" t="str">
            <v>Cisco 1600 R IOS IP/IPX Plus 56</v>
          </cell>
          <cell r="C632" t="str">
            <v>9Q030514</v>
          </cell>
          <cell r="D632" t="str">
            <v>IP-SOL-SF16RBY-11</v>
          </cell>
          <cell r="E632">
            <v>87000</v>
          </cell>
          <cell r="F632">
            <v>48000</v>
          </cell>
          <cell r="G632" t="e">
            <v>#N/A</v>
          </cell>
          <cell r="H632" t="e">
            <v>#N/A</v>
          </cell>
          <cell r="I632" t="e">
            <v>#N/A</v>
          </cell>
        </row>
        <row r="633">
          <cell r="A633" t="str">
            <v>SF16RCH-11</v>
          </cell>
          <cell r="B633" t="str">
            <v>Cisco 1600 R IOS IP/FIREWALL</v>
          </cell>
          <cell r="C633" t="str">
            <v>9Q030527</v>
          </cell>
          <cell r="D633" t="str">
            <v>IP-SOL-SF16RCH-11</v>
          </cell>
          <cell r="E633">
            <v>102000</v>
          </cell>
          <cell r="F633">
            <v>56100</v>
          </cell>
          <cell r="G633" t="e">
            <v>#N/A</v>
          </cell>
          <cell r="H633" t="e">
            <v>#N/A</v>
          </cell>
          <cell r="I633" t="e">
            <v>#N/A</v>
          </cell>
        </row>
        <row r="634">
          <cell r="A634" t="str">
            <v>SF16RCP-11</v>
          </cell>
          <cell r="B634" t="str">
            <v>Cisco 1600 R IOS IP Plus</v>
          </cell>
          <cell r="C634" t="str">
            <v>9Q030530</v>
          </cell>
          <cell r="D634" t="str">
            <v>IP-SOL-SF16RCP-11</v>
          </cell>
          <cell r="E634">
            <v>58000</v>
          </cell>
          <cell r="F634">
            <v>31800</v>
          </cell>
          <cell r="G634" t="e">
            <v>#N/A</v>
          </cell>
          <cell r="H634" t="e">
            <v>#N/A</v>
          </cell>
          <cell r="I634" t="e">
            <v>#N/A</v>
          </cell>
        </row>
        <row r="635">
          <cell r="A635" t="str">
            <v>SF16RCW-11</v>
          </cell>
          <cell r="B635" t="str">
            <v>Cisco 1600 R IOS IP Plus 40</v>
          </cell>
          <cell r="C635" t="str">
            <v>9Q030543</v>
          </cell>
          <cell r="D635" t="str">
            <v>IP-SOL-SF16RCW-11</v>
          </cell>
          <cell r="E635">
            <v>58000</v>
          </cell>
          <cell r="F635">
            <v>31800</v>
          </cell>
          <cell r="G635" t="e">
            <v>#N/A</v>
          </cell>
          <cell r="H635" t="e">
            <v>#N/A</v>
          </cell>
          <cell r="I635" t="e">
            <v>#N/A</v>
          </cell>
        </row>
        <row r="636">
          <cell r="A636" t="str">
            <v>SF16RCY-11</v>
          </cell>
          <cell r="B636" t="str">
            <v>Cisco 1600 R IOS IP Plus 56</v>
          </cell>
          <cell r="C636" t="str">
            <v>9Q030556</v>
          </cell>
          <cell r="D636" t="str">
            <v>IP-SOL-SF16RCY-11</v>
          </cell>
          <cell r="E636">
            <v>58000</v>
          </cell>
          <cell r="F636">
            <v>31800</v>
          </cell>
          <cell r="G636" t="e">
            <v>#N/A</v>
          </cell>
          <cell r="H636" t="e">
            <v>#N/A</v>
          </cell>
          <cell r="I636" t="e">
            <v>#N/A</v>
          </cell>
        </row>
        <row r="637">
          <cell r="A637" t="str">
            <v>SF16RE-11</v>
          </cell>
          <cell r="B637" t="str">
            <v>Cisco 1600 R IOS IP/AT</v>
          </cell>
          <cell r="C637" t="str">
            <v>9Q030569</v>
          </cell>
          <cell r="D637" t="str">
            <v>IP-SOL-SF16RE-11</v>
          </cell>
          <cell r="E637">
            <v>29000</v>
          </cell>
          <cell r="F637">
            <v>16200</v>
          </cell>
          <cell r="G637" t="e">
            <v>#N/A</v>
          </cell>
          <cell r="H637" t="e">
            <v>#N/A</v>
          </cell>
          <cell r="I637" t="e">
            <v>#N/A</v>
          </cell>
        </row>
        <row r="638">
          <cell r="A638" t="str">
            <v>SF16REP-11</v>
          </cell>
          <cell r="B638" t="str">
            <v>Cisco 1600 R IOS IP/AT Plus</v>
          </cell>
          <cell r="C638" t="str">
            <v>9Q030572</v>
          </cell>
          <cell r="D638" t="str">
            <v>IP-SOL-SF16REP-11</v>
          </cell>
          <cell r="E638">
            <v>87000</v>
          </cell>
          <cell r="F638">
            <v>48000</v>
          </cell>
          <cell r="G638" t="e">
            <v>#N/A</v>
          </cell>
          <cell r="H638" t="e">
            <v>#N/A</v>
          </cell>
          <cell r="I638" t="e">
            <v>#N/A</v>
          </cell>
        </row>
        <row r="639">
          <cell r="A639" t="str">
            <v>SF16REW-11</v>
          </cell>
          <cell r="B639" t="str">
            <v>Cisco 1600 R IOS IP/AT Plus 40</v>
          </cell>
          <cell r="C639" t="str">
            <v>9Q030585</v>
          </cell>
          <cell r="D639" t="str">
            <v>IP-SOL-SF16REW-11</v>
          </cell>
          <cell r="E639">
            <v>87000</v>
          </cell>
          <cell r="F639">
            <v>48000</v>
          </cell>
          <cell r="G639" t="e">
            <v>#N/A</v>
          </cell>
          <cell r="H639" t="e">
            <v>#N/A</v>
          </cell>
          <cell r="I639" t="e">
            <v>#N/A</v>
          </cell>
        </row>
        <row r="640">
          <cell r="A640" t="str">
            <v>SF16RMP-11</v>
          </cell>
          <cell r="B640" t="str">
            <v>Cisco 1600 R IOS IP/IPX/IBM Plus</v>
          </cell>
          <cell r="C640" t="str">
            <v>9Q030615</v>
          </cell>
          <cell r="D640" t="str">
            <v>IP-SOL-SF16RMP-11</v>
          </cell>
          <cell r="E640">
            <v>117000</v>
          </cell>
          <cell r="F640">
            <v>63600</v>
          </cell>
          <cell r="G640" t="e">
            <v>#N/A</v>
          </cell>
          <cell r="H640" t="e">
            <v>#N/A</v>
          </cell>
          <cell r="I640" t="e">
            <v>#N/A</v>
          </cell>
        </row>
        <row r="641">
          <cell r="A641" t="str">
            <v>SF16RQHY-11</v>
          </cell>
          <cell r="B641" t="str">
            <v>Cisco 1600 R IOS IP/IPX/AT/IBM/FIREWALL Plus 56</v>
          </cell>
          <cell r="C641" t="str">
            <v>9Q030631</v>
          </cell>
          <cell r="D641" t="str">
            <v>IP-SOL-SF16RQHY-11</v>
          </cell>
          <cell r="E641">
            <v>219000</v>
          </cell>
          <cell r="F641">
            <v>119700</v>
          </cell>
          <cell r="G641" t="e">
            <v>#N/A</v>
          </cell>
          <cell r="H641" t="e">
            <v>#N/A</v>
          </cell>
          <cell r="I641" t="e">
            <v>#N/A</v>
          </cell>
        </row>
        <row r="642">
          <cell r="A642" t="str">
            <v>FL160-B-Q=</v>
          </cell>
          <cell r="B642" t="str">
            <v>Cisco IOS 1600 Series IP/IPX to IP/IPX/AT/IBM</v>
          </cell>
          <cell r="C642" t="str">
            <v>9Q030875</v>
          </cell>
          <cell r="D642" t="str">
            <v>IP-SOL-FL160-B-Q=</v>
          </cell>
          <cell r="E642">
            <v>31000</v>
          </cell>
          <cell r="F642">
            <v>16400</v>
          </cell>
          <cell r="G642">
            <v>22000</v>
          </cell>
          <cell r="H642">
            <v>13420</v>
          </cell>
          <cell r="I642">
            <v>268.39999999999998</v>
          </cell>
        </row>
        <row r="643">
          <cell r="A643" t="str">
            <v>FL160-C-A=</v>
          </cell>
          <cell r="B643" t="str">
            <v>Cisco IOS 1600 Series IP to IP/IPX/AT</v>
          </cell>
          <cell r="C643" t="str">
            <v>9Q030888</v>
          </cell>
          <cell r="D643" t="str">
            <v>IP-SOL-FL160-C-A=</v>
          </cell>
          <cell r="E643">
            <v>31000</v>
          </cell>
          <cell r="F643">
            <v>16400</v>
          </cell>
          <cell r="G643">
            <v>22000</v>
          </cell>
          <cell r="H643">
            <v>13420</v>
          </cell>
          <cell r="I643">
            <v>268.39999999999998</v>
          </cell>
        </row>
        <row r="644">
          <cell r="A644" t="str">
            <v>FL160-C-M=</v>
          </cell>
          <cell r="B644" t="str">
            <v>Cisco IOS 1600 Series IP to IP/IPX/IBM</v>
          </cell>
          <cell r="C644" t="str">
            <v>9Q030891</v>
          </cell>
          <cell r="D644" t="str">
            <v>IP-SOL-FL160-C-M=</v>
          </cell>
          <cell r="E644">
            <v>31000</v>
          </cell>
          <cell r="F644">
            <v>16400</v>
          </cell>
          <cell r="G644">
            <v>22000</v>
          </cell>
          <cell r="H644">
            <v>13420</v>
          </cell>
          <cell r="I644">
            <v>268.39999999999998</v>
          </cell>
        </row>
        <row r="645">
          <cell r="A645" t="str">
            <v>FL160-C-Q=</v>
          </cell>
          <cell r="B645" t="str">
            <v>Cisco IOS 1600 Series IP to IP/IPX/AT/IBM</v>
          </cell>
          <cell r="C645" t="str">
            <v>9Q030905</v>
          </cell>
          <cell r="D645" t="str">
            <v>IP-SOL-FL160-C-Q=</v>
          </cell>
          <cell r="E645">
            <v>61000</v>
          </cell>
          <cell r="F645">
            <v>32000</v>
          </cell>
          <cell r="G645">
            <v>43000</v>
          </cell>
          <cell r="H645">
            <v>26230</v>
          </cell>
          <cell r="I645">
            <v>524.6</v>
          </cell>
        </row>
        <row r="646">
          <cell r="A646" t="str">
            <v>FL160-E-Q=</v>
          </cell>
          <cell r="B646" t="str">
            <v>Cisco IOS 1600 Series IP/AT to IP/IPX/AT/IBM</v>
          </cell>
          <cell r="C646" t="str">
            <v>9Q030918</v>
          </cell>
          <cell r="D646" t="str">
            <v>IP-SOL-FL160-E-Q=</v>
          </cell>
          <cell r="E646">
            <v>31000</v>
          </cell>
          <cell r="F646">
            <v>16400</v>
          </cell>
          <cell r="G646">
            <v>22000</v>
          </cell>
          <cell r="H646">
            <v>13420</v>
          </cell>
          <cell r="I646">
            <v>268.39999999999998</v>
          </cell>
        </row>
        <row r="647">
          <cell r="A647" t="str">
            <v>FL160-H=</v>
          </cell>
          <cell r="B647" t="str">
            <v>Cisco IOS 1600 Series Firewall</v>
          </cell>
          <cell r="C647" t="str">
            <v>9Q030921</v>
          </cell>
          <cell r="D647" t="str">
            <v>IP-SOL-FL160-H=</v>
          </cell>
          <cell r="E647">
            <v>107000</v>
          </cell>
          <cell r="F647">
            <v>56500</v>
          </cell>
          <cell r="G647">
            <v>76000</v>
          </cell>
          <cell r="H647">
            <v>46360</v>
          </cell>
          <cell r="I647">
            <v>927.2</v>
          </cell>
        </row>
        <row r="648">
          <cell r="A648" t="str">
            <v>FL160-IBM-P=</v>
          </cell>
          <cell r="B648" t="str">
            <v>Cisco IOS 1600 Series IBM to Plus</v>
          </cell>
          <cell r="C648" t="str">
            <v>9Q030934</v>
          </cell>
          <cell r="D648" t="str">
            <v>IP-SOL-FL160-IBM-P=</v>
          </cell>
          <cell r="E648">
            <v>61000</v>
          </cell>
          <cell r="F648">
            <v>32000</v>
          </cell>
          <cell r="G648">
            <v>43000</v>
          </cell>
          <cell r="H648">
            <v>26230</v>
          </cell>
          <cell r="I648">
            <v>524.6</v>
          </cell>
        </row>
        <row r="649">
          <cell r="A649" t="str">
            <v>FL160-P=</v>
          </cell>
          <cell r="B649" t="str">
            <v>Cisco IOS 1600 Series PLUS</v>
          </cell>
          <cell r="C649" t="str">
            <v>9Q030947</v>
          </cell>
          <cell r="D649" t="str">
            <v>IP-SOL-FL160-P=</v>
          </cell>
          <cell r="E649">
            <v>61000</v>
          </cell>
          <cell r="F649">
            <v>32000</v>
          </cell>
          <cell r="G649">
            <v>43000</v>
          </cell>
          <cell r="H649">
            <v>26230</v>
          </cell>
          <cell r="I649">
            <v>524.6</v>
          </cell>
        </row>
        <row r="650">
          <cell r="A650" t="str">
            <v>FL160-P-L=</v>
          </cell>
          <cell r="B650" t="str">
            <v>Cisco IOS 1600 Series PLUS to PLUS IPSEC 56</v>
          </cell>
          <cell r="C650" t="str">
            <v>9Q030950</v>
          </cell>
          <cell r="D650" t="str">
            <v>IP-SOL-FL160-P-L=</v>
          </cell>
          <cell r="E650">
            <v>15000</v>
          </cell>
          <cell r="F650">
            <v>8200</v>
          </cell>
          <cell r="G650">
            <v>11000</v>
          </cell>
          <cell r="H650">
            <v>6710</v>
          </cell>
          <cell r="I650">
            <v>134.19999999999999</v>
          </cell>
        </row>
        <row r="651">
          <cell r="A651" t="str">
            <v>FL160-P-W=</v>
          </cell>
          <cell r="B651" t="str">
            <v>Cisco IOS 1600 Series Plus to Plus 40</v>
          </cell>
          <cell r="C651" t="str">
            <v>9Q030963</v>
          </cell>
          <cell r="D651" t="str">
            <v>IP-SOL-FL160-P-W=</v>
          </cell>
          <cell r="E651">
            <v>61000</v>
          </cell>
          <cell r="F651">
            <v>32000</v>
          </cell>
          <cell r="G651">
            <v>43000</v>
          </cell>
          <cell r="H651">
            <v>26230</v>
          </cell>
          <cell r="I651">
            <v>524.6</v>
          </cell>
        </row>
        <row r="652">
          <cell r="A652" t="str">
            <v>FL160-P-Y=</v>
          </cell>
          <cell r="B652" t="str">
            <v>Cisco IOS 1600 Series Plus to Plus 56</v>
          </cell>
          <cell r="C652" t="str">
            <v>9Q030976</v>
          </cell>
          <cell r="D652" t="str">
            <v>IP-SOL-FL160-P-Y=</v>
          </cell>
          <cell r="E652">
            <v>61000</v>
          </cell>
          <cell r="F652">
            <v>32000</v>
          </cell>
          <cell r="G652">
            <v>43000</v>
          </cell>
          <cell r="H652">
            <v>26230</v>
          </cell>
          <cell r="I652">
            <v>524.6</v>
          </cell>
        </row>
        <row r="653">
          <cell r="A653" t="str">
            <v>CISCO1720</v>
          </cell>
          <cell r="B653" t="str">
            <v>10/100BaseT Modular Router w/ 2 WAN slots &amp; Cisco IOS IP SW</v>
          </cell>
          <cell r="C653">
            <v>0</v>
          </cell>
          <cell r="D653" t="str">
            <v>IP-SOL-CISCO1720</v>
          </cell>
          <cell r="E653">
            <v>203000</v>
          </cell>
          <cell r="F653">
            <v>104400</v>
          </cell>
          <cell r="G653">
            <v>129000</v>
          </cell>
          <cell r="H653">
            <v>78690</v>
          </cell>
          <cell r="I653">
            <v>1573.8</v>
          </cell>
        </row>
        <row r="654">
          <cell r="A654" t="str">
            <v>CISCO1750</v>
          </cell>
          <cell r="B654" t="str">
            <v>10/100 Modular Router w/1VIC, 2WIC/VIC slots,Cisco IOS IP SW</v>
          </cell>
          <cell r="C654" t="str">
            <v>9Q040010</v>
          </cell>
          <cell r="D654" t="str">
            <v>IP-SOL-CISCO1750</v>
          </cell>
          <cell r="E654">
            <v>253000</v>
          </cell>
          <cell r="F654">
            <v>130200</v>
          </cell>
          <cell r="G654">
            <v>161000</v>
          </cell>
          <cell r="H654">
            <v>98210</v>
          </cell>
          <cell r="I654">
            <v>1964.2</v>
          </cell>
        </row>
        <row r="655">
          <cell r="A655" t="str">
            <v>CISCO1750-2V</v>
          </cell>
          <cell r="B655" t="str">
            <v>10/100 Modular Router w/2 Voice channels, IOS IP/VOICE + SW</v>
          </cell>
          <cell r="C655" t="str">
            <v>9Q040023</v>
          </cell>
          <cell r="D655" t="str">
            <v>IP-SOL-CISCO1750-2V</v>
          </cell>
          <cell r="E655">
            <v>389000</v>
          </cell>
          <cell r="F655">
            <v>200500</v>
          </cell>
          <cell r="G655">
            <v>248000</v>
          </cell>
          <cell r="H655">
            <v>151280</v>
          </cell>
          <cell r="I655">
            <v>3025.6</v>
          </cell>
        </row>
        <row r="656">
          <cell r="A656" t="str">
            <v>CISCO1750-4V</v>
          </cell>
          <cell r="B656" t="str">
            <v>10/100 Modular Router w/4 Voice channels, IOS IP/VOICE + SW</v>
          </cell>
          <cell r="C656" t="str">
            <v>9Q040036</v>
          </cell>
          <cell r="D656" t="str">
            <v>IP-SOL-CISCO1750-4V</v>
          </cell>
          <cell r="E656">
            <v>457000</v>
          </cell>
          <cell r="F656">
            <v>235300</v>
          </cell>
          <cell r="G656">
            <v>291000</v>
          </cell>
          <cell r="H656">
            <v>177510</v>
          </cell>
          <cell r="I656">
            <v>3550.2</v>
          </cell>
        </row>
        <row r="657">
          <cell r="A657" t="str">
            <v>MEM1700-16D=</v>
          </cell>
          <cell r="B657" t="str">
            <v>Cisco 1700 16MB DRAM DIMM</v>
          </cell>
          <cell r="C657" t="str">
            <v>9Q040791</v>
          </cell>
          <cell r="D657" t="str">
            <v>IP-SOL-MEM1700-16D=</v>
          </cell>
          <cell r="E657">
            <v>170000</v>
          </cell>
          <cell r="F657">
            <v>87400</v>
          </cell>
          <cell r="G657">
            <v>108000</v>
          </cell>
          <cell r="H657">
            <v>65880</v>
          </cell>
          <cell r="I657">
            <v>1317.6</v>
          </cell>
        </row>
        <row r="658">
          <cell r="A658" t="str">
            <v>MEM1700-16MFC=</v>
          </cell>
          <cell r="B658" t="str">
            <v>Cisco 1700 16MB Mini-Flash Card</v>
          </cell>
          <cell r="C658" t="str">
            <v>9Q040052</v>
          </cell>
          <cell r="D658" t="str">
            <v>IP-SOL-MEM1700-16MFC=</v>
          </cell>
          <cell r="E658">
            <v>203000</v>
          </cell>
          <cell r="F658">
            <v>105000</v>
          </cell>
          <cell r="G658">
            <v>130000</v>
          </cell>
          <cell r="H658">
            <v>79300</v>
          </cell>
          <cell r="I658">
            <v>1586</v>
          </cell>
        </row>
        <row r="659">
          <cell r="A659" t="str">
            <v>MEM1700-16U20D</v>
          </cell>
          <cell r="B659" t="str">
            <v>Cisco 1700 16MB to 20MB DRAM Factory Upgrade</v>
          </cell>
          <cell r="C659" t="str">
            <v>9Q040065</v>
          </cell>
          <cell r="D659" t="str">
            <v>IP-SOL-MEM1700-16U20D</v>
          </cell>
          <cell r="E659">
            <v>68000</v>
          </cell>
          <cell r="F659">
            <v>34900</v>
          </cell>
          <cell r="G659">
            <v>43000</v>
          </cell>
          <cell r="H659">
            <v>26230</v>
          </cell>
          <cell r="I659">
            <v>524.6</v>
          </cell>
        </row>
        <row r="660">
          <cell r="A660" t="str">
            <v>MEM1700-16U24D</v>
          </cell>
          <cell r="B660" t="str">
            <v>Cisco 1700 16MB to 24MB DRAM Factory Upgrade</v>
          </cell>
          <cell r="C660" t="str">
            <v>9Q040078</v>
          </cell>
          <cell r="D660" t="str">
            <v>IP-SOL-MEM1700-16U24D</v>
          </cell>
          <cell r="E660">
            <v>119000</v>
          </cell>
          <cell r="F660">
            <v>61400</v>
          </cell>
          <cell r="G660">
            <v>76000</v>
          </cell>
          <cell r="H660">
            <v>46360</v>
          </cell>
          <cell r="I660">
            <v>927.2</v>
          </cell>
        </row>
        <row r="661">
          <cell r="A661" t="str">
            <v>MEM1700-16U32D</v>
          </cell>
          <cell r="B661" t="str">
            <v>Cisco 1700 16MB to 32MB DRAM Factory Upgrade</v>
          </cell>
          <cell r="C661" t="str">
            <v>9Q040081</v>
          </cell>
          <cell r="D661" t="str">
            <v>IP-SOL-MEM1700-16U32D</v>
          </cell>
          <cell r="E661">
            <v>170000</v>
          </cell>
          <cell r="F661">
            <v>87400</v>
          </cell>
          <cell r="G661">
            <v>108000</v>
          </cell>
          <cell r="H661">
            <v>65880</v>
          </cell>
          <cell r="I661">
            <v>1317.6</v>
          </cell>
        </row>
        <row r="662">
          <cell r="A662" t="str">
            <v>MEM1700-16U48D</v>
          </cell>
          <cell r="B662" t="str">
            <v>Cisco 1700 16MB to 48MB DRAM Factory Upgrade</v>
          </cell>
          <cell r="C662" t="str">
            <v>9Q040094</v>
          </cell>
          <cell r="D662" t="str">
            <v>IP-SOL-MEM1700-16U48D</v>
          </cell>
          <cell r="E662">
            <v>322000</v>
          </cell>
          <cell r="F662">
            <v>165800</v>
          </cell>
          <cell r="G662">
            <v>205000</v>
          </cell>
          <cell r="H662">
            <v>125050</v>
          </cell>
          <cell r="I662">
            <v>2501</v>
          </cell>
        </row>
        <row r="663">
          <cell r="A663" t="str">
            <v>MEM1700-32D=</v>
          </cell>
          <cell r="B663" t="str">
            <v>Cisco 1700 32MB DRAM DIMM</v>
          </cell>
          <cell r="C663" t="str">
            <v>9Q040108</v>
          </cell>
          <cell r="D663" t="str">
            <v>IP-SOL-MEM1700-32D=</v>
          </cell>
          <cell r="E663">
            <v>322000</v>
          </cell>
          <cell r="F663">
            <v>165800</v>
          </cell>
          <cell r="G663">
            <v>205000</v>
          </cell>
          <cell r="H663">
            <v>125050</v>
          </cell>
          <cell r="I663">
            <v>2501</v>
          </cell>
        </row>
        <row r="664">
          <cell r="A664" t="str">
            <v>MEM1700-32U48D</v>
          </cell>
          <cell r="B664" t="str">
            <v>Cisco 1700 32MB to 48MB DRAM Factory Upgrade</v>
          </cell>
          <cell r="C664" t="str">
            <v>9Q040111</v>
          </cell>
          <cell r="D664" t="str">
            <v>IP-SOL-MEM1700-32U48D</v>
          </cell>
          <cell r="E664">
            <v>146000</v>
          </cell>
          <cell r="F664">
            <v>84500</v>
          </cell>
          <cell r="G664">
            <v>108000</v>
          </cell>
          <cell r="H664">
            <v>65880</v>
          </cell>
          <cell r="I664">
            <v>1317.6</v>
          </cell>
        </row>
        <row r="665">
          <cell r="A665" t="str">
            <v>MEM1700-4D=</v>
          </cell>
          <cell r="B665" t="str">
            <v>Cisco 1700 4MB DRAM DIMM</v>
          </cell>
          <cell r="C665" t="str">
            <v>9Q040124</v>
          </cell>
          <cell r="D665" t="str">
            <v>IP-SOL-MEM1700-4D=</v>
          </cell>
          <cell r="E665">
            <v>68000</v>
          </cell>
          <cell r="F665">
            <v>34900</v>
          </cell>
          <cell r="G665">
            <v>43000</v>
          </cell>
          <cell r="H665">
            <v>26230</v>
          </cell>
          <cell r="I665">
            <v>524.6</v>
          </cell>
        </row>
        <row r="666">
          <cell r="A666" t="str">
            <v>MEM1700-4MFC=</v>
          </cell>
          <cell r="B666" t="str">
            <v>Cisco 1700 4MB Mini-Flash Card</v>
          </cell>
          <cell r="C666" t="str">
            <v>9Q040137</v>
          </cell>
          <cell r="D666" t="str">
            <v>IP-SOL-MEM1700-4MFC=</v>
          </cell>
          <cell r="E666">
            <v>68000</v>
          </cell>
          <cell r="F666">
            <v>34900</v>
          </cell>
          <cell r="G666">
            <v>43000</v>
          </cell>
          <cell r="H666">
            <v>26230</v>
          </cell>
          <cell r="I666">
            <v>524.6</v>
          </cell>
        </row>
        <row r="667">
          <cell r="A667" t="str">
            <v>MEM1700-4U16MFC</v>
          </cell>
          <cell r="B667" t="str">
            <v>Cisco 1700 4MB to 16MB Mini-Flash Card Factory Upgrade</v>
          </cell>
          <cell r="C667" t="str">
            <v>9Q040140</v>
          </cell>
          <cell r="D667" t="str">
            <v>IP-SOL-MEM1700-4U16MFC</v>
          </cell>
          <cell r="E667">
            <v>170000</v>
          </cell>
          <cell r="F667">
            <v>87400</v>
          </cell>
          <cell r="G667">
            <v>108000</v>
          </cell>
          <cell r="H667">
            <v>65880</v>
          </cell>
          <cell r="I667">
            <v>1317.6</v>
          </cell>
        </row>
        <row r="668">
          <cell r="A668" t="str">
            <v>MEM1700-4U8MFC</v>
          </cell>
          <cell r="B668" t="str">
            <v>Cisco 1700 4MB to 8MB Mini-Flash Card Factory Upgrade</v>
          </cell>
          <cell r="C668" t="str">
            <v>9Q040153</v>
          </cell>
          <cell r="D668" t="str">
            <v>IP-SOL-MEM1700-4U8MFC</v>
          </cell>
          <cell r="E668">
            <v>68000</v>
          </cell>
          <cell r="F668">
            <v>34900</v>
          </cell>
          <cell r="G668">
            <v>43000</v>
          </cell>
          <cell r="H668">
            <v>26230</v>
          </cell>
          <cell r="I668">
            <v>524.6</v>
          </cell>
        </row>
        <row r="669">
          <cell r="A669" t="str">
            <v>MEM1700-8D=</v>
          </cell>
          <cell r="B669" t="str">
            <v>Cisco 1700 8MB DRAM DIMM</v>
          </cell>
          <cell r="C669" t="str">
            <v>9Q040166</v>
          </cell>
          <cell r="D669" t="str">
            <v>IP-SOL-MEM1700-8D=</v>
          </cell>
          <cell r="E669">
            <v>119000</v>
          </cell>
          <cell r="F669">
            <v>61400</v>
          </cell>
          <cell r="G669">
            <v>76000</v>
          </cell>
          <cell r="H669">
            <v>46360</v>
          </cell>
          <cell r="I669">
            <v>927.2</v>
          </cell>
        </row>
        <row r="670">
          <cell r="A670" t="str">
            <v>MEM1700-8MFC</v>
          </cell>
          <cell r="B670" t="str">
            <v>Cisco 1700 8MB Mini-Flash Card</v>
          </cell>
          <cell r="C670" t="str">
            <v>9Q040179</v>
          </cell>
          <cell r="D670" t="str">
            <v>IP-SOL-MEM1700-8MFC</v>
          </cell>
          <cell r="E670">
            <v>119000</v>
          </cell>
          <cell r="F670">
            <v>61400</v>
          </cell>
          <cell r="G670">
            <v>76000</v>
          </cell>
          <cell r="H670">
            <v>46360</v>
          </cell>
          <cell r="I670">
            <v>927.2</v>
          </cell>
        </row>
        <row r="671">
          <cell r="A671" t="str">
            <v>MEM1700-8U16MFC</v>
          </cell>
          <cell r="B671" t="str">
            <v>Cisco 1700 8MB to 16 MB Mini-Flash Card Factory Upgrade</v>
          </cell>
          <cell r="C671" t="str">
            <v>9Q040182</v>
          </cell>
          <cell r="D671" t="str">
            <v>IP-SOL-MEM1700-8U16MFC</v>
          </cell>
          <cell r="E671">
            <v>136000</v>
          </cell>
          <cell r="F671">
            <v>69700</v>
          </cell>
          <cell r="G671">
            <v>86000</v>
          </cell>
          <cell r="H671">
            <v>52460</v>
          </cell>
          <cell r="I671">
            <v>1049.2</v>
          </cell>
        </row>
        <row r="672">
          <cell r="A672" t="str">
            <v>PWR-1700-WW1=</v>
          </cell>
          <cell r="B672" t="str">
            <v>Cisco 1700 AC Power Supply - WORLD-WIDE</v>
          </cell>
          <cell r="C672" t="str">
            <v>9Q040195</v>
          </cell>
          <cell r="D672" t="str">
            <v>IP-SOL-PWR-1700-WW1=</v>
          </cell>
          <cell r="E672">
            <v>17000</v>
          </cell>
          <cell r="F672">
            <v>8900</v>
          </cell>
          <cell r="G672">
            <v>11000</v>
          </cell>
          <cell r="H672">
            <v>6710</v>
          </cell>
          <cell r="I672">
            <v>134.19999999999999</v>
          </cell>
        </row>
        <row r="673">
          <cell r="A673" t="str">
            <v>S17B-12</v>
          </cell>
          <cell r="B673" t="str">
            <v>Cisco 1700 Series IOS IP/IPX</v>
          </cell>
          <cell r="C673" t="str">
            <v>9Q040209</v>
          </cell>
          <cell r="D673" t="str">
            <v>IP-SOL-S17B-12</v>
          </cell>
          <cell r="E673">
            <v>34000</v>
          </cell>
          <cell r="F673">
            <v>17800</v>
          </cell>
          <cell r="G673" t="e">
            <v>#N/A</v>
          </cell>
          <cell r="H673" t="e">
            <v>#N/A</v>
          </cell>
          <cell r="I673" t="e">
            <v>#N/A</v>
          </cell>
        </row>
        <row r="674">
          <cell r="A674" t="str">
            <v>S17BHP-12</v>
          </cell>
          <cell r="B674" t="str">
            <v>Cisco 1700 Series IOS IP/IPX/FW PLUS</v>
          </cell>
          <cell r="C674" t="str">
            <v>9Q040212</v>
          </cell>
          <cell r="D674" t="str">
            <v>IP-SOL-S17BHP-12</v>
          </cell>
          <cell r="E674">
            <v>254000</v>
          </cell>
          <cell r="F674">
            <v>131000</v>
          </cell>
          <cell r="G674" t="e">
            <v>#N/A</v>
          </cell>
          <cell r="H674" t="e">
            <v>#N/A</v>
          </cell>
          <cell r="I674" t="e">
            <v>#N/A</v>
          </cell>
        </row>
        <row r="675">
          <cell r="A675" t="str">
            <v>S17C-12=</v>
          </cell>
          <cell r="B675" t="str">
            <v>Cisco 1700 Series IOS IP</v>
          </cell>
          <cell r="C675" t="str">
            <v>9Q040225</v>
          </cell>
          <cell r="D675" t="str">
            <v>IP-SOL-S17C-12=</v>
          </cell>
          <cell r="E675">
            <v>34000</v>
          </cell>
          <cell r="F675">
            <v>17800</v>
          </cell>
          <cell r="G675" t="e">
            <v>#N/A</v>
          </cell>
          <cell r="H675" t="e">
            <v>#N/A</v>
          </cell>
          <cell r="I675" t="e">
            <v>#N/A</v>
          </cell>
        </row>
        <row r="676">
          <cell r="A676" t="str">
            <v>S17CH-12</v>
          </cell>
          <cell r="B676" t="str">
            <v>Cisco 1700 Series IOS IP/FW</v>
          </cell>
          <cell r="C676" t="str">
            <v>9Q040238</v>
          </cell>
          <cell r="D676" t="str">
            <v>IP-SOL-S17CH-12</v>
          </cell>
          <cell r="E676">
            <v>153000</v>
          </cell>
          <cell r="F676">
            <v>78500</v>
          </cell>
          <cell r="G676" t="e">
            <v>#N/A</v>
          </cell>
          <cell r="H676" t="e">
            <v>#N/A</v>
          </cell>
          <cell r="I676" t="e">
            <v>#N/A</v>
          </cell>
        </row>
        <row r="677">
          <cell r="A677" t="str">
            <v>S17CH-12=</v>
          </cell>
          <cell r="B677" t="str">
            <v>Cisco 1700 Series IOS IP/FW</v>
          </cell>
          <cell r="C677" t="str">
            <v>9Q040241</v>
          </cell>
          <cell r="D677" t="str">
            <v>IP-SOL-S17CH-12=</v>
          </cell>
          <cell r="E677">
            <v>34000</v>
          </cell>
          <cell r="F677">
            <v>17800</v>
          </cell>
          <cell r="G677" t="e">
            <v>#N/A</v>
          </cell>
          <cell r="H677" t="e">
            <v>#N/A</v>
          </cell>
          <cell r="I677" t="e">
            <v>#N/A</v>
          </cell>
        </row>
        <row r="678">
          <cell r="A678" t="str">
            <v>S17CHK2-12=</v>
          </cell>
          <cell r="B678" t="str">
            <v>Cisco 1700 Series IOS IP/FW PLUS IPSEC 3DES</v>
          </cell>
          <cell r="C678" t="str">
            <v>9Q040254</v>
          </cell>
          <cell r="D678" t="str">
            <v>IP-SOL-S17CHK2-12=</v>
          </cell>
          <cell r="E678">
            <v>34000</v>
          </cell>
          <cell r="F678">
            <v>17800</v>
          </cell>
          <cell r="G678" t="e">
            <v>#N/A</v>
          </cell>
          <cell r="H678" t="e">
            <v>#N/A</v>
          </cell>
          <cell r="I678" t="e">
            <v>#N/A</v>
          </cell>
        </row>
        <row r="679">
          <cell r="A679" t="str">
            <v>S17CHL-12</v>
          </cell>
          <cell r="B679" t="str">
            <v>Cisco 1700 Series IOS IP/FW PLUS IPSEC 56</v>
          </cell>
          <cell r="C679" t="str">
            <v>9Q040267</v>
          </cell>
          <cell r="D679" t="str">
            <v>IP-SOL-S17CHL-12</v>
          </cell>
          <cell r="E679">
            <v>227000</v>
          </cell>
          <cell r="F679">
            <v>120900</v>
          </cell>
          <cell r="G679" t="e">
            <v>#N/A</v>
          </cell>
          <cell r="H679" t="e">
            <v>#N/A</v>
          </cell>
          <cell r="I679" t="e">
            <v>#N/A</v>
          </cell>
        </row>
        <row r="680">
          <cell r="A680" t="str">
            <v>S17CHL-12=</v>
          </cell>
          <cell r="B680" t="str">
            <v>Cisco 1700 Series IOS IP/FW PLUS IPSEC 56</v>
          </cell>
          <cell r="C680" t="str">
            <v>9Q040270</v>
          </cell>
          <cell r="D680" t="str">
            <v>IP-SOL-S17CHL-12=</v>
          </cell>
          <cell r="E680">
            <v>34000</v>
          </cell>
          <cell r="F680">
            <v>17800</v>
          </cell>
          <cell r="G680" t="e">
            <v>#N/A</v>
          </cell>
          <cell r="H680" t="e">
            <v>#N/A</v>
          </cell>
          <cell r="I680" t="e">
            <v>#N/A</v>
          </cell>
        </row>
        <row r="681">
          <cell r="A681" t="str">
            <v>S17CK2-12=</v>
          </cell>
          <cell r="B681" t="str">
            <v>Cisco 1700 Series IOS IP PLUS IPSEC 3DES</v>
          </cell>
          <cell r="C681" t="str">
            <v>9Q040283</v>
          </cell>
          <cell r="D681" t="str">
            <v>IP-SOL-S17CK2-12=</v>
          </cell>
          <cell r="E681">
            <v>34000</v>
          </cell>
          <cell r="F681">
            <v>17800</v>
          </cell>
          <cell r="G681" t="e">
            <v>#N/A</v>
          </cell>
          <cell r="H681" t="e">
            <v>#N/A</v>
          </cell>
          <cell r="I681" t="e">
            <v>#N/A</v>
          </cell>
        </row>
        <row r="682">
          <cell r="A682" t="str">
            <v>S17CL-12</v>
          </cell>
          <cell r="B682" t="str">
            <v>Cisco 1700 Series IOS IP PLUS IPSEC 56</v>
          </cell>
          <cell r="C682" t="str">
            <v>9Q040296</v>
          </cell>
          <cell r="D682" t="str">
            <v>IP-SOL-S17CL-12</v>
          </cell>
          <cell r="E682">
            <v>81000</v>
          </cell>
          <cell r="F682">
            <v>43200</v>
          </cell>
          <cell r="G682" t="e">
            <v>#N/A</v>
          </cell>
          <cell r="H682" t="e">
            <v>#N/A</v>
          </cell>
          <cell r="I682" t="e">
            <v>#N/A</v>
          </cell>
        </row>
        <row r="683">
          <cell r="A683" t="str">
            <v>S17CL-12=</v>
          </cell>
          <cell r="B683" t="str">
            <v>Cisco 1700 Series IOS IP PLUS IPSEC 56</v>
          </cell>
          <cell r="C683" t="str">
            <v>9Q040300</v>
          </cell>
          <cell r="D683" t="str">
            <v>IP-SOL-S17CL-12=</v>
          </cell>
          <cell r="E683">
            <v>34000</v>
          </cell>
          <cell r="F683">
            <v>17800</v>
          </cell>
          <cell r="G683" t="e">
            <v>#N/A</v>
          </cell>
          <cell r="H683" t="e">
            <v>#N/A</v>
          </cell>
          <cell r="I683" t="e">
            <v>#N/A</v>
          </cell>
        </row>
        <row r="684">
          <cell r="A684" t="str">
            <v>S17CP-12</v>
          </cell>
          <cell r="B684" t="str">
            <v>Cisco 1700 Series IOS IP PLUS</v>
          </cell>
          <cell r="C684" t="str">
            <v>9Q040313</v>
          </cell>
          <cell r="D684" t="str">
            <v>IP-SOL-S17CP-12</v>
          </cell>
          <cell r="E684">
            <v>68000</v>
          </cell>
          <cell r="F684">
            <v>34900</v>
          </cell>
          <cell r="G684" t="e">
            <v>#N/A</v>
          </cell>
          <cell r="H684" t="e">
            <v>#N/A</v>
          </cell>
          <cell r="I684" t="e">
            <v>#N/A</v>
          </cell>
        </row>
        <row r="685">
          <cell r="A685" t="str">
            <v>S17CP-12=</v>
          </cell>
          <cell r="B685" t="str">
            <v>Cisco 1700 Series IOS IP PLUS</v>
          </cell>
          <cell r="C685" t="str">
            <v>9Q040326</v>
          </cell>
          <cell r="D685" t="str">
            <v>IP-SOL-S17CP-12=</v>
          </cell>
          <cell r="E685">
            <v>34000</v>
          </cell>
          <cell r="F685">
            <v>17800</v>
          </cell>
          <cell r="G685" t="e">
            <v>#N/A</v>
          </cell>
          <cell r="H685" t="e">
            <v>#N/A</v>
          </cell>
          <cell r="I685" t="e">
            <v>#N/A</v>
          </cell>
        </row>
        <row r="686">
          <cell r="A686" t="str">
            <v>S17Q-12</v>
          </cell>
          <cell r="B686" t="str">
            <v>Cisco 1700 Series IOS IP/IPX/AT/IBM</v>
          </cell>
          <cell r="C686" t="str">
            <v>9Q040339</v>
          </cell>
          <cell r="D686" t="str">
            <v>IP-SOL-S17Q-12</v>
          </cell>
          <cell r="E686">
            <v>68000</v>
          </cell>
          <cell r="F686">
            <v>34900</v>
          </cell>
          <cell r="G686" t="e">
            <v>#N/A</v>
          </cell>
          <cell r="H686" t="e">
            <v>#N/A</v>
          </cell>
          <cell r="I686" t="e">
            <v>#N/A</v>
          </cell>
        </row>
        <row r="687">
          <cell r="A687" t="str">
            <v>S17Q-12=</v>
          </cell>
          <cell r="B687" t="str">
            <v>Cisco 1700 Series IOS IP/IPX/AT/IBM</v>
          </cell>
          <cell r="C687" t="str">
            <v>9Q040342</v>
          </cell>
          <cell r="D687" t="str">
            <v>IP-SOL-S17Q-12=</v>
          </cell>
          <cell r="E687">
            <v>34000</v>
          </cell>
          <cell r="F687">
            <v>17800</v>
          </cell>
          <cell r="G687" t="e">
            <v>#N/A</v>
          </cell>
          <cell r="H687" t="e">
            <v>#N/A</v>
          </cell>
          <cell r="I687" t="e">
            <v>#N/A</v>
          </cell>
        </row>
        <row r="688">
          <cell r="A688" t="str">
            <v>S17QHK2-12=</v>
          </cell>
          <cell r="B688" t="str">
            <v>Cisco 1700 Series IOS IP/IPX/AT/IBM/FW PLUS IPSEC 3DES</v>
          </cell>
          <cell r="C688" t="str">
            <v>9Q040355</v>
          </cell>
          <cell r="D688" t="str">
            <v>IP-SOL-S17QHK2-12=</v>
          </cell>
          <cell r="E688">
            <v>34000</v>
          </cell>
          <cell r="F688">
            <v>17800</v>
          </cell>
          <cell r="G688" t="e">
            <v>#N/A</v>
          </cell>
          <cell r="H688" t="e">
            <v>#N/A</v>
          </cell>
          <cell r="I688" t="e">
            <v>#N/A</v>
          </cell>
        </row>
        <row r="689">
          <cell r="A689" t="str">
            <v>S17QHL-12</v>
          </cell>
          <cell r="B689" t="str">
            <v>Cisco 1700 Series IOS IP/IPX/AT/IBM/FW PLUS IPSEC 56</v>
          </cell>
          <cell r="C689" t="str">
            <v>9Q040368</v>
          </cell>
          <cell r="D689" t="str">
            <v>IP-SOL-S17QHL-12</v>
          </cell>
          <cell r="E689">
            <v>292000</v>
          </cell>
          <cell r="F689">
            <v>155400</v>
          </cell>
          <cell r="G689" t="e">
            <v>#N/A</v>
          </cell>
          <cell r="H689" t="e">
            <v>#N/A</v>
          </cell>
          <cell r="I689" t="e">
            <v>#N/A</v>
          </cell>
        </row>
        <row r="690">
          <cell r="A690" t="str">
            <v>S17QHL-12=</v>
          </cell>
          <cell r="B690" t="str">
            <v>Cisco 1700 Series IOS IP/IPX/AT/IBM/FW PLUS IPSEC 56</v>
          </cell>
          <cell r="C690" t="str">
            <v>9Q040371</v>
          </cell>
          <cell r="D690" t="str">
            <v>IP-SOL-S17QHL-12=</v>
          </cell>
          <cell r="E690">
            <v>34000</v>
          </cell>
          <cell r="F690">
            <v>17800</v>
          </cell>
          <cell r="G690" t="e">
            <v>#N/A</v>
          </cell>
          <cell r="H690" t="e">
            <v>#N/A</v>
          </cell>
          <cell r="I690" t="e">
            <v>#N/A</v>
          </cell>
        </row>
        <row r="691">
          <cell r="A691" t="str">
            <v>S17QP-12</v>
          </cell>
          <cell r="B691" t="str">
            <v>Cisco 1700 Series IOS IP/IPX/AT/IBM PLUS</v>
          </cell>
          <cell r="C691" t="str">
            <v>9Q040384</v>
          </cell>
          <cell r="D691" t="str">
            <v>IP-SOL-S17QP-12</v>
          </cell>
          <cell r="E691">
            <v>136000</v>
          </cell>
          <cell r="F691">
            <v>69700</v>
          </cell>
          <cell r="G691" t="e">
            <v>#N/A</v>
          </cell>
          <cell r="H691" t="e">
            <v>#N/A</v>
          </cell>
          <cell r="I691" t="e">
            <v>#N/A</v>
          </cell>
        </row>
        <row r="692">
          <cell r="A692" t="str">
            <v>S17QP-12=</v>
          </cell>
          <cell r="B692" t="str">
            <v>Cisco 1700 Series IOS IP/IPX/AT/IBM PLUS</v>
          </cell>
          <cell r="C692" t="str">
            <v>9Q040397</v>
          </cell>
          <cell r="D692" t="str">
            <v>IP-SOL-S17QP-12=</v>
          </cell>
          <cell r="E692">
            <v>34000</v>
          </cell>
          <cell r="F692">
            <v>17800</v>
          </cell>
          <cell r="G692" t="e">
            <v>#N/A</v>
          </cell>
          <cell r="H692" t="e">
            <v>#N/A</v>
          </cell>
          <cell r="I692" t="e">
            <v>#N/A</v>
          </cell>
        </row>
        <row r="693">
          <cell r="A693" t="str">
            <v>S17BHPV-12</v>
          </cell>
          <cell r="B693" t="str">
            <v>Cisco 1700 Series IOS IP/IPX/FW/VOICE PLUS</v>
          </cell>
          <cell r="C693" t="str">
            <v>9Q040401</v>
          </cell>
          <cell r="D693" t="str">
            <v>IP-SOL-S17BHPV-12</v>
          </cell>
          <cell r="E693">
            <v>254000</v>
          </cell>
          <cell r="F693">
            <v>131000</v>
          </cell>
          <cell r="G693" t="e">
            <v>#N/A</v>
          </cell>
          <cell r="H693" t="e">
            <v>#N/A</v>
          </cell>
          <cell r="I693" t="e">
            <v>#N/A</v>
          </cell>
        </row>
        <row r="694">
          <cell r="A694" t="str">
            <v>S17BHPV-12=</v>
          </cell>
          <cell r="B694" t="str">
            <v>Cisco 1700 Series IOS IP/IPX/FW/VOICE PLUS</v>
          </cell>
          <cell r="C694" t="str">
            <v>9Q040414</v>
          </cell>
          <cell r="D694" t="str">
            <v>IP-SOL-S17BHPV-12=</v>
          </cell>
          <cell r="E694">
            <v>17000</v>
          </cell>
          <cell r="F694">
            <v>8900</v>
          </cell>
          <cell r="G694" t="e">
            <v>#N/A</v>
          </cell>
          <cell r="H694" t="e">
            <v>#N/A</v>
          </cell>
          <cell r="I694" t="e">
            <v>#N/A</v>
          </cell>
        </row>
        <row r="695">
          <cell r="A695" t="str">
            <v>S17CHV-12</v>
          </cell>
          <cell r="B695" t="str">
            <v>Cisco 1700 Series IOS IP/FW/VOICE PLUS</v>
          </cell>
          <cell r="C695" t="str">
            <v>9Q040427</v>
          </cell>
          <cell r="D695" t="str">
            <v>IP-SOL-S17CHV-12</v>
          </cell>
          <cell r="E695">
            <v>220000</v>
          </cell>
          <cell r="F695">
            <v>113200</v>
          </cell>
          <cell r="G695" t="e">
            <v>#N/A</v>
          </cell>
          <cell r="H695" t="e">
            <v>#N/A</v>
          </cell>
          <cell r="I695" t="e">
            <v>#N/A</v>
          </cell>
        </row>
        <row r="696">
          <cell r="A696" t="str">
            <v>S17CHV-12-1</v>
          </cell>
          <cell r="B696" t="str">
            <v>Cisco 1700 IOS IP/VOICE/FW/IDS PLUS</v>
          </cell>
          <cell r="C696" t="str">
            <v>9Q040430</v>
          </cell>
          <cell r="D696" t="str">
            <v>IP-SOL-S17CHV-12-1</v>
          </cell>
          <cell r="E696">
            <v>65000</v>
          </cell>
          <cell r="F696">
            <v>34500</v>
          </cell>
          <cell r="G696" t="e">
            <v>#N/A</v>
          </cell>
          <cell r="H696" t="e">
            <v>#N/A</v>
          </cell>
          <cell r="I696" t="e">
            <v>#N/A</v>
          </cell>
        </row>
        <row r="697">
          <cell r="A697" t="str">
            <v>S17CHV-12=</v>
          </cell>
          <cell r="B697" t="str">
            <v>Cisco 1700 Series IOS IP/FW/VOICE PLUS</v>
          </cell>
          <cell r="C697" t="str">
            <v>9Q040443</v>
          </cell>
          <cell r="D697" t="str">
            <v>IP-SOL-S17CHV-12=</v>
          </cell>
          <cell r="E697">
            <v>17000</v>
          </cell>
          <cell r="F697">
            <v>8900</v>
          </cell>
          <cell r="G697" t="e">
            <v>#N/A</v>
          </cell>
          <cell r="H697" t="e">
            <v>#N/A</v>
          </cell>
          <cell r="I697" t="e">
            <v>#N/A</v>
          </cell>
        </row>
        <row r="698">
          <cell r="A698" t="str">
            <v>S17CHVK2-12=</v>
          </cell>
          <cell r="B698" t="str">
            <v>Cisco 1700 Series IOS IP/FW/VOICE PLUS 3DES</v>
          </cell>
          <cell r="C698" t="str">
            <v>9Q040456</v>
          </cell>
          <cell r="D698" t="str">
            <v>IP-SOL-S17CHVK2-12=</v>
          </cell>
          <cell r="E698">
            <v>17000</v>
          </cell>
          <cell r="F698">
            <v>8900</v>
          </cell>
          <cell r="G698" t="e">
            <v>#N/A</v>
          </cell>
          <cell r="H698" t="e">
            <v>#N/A</v>
          </cell>
          <cell r="I698" t="e">
            <v>#N/A</v>
          </cell>
        </row>
        <row r="699">
          <cell r="A699" t="str">
            <v>S17CHVL-12</v>
          </cell>
          <cell r="B699" t="str">
            <v>Cisco 1700 Series IOS IP/FW/VOICE PLUS IPSEC 56</v>
          </cell>
          <cell r="C699" t="str">
            <v>9Q040469</v>
          </cell>
          <cell r="D699" t="str">
            <v>IP-SOL-S17CHVL-12</v>
          </cell>
          <cell r="E699">
            <v>237000</v>
          </cell>
          <cell r="F699">
            <v>122100</v>
          </cell>
          <cell r="G699" t="e">
            <v>#N/A</v>
          </cell>
          <cell r="H699" t="e">
            <v>#N/A</v>
          </cell>
          <cell r="I699" t="e">
            <v>#N/A</v>
          </cell>
        </row>
        <row r="700">
          <cell r="A700" t="str">
            <v>S17CHVL-12=</v>
          </cell>
          <cell r="B700" t="str">
            <v>Cisco 1700 Series IOS IP/FW/VOICE PLUS IPSEC 56</v>
          </cell>
          <cell r="C700" t="str">
            <v>9Q040472</v>
          </cell>
          <cell r="D700" t="str">
            <v>IP-SOL-S17CHVL-12=</v>
          </cell>
          <cell r="E700">
            <v>17000</v>
          </cell>
          <cell r="F700">
            <v>8900</v>
          </cell>
          <cell r="G700" t="e">
            <v>#N/A</v>
          </cell>
          <cell r="H700" t="e">
            <v>#N/A</v>
          </cell>
          <cell r="I700" t="e">
            <v>#N/A</v>
          </cell>
        </row>
        <row r="701">
          <cell r="A701" t="str">
            <v>S17CVK2-12=</v>
          </cell>
          <cell r="B701" t="str">
            <v>Cisco 1700 Series IOS IP/VOICE PLUS IPSEC 3DES</v>
          </cell>
          <cell r="C701" t="str">
            <v>9Q040485</v>
          </cell>
          <cell r="D701" t="str">
            <v>IP-SOL-S17CVK2-12=</v>
          </cell>
          <cell r="E701">
            <v>17000</v>
          </cell>
          <cell r="F701">
            <v>8900</v>
          </cell>
          <cell r="G701" t="e">
            <v>#N/A</v>
          </cell>
          <cell r="H701" t="e">
            <v>#N/A</v>
          </cell>
          <cell r="I701" t="e">
            <v>#N/A</v>
          </cell>
        </row>
        <row r="702">
          <cell r="A702" t="str">
            <v>S17CVL-12</v>
          </cell>
          <cell r="B702" t="str">
            <v>Cisco 1700 Series IOS IP/VOICE PLUS IPSEC 56</v>
          </cell>
          <cell r="C702" t="str">
            <v>9Q040498</v>
          </cell>
          <cell r="D702" t="str">
            <v>IP-SOL-S17CVL-12</v>
          </cell>
          <cell r="E702">
            <v>85000</v>
          </cell>
          <cell r="F702">
            <v>43700</v>
          </cell>
          <cell r="G702" t="e">
            <v>#N/A</v>
          </cell>
          <cell r="H702" t="e">
            <v>#N/A</v>
          </cell>
          <cell r="I702" t="e">
            <v>#N/A</v>
          </cell>
        </row>
        <row r="703">
          <cell r="A703" t="str">
            <v>S17CVL-12=</v>
          </cell>
          <cell r="B703" t="str">
            <v>Cisco 1700 Series IOS IP/VOICE PLUS IPSEC 56</v>
          </cell>
          <cell r="C703" t="str">
            <v>9Q040502</v>
          </cell>
          <cell r="D703" t="str">
            <v>IP-SOL-S17CVL-12=</v>
          </cell>
          <cell r="E703">
            <v>17000</v>
          </cell>
          <cell r="F703">
            <v>8900</v>
          </cell>
          <cell r="G703" t="e">
            <v>#N/A</v>
          </cell>
          <cell r="H703" t="e">
            <v>#N/A</v>
          </cell>
          <cell r="I703" t="e">
            <v>#N/A</v>
          </cell>
        </row>
        <row r="704">
          <cell r="A704" t="str">
            <v>S17CVP-12</v>
          </cell>
          <cell r="B704" t="str">
            <v>Cisco 1700 Series IOS IP/VOICE PLUS</v>
          </cell>
          <cell r="C704" t="str">
            <v>9Q040515</v>
          </cell>
          <cell r="D704" t="str">
            <v>IP-SOL-S17CVP-12</v>
          </cell>
          <cell r="E704">
            <v>68000</v>
          </cell>
          <cell r="F704">
            <v>34900</v>
          </cell>
          <cell r="G704" t="e">
            <v>#N/A</v>
          </cell>
          <cell r="H704" t="e">
            <v>#N/A</v>
          </cell>
          <cell r="I704" t="e">
            <v>#N/A</v>
          </cell>
        </row>
        <row r="705">
          <cell r="A705" t="str">
            <v>S17CVP-12=</v>
          </cell>
          <cell r="B705" t="str">
            <v>Cisco 1700 Series IOS IP/VOICE PLUS</v>
          </cell>
          <cell r="C705" t="str">
            <v>9Q040528</v>
          </cell>
          <cell r="D705" t="str">
            <v>IP-SOL-S17CVP-12=</v>
          </cell>
          <cell r="E705">
            <v>17000</v>
          </cell>
          <cell r="F705">
            <v>8900</v>
          </cell>
          <cell r="G705" t="e">
            <v>#N/A</v>
          </cell>
          <cell r="H705" t="e">
            <v>#N/A</v>
          </cell>
          <cell r="I705" t="e">
            <v>#N/A</v>
          </cell>
        </row>
        <row r="706">
          <cell r="A706" t="str">
            <v>S17QHVK2-12</v>
          </cell>
          <cell r="B706" t="str">
            <v>Cisco 1700 IOS IP/IPX/AT/IBM/VOICE/FW/IDS PLUS IPSEC 3DES</v>
          </cell>
          <cell r="C706" t="str">
            <v>9Q040531</v>
          </cell>
          <cell r="D706" t="str">
            <v>IP-SOL-S17QHVK2-12</v>
          </cell>
          <cell r="E706">
            <v>292000</v>
          </cell>
          <cell r="F706">
            <v>155400</v>
          </cell>
          <cell r="G706" t="e">
            <v>#N/A</v>
          </cell>
          <cell r="H706" t="e">
            <v>#N/A</v>
          </cell>
          <cell r="I706" t="e">
            <v>#N/A</v>
          </cell>
        </row>
        <row r="707">
          <cell r="A707" t="str">
            <v>S17QHVK2-12=</v>
          </cell>
          <cell r="B707" t="str">
            <v>Cisco 1700 Series IOS IP/IPX/AT/IBM/FW/VOICE PLUS 3DES</v>
          </cell>
          <cell r="C707" t="str">
            <v>9Q040544</v>
          </cell>
          <cell r="D707" t="str">
            <v>IP-SOL-S17QHVK2-12=</v>
          </cell>
          <cell r="E707">
            <v>17000</v>
          </cell>
          <cell r="F707">
            <v>8900</v>
          </cell>
          <cell r="G707" t="e">
            <v>#N/A</v>
          </cell>
          <cell r="H707" t="e">
            <v>#N/A</v>
          </cell>
          <cell r="I707" t="e">
            <v>#N/A</v>
          </cell>
        </row>
        <row r="708">
          <cell r="A708" t="str">
            <v>S17QHVL-12</v>
          </cell>
          <cell r="B708" t="str">
            <v>Cisco 1700 Series IOS IP/IPX/AT/IBM/FW/VOICE PLUS IPSEC 56</v>
          </cell>
          <cell r="C708" t="str">
            <v>9Q040557</v>
          </cell>
          <cell r="D708" t="str">
            <v>IP-SOL-S17QHVL-12</v>
          </cell>
          <cell r="E708">
            <v>305000</v>
          </cell>
          <cell r="F708">
            <v>156900</v>
          </cell>
          <cell r="G708" t="e">
            <v>#N/A</v>
          </cell>
          <cell r="H708" t="e">
            <v>#N/A</v>
          </cell>
          <cell r="I708" t="e">
            <v>#N/A</v>
          </cell>
        </row>
        <row r="709">
          <cell r="A709" t="str">
            <v>S17QHVL-12=</v>
          </cell>
          <cell r="B709" t="str">
            <v>Cisco 1700 Series IOS IP/IPX/AT/IBM/FW/VOICE PLUS IPSEC 56</v>
          </cell>
          <cell r="C709" t="str">
            <v>9Q040560</v>
          </cell>
          <cell r="D709" t="str">
            <v>IP-SOL-S17QHVL-12=</v>
          </cell>
          <cell r="E709">
            <v>17000</v>
          </cell>
          <cell r="F709">
            <v>8900</v>
          </cell>
          <cell r="G709" t="e">
            <v>#N/A</v>
          </cell>
          <cell r="H709" t="e">
            <v>#N/A</v>
          </cell>
          <cell r="I709" t="e">
            <v>#N/A</v>
          </cell>
        </row>
        <row r="710">
          <cell r="A710" t="str">
            <v>FL17-B-Q=</v>
          </cell>
          <cell r="B710" t="str">
            <v>Cisco 1700 IOS IP/IPX to IP/IPX/AT/IBM</v>
          </cell>
          <cell r="C710" t="str">
            <v>9Q040573</v>
          </cell>
          <cell r="D710" t="str">
            <v>IP-SOL-FL17-B-Q=</v>
          </cell>
          <cell r="E710">
            <v>34000</v>
          </cell>
          <cell r="F710">
            <v>17800</v>
          </cell>
          <cell r="G710">
            <v>22000</v>
          </cell>
          <cell r="H710">
            <v>13420</v>
          </cell>
          <cell r="I710">
            <v>268.39999999999998</v>
          </cell>
        </row>
        <row r="711">
          <cell r="A711" t="str">
            <v>FL17-C-B=</v>
          </cell>
          <cell r="B711" t="str">
            <v>Cisco  1700 IOS IP to IP/IPX</v>
          </cell>
          <cell r="C711" t="str">
            <v>9Q040586</v>
          </cell>
          <cell r="D711" t="str">
            <v>IP-SOL-FL17-C-B=</v>
          </cell>
          <cell r="E711">
            <v>34000</v>
          </cell>
          <cell r="F711">
            <v>17800</v>
          </cell>
          <cell r="G711">
            <v>22000</v>
          </cell>
          <cell r="H711">
            <v>13420</v>
          </cell>
          <cell r="I711">
            <v>268.39999999999998</v>
          </cell>
        </row>
        <row r="712">
          <cell r="A712" t="str">
            <v>FL17-H=</v>
          </cell>
          <cell r="B712" t="str">
            <v>Cisco  1700 IOS Firewall</v>
          </cell>
          <cell r="C712" t="str">
            <v>9Q040599</v>
          </cell>
          <cell r="D712" t="str">
            <v>IP-SOL-FL17-H=</v>
          </cell>
          <cell r="E712">
            <v>153000</v>
          </cell>
          <cell r="F712">
            <v>78500</v>
          </cell>
          <cell r="G712">
            <v>97000</v>
          </cell>
          <cell r="H712">
            <v>59170</v>
          </cell>
          <cell r="I712">
            <v>1183.4000000000001</v>
          </cell>
        </row>
        <row r="713">
          <cell r="A713" t="str">
            <v>FL17-L=</v>
          </cell>
          <cell r="B713" t="str">
            <v>Cisco IOS 1700 Series IPSEC 56</v>
          </cell>
          <cell r="C713" t="str">
            <v>9Q040603</v>
          </cell>
          <cell r="D713" t="str">
            <v>IP-SOL-FL17-L=</v>
          </cell>
          <cell r="E713">
            <v>17000</v>
          </cell>
          <cell r="F713">
            <v>8900</v>
          </cell>
          <cell r="G713">
            <v>11000</v>
          </cell>
          <cell r="H713">
            <v>6710</v>
          </cell>
          <cell r="I713">
            <v>134.19999999999999</v>
          </cell>
        </row>
        <row r="714">
          <cell r="A714" t="str">
            <v>FL17-P=</v>
          </cell>
          <cell r="B714" t="str">
            <v>Cisco IOS 1700 Series PLUS</v>
          </cell>
          <cell r="C714" t="str">
            <v>9Q040616</v>
          </cell>
          <cell r="D714" t="str">
            <v>IP-SOL-FL17-P=</v>
          </cell>
          <cell r="E714">
            <v>68000</v>
          </cell>
          <cell r="F714">
            <v>34900</v>
          </cell>
          <cell r="G714">
            <v>43000</v>
          </cell>
          <cell r="H714">
            <v>26230</v>
          </cell>
          <cell r="I714">
            <v>524.6</v>
          </cell>
        </row>
        <row r="715">
          <cell r="A715" t="str">
            <v>FL17-P-K2=</v>
          </cell>
          <cell r="B715" t="str">
            <v>Cisco 1700 IOS PLUS IPSEC 3DES</v>
          </cell>
          <cell r="C715" t="str">
            <v>9Q040629</v>
          </cell>
          <cell r="D715" t="str">
            <v>IP-SOL-FL17-P-K2=</v>
          </cell>
          <cell r="E715">
            <v>17000</v>
          </cell>
          <cell r="F715">
            <v>8900</v>
          </cell>
          <cell r="G715">
            <v>11000</v>
          </cell>
          <cell r="H715">
            <v>6710</v>
          </cell>
          <cell r="I715">
            <v>134.19999999999999</v>
          </cell>
        </row>
        <row r="716">
          <cell r="A716" t="str">
            <v>FL17-P-L=</v>
          </cell>
          <cell r="B716" t="str">
            <v>Cisco 1700 IOS PLUS IPSEC 56</v>
          </cell>
          <cell r="C716" t="str">
            <v>9Q040632</v>
          </cell>
          <cell r="D716" t="str">
            <v>IP-SOL-FL17-P-L=</v>
          </cell>
          <cell r="E716">
            <v>17000</v>
          </cell>
          <cell r="F716">
            <v>8900</v>
          </cell>
          <cell r="G716">
            <v>11000</v>
          </cell>
          <cell r="H716">
            <v>6710</v>
          </cell>
          <cell r="I716">
            <v>134.19999999999999</v>
          </cell>
        </row>
        <row r="717">
          <cell r="A717" t="str">
            <v>S17BHP-12=</v>
          </cell>
          <cell r="B717" t="str">
            <v>Cisco 1700 Series IOS IP/IPX/FW PLUS</v>
          </cell>
          <cell r="C717" t="str">
            <v>9Q040645</v>
          </cell>
          <cell r="D717" t="str">
            <v>IP-SOL-S17BHP-12=</v>
          </cell>
          <cell r="E717">
            <v>34000</v>
          </cell>
          <cell r="F717">
            <v>17800</v>
          </cell>
          <cell r="G717" t="e">
            <v>#N/A</v>
          </cell>
          <cell r="H717" t="e">
            <v>#N/A</v>
          </cell>
          <cell r="I717" t="e">
            <v>#N/A</v>
          </cell>
        </row>
        <row r="718">
          <cell r="A718" t="str">
            <v>S17CW-12</v>
          </cell>
          <cell r="B718" t="str">
            <v>Cisco 1700 Series IOS IP PLUS 40</v>
          </cell>
          <cell r="C718" t="str">
            <v>9Q040658</v>
          </cell>
          <cell r="D718" t="str">
            <v>IP-SOL-S17CW-12</v>
          </cell>
          <cell r="E718">
            <v>68000</v>
          </cell>
          <cell r="F718">
            <v>34900</v>
          </cell>
          <cell r="G718" t="e">
            <v>#N/A</v>
          </cell>
          <cell r="H718" t="e">
            <v>#N/A</v>
          </cell>
          <cell r="I718" t="e">
            <v>#N/A</v>
          </cell>
        </row>
        <row r="719">
          <cell r="A719" t="str">
            <v>S17CY-12</v>
          </cell>
          <cell r="B719" t="str">
            <v>Cisco 1700 Series IOS IP PLUS 56</v>
          </cell>
          <cell r="C719" t="str">
            <v>9Q040661</v>
          </cell>
          <cell r="D719" t="str">
            <v>IP-SOL-S17CY-12</v>
          </cell>
          <cell r="E719">
            <v>65000</v>
          </cell>
          <cell r="F719">
            <v>34500</v>
          </cell>
          <cell r="G719" t="e">
            <v>#N/A</v>
          </cell>
          <cell r="H719" t="e">
            <v>#N/A</v>
          </cell>
          <cell r="I719" t="e">
            <v>#N/A</v>
          </cell>
        </row>
        <row r="720">
          <cell r="A720" t="str">
            <v>I17CHK2-12</v>
          </cell>
          <cell r="B720" t="str">
            <v>Cisco 1700 Series IOS IP/FW PLUS IPSEC 3DES</v>
          </cell>
          <cell r="C720" t="str">
            <v>9Q040674</v>
          </cell>
          <cell r="D720" t="str">
            <v>IP-SOL-I17CHK2-12</v>
          </cell>
          <cell r="E720">
            <v>237000</v>
          </cell>
          <cell r="F720">
            <v>122100</v>
          </cell>
          <cell r="G720" t="e">
            <v>#N/A</v>
          </cell>
          <cell r="H720" t="e">
            <v>#N/A</v>
          </cell>
          <cell r="I720" t="e">
            <v>#N/A</v>
          </cell>
        </row>
        <row r="721">
          <cell r="A721" t="str">
            <v>I17CK2-12</v>
          </cell>
          <cell r="B721" t="str">
            <v>Cisco 1700 Series IOS IP PLUS IPSEC 3DES</v>
          </cell>
          <cell r="C721" t="str">
            <v>9Q040687</v>
          </cell>
          <cell r="D721" t="str">
            <v>IP-SOL-I17CK2-12</v>
          </cell>
          <cell r="E721">
            <v>85000</v>
          </cell>
          <cell r="F721">
            <v>43700</v>
          </cell>
          <cell r="G721" t="e">
            <v>#N/A</v>
          </cell>
          <cell r="H721" t="e">
            <v>#N/A</v>
          </cell>
          <cell r="I721" t="e">
            <v>#N/A</v>
          </cell>
        </row>
        <row r="722">
          <cell r="A722" t="str">
            <v>I17QHK2-12</v>
          </cell>
          <cell r="B722" t="str">
            <v>Cisco 1700 Series IOS IP/IPX/AT/IBM/FW PLUS IPSEC 3DES</v>
          </cell>
          <cell r="C722" t="str">
            <v>9Q040690</v>
          </cell>
          <cell r="D722" t="str">
            <v>IP-SOL-I17QHK2-12</v>
          </cell>
          <cell r="E722">
            <v>305000</v>
          </cell>
          <cell r="F722">
            <v>156900</v>
          </cell>
          <cell r="G722" t="e">
            <v>#N/A</v>
          </cell>
          <cell r="H722" t="e">
            <v>#N/A</v>
          </cell>
          <cell r="I722" t="e">
            <v>#N/A</v>
          </cell>
        </row>
        <row r="723">
          <cell r="A723" t="str">
            <v>I17CHVK2-12</v>
          </cell>
          <cell r="B723" t="str">
            <v>Cisco 1700 Series IOS IP/FW/VOICE PLUS 3DES</v>
          </cell>
          <cell r="C723" t="str">
            <v>9Q040704</v>
          </cell>
          <cell r="D723" t="str">
            <v>IP-SOL-I17CHVK2-12</v>
          </cell>
          <cell r="E723">
            <v>237000</v>
          </cell>
          <cell r="F723">
            <v>122100</v>
          </cell>
          <cell r="G723" t="e">
            <v>#N/A</v>
          </cell>
          <cell r="H723" t="e">
            <v>#N/A</v>
          </cell>
          <cell r="I723" t="e">
            <v>#N/A</v>
          </cell>
        </row>
        <row r="724">
          <cell r="A724" t="str">
            <v>I17CVK2-12</v>
          </cell>
          <cell r="B724" t="str">
            <v>Cisco 1700 Series IOS IP/VOICE PLUS IPSEC 3DES</v>
          </cell>
          <cell r="C724" t="str">
            <v>9Q040717</v>
          </cell>
          <cell r="D724" t="str">
            <v>IP-SOL-I17CVK2-12</v>
          </cell>
          <cell r="E724">
            <v>85000</v>
          </cell>
          <cell r="F724">
            <v>43700</v>
          </cell>
          <cell r="G724" t="e">
            <v>#N/A</v>
          </cell>
          <cell r="H724" t="e">
            <v>#N/A</v>
          </cell>
          <cell r="I724" t="e">
            <v>#N/A</v>
          </cell>
        </row>
        <row r="725">
          <cell r="A725" t="str">
            <v>I17QHVK2-12</v>
          </cell>
          <cell r="B725" t="str">
            <v>Cisco 1700 Series IOS IP/IPX/AT/IBM/FW/VOICE PLUS 3DES</v>
          </cell>
          <cell r="C725" t="str">
            <v>9Q040720</v>
          </cell>
          <cell r="D725" t="str">
            <v>IP-SOL-I17QHVK2-12</v>
          </cell>
          <cell r="E725">
            <v>305000</v>
          </cell>
          <cell r="F725">
            <v>156900</v>
          </cell>
          <cell r="G725" t="e">
            <v>#N/A</v>
          </cell>
          <cell r="H725" t="e">
            <v>#N/A</v>
          </cell>
          <cell r="I725" t="e">
            <v>#N/A</v>
          </cell>
        </row>
        <row r="726">
          <cell r="A726" t="str">
            <v>UPG1750-2V=</v>
          </cell>
          <cell r="B726" t="str">
            <v>Cisco 1750 2-Voice channel Upgrade Kit w/ IOS IP/VOICE + SW</v>
          </cell>
          <cell r="C726" t="str">
            <v>9Q040733</v>
          </cell>
          <cell r="D726" t="str">
            <v>IP-SOL-UPG1750-2V=</v>
          </cell>
          <cell r="E726">
            <v>194000</v>
          </cell>
          <cell r="F726">
            <v>103900</v>
          </cell>
          <cell r="G726">
            <v>130000</v>
          </cell>
          <cell r="H726">
            <v>79300</v>
          </cell>
          <cell r="I726">
            <v>1586</v>
          </cell>
        </row>
        <row r="727">
          <cell r="A727" t="str">
            <v>UPG1750-4V=</v>
          </cell>
          <cell r="B727" t="str">
            <v>Cisco 1750 4-Voice channel Upgrade Kit w/ IOS IP/VOICE + SW</v>
          </cell>
          <cell r="C727" t="str">
            <v>9Q040746</v>
          </cell>
          <cell r="D727" t="str">
            <v>IP-SOL-UPG1750-4V=</v>
          </cell>
          <cell r="E727">
            <v>259000</v>
          </cell>
          <cell r="F727">
            <v>138400</v>
          </cell>
          <cell r="G727">
            <v>173000</v>
          </cell>
          <cell r="H727">
            <v>105530</v>
          </cell>
          <cell r="I727">
            <v>2110.6</v>
          </cell>
        </row>
        <row r="728">
          <cell r="A728" t="str">
            <v>SEC17-FW</v>
          </cell>
          <cell r="B728" t="str">
            <v>Cisco 1700 Bundle: Firewall, Memory</v>
          </cell>
          <cell r="C728" t="str">
            <v>9Q040759</v>
          </cell>
          <cell r="D728" t="str">
            <v>IP-SOL-SEC17-FW</v>
          </cell>
          <cell r="E728">
            <v>162000</v>
          </cell>
          <cell r="F728">
            <v>86400</v>
          </cell>
          <cell r="G728">
            <v>108000</v>
          </cell>
          <cell r="H728">
            <v>65880</v>
          </cell>
          <cell r="I728">
            <v>1317.6</v>
          </cell>
        </row>
        <row r="729">
          <cell r="A729" t="str">
            <v>SEC17-VPN</v>
          </cell>
          <cell r="B729" t="str">
            <v>Cisco 1700 Bundle: Firewall IPSec 3DES, Memory</v>
          </cell>
          <cell r="C729" t="str">
            <v>9Q040762</v>
          </cell>
          <cell r="D729" t="str">
            <v>IP-SOL-SEC17-VPN</v>
          </cell>
          <cell r="E729">
            <v>243000</v>
          </cell>
          <cell r="F729">
            <v>129600</v>
          </cell>
          <cell r="G729">
            <v>162000</v>
          </cell>
          <cell r="H729">
            <v>98820</v>
          </cell>
          <cell r="I729">
            <v>1976.4</v>
          </cell>
        </row>
        <row r="730">
          <cell r="A730" t="str">
            <v>SEC17-VPN-M</v>
          </cell>
          <cell r="B730" t="str">
            <v>Cisco 1700 Bundle: VPN Module, Firewall IPSec 3DES, Memory</v>
          </cell>
          <cell r="C730" t="str">
            <v>9Q040775</v>
          </cell>
          <cell r="D730" t="str">
            <v>IP-SOL-SEC17-VPN-M</v>
          </cell>
          <cell r="E730">
            <v>389000</v>
          </cell>
          <cell r="F730">
            <v>207300</v>
          </cell>
          <cell r="G730">
            <v>259000</v>
          </cell>
          <cell r="H730">
            <v>157990</v>
          </cell>
          <cell r="I730">
            <v>3159.8</v>
          </cell>
        </row>
        <row r="731">
          <cell r="A731" t="str">
            <v>MOD1700-VPN</v>
          </cell>
          <cell r="B731" t="str">
            <v>Cisco 1700 Series VPN Module</v>
          </cell>
          <cell r="C731" t="str">
            <v>9Q040788</v>
          </cell>
          <cell r="D731" t="str">
            <v>IP-SOL-MOD1700-VPN</v>
          </cell>
          <cell r="E731">
            <v>162000</v>
          </cell>
          <cell r="F731">
            <v>86400</v>
          </cell>
          <cell r="G731">
            <v>108000</v>
          </cell>
          <cell r="H731">
            <v>65880</v>
          </cell>
          <cell r="I731">
            <v>1317.6</v>
          </cell>
        </row>
        <row r="732">
          <cell r="A732" t="str">
            <v>CISCO2501</v>
          </cell>
          <cell r="B732" t="str">
            <v>Cisco 2501 Ethernet/Dual Serial Router</v>
          </cell>
          <cell r="C732" t="str">
            <v>9Q060009</v>
          </cell>
          <cell r="D732" t="str">
            <v>IP-SOL-CISCO2501</v>
          </cell>
          <cell r="E732">
            <v>177000</v>
          </cell>
          <cell r="F732">
            <v>79800</v>
          </cell>
          <cell r="G732">
            <v>107000</v>
          </cell>
          <cell r="H732">
            <v>65270</v>
          </cell>
          <cell r="I732">
            <v>4895.25</v>
          </cell>
        </row>
        <row r="733">
          <cell r="A733" t="str">
            <v>CISCO2501CF</v>
          </cell>
          <cell r="B733" t="str">
            <v>Cisco 2501 Ethernet/Dual Serial CFRAD Router</v>
          </cell>
          <cell r="C733" t="str">
            <v>9Q060012</v>
          </cell>
          <cell r="D733" t="str">
            <v>IP-SOL-CISCO2501CF</v>
          </cell>
          <cell r="E733">
            <v>283000</v>
          </cell>
          <cell r="F733">
            <v>128200</v>
          </cell>
          <cell r="G733">
            <v>172000</v>
          </cell>
          <cell r="H733">
            <v>104920</v>
          </cell>
          <cell r="I733">
            <v>7869</v>
          </cell>
        </row>
        <row r="734">
          <cell r="A734" t="str">
            <v>CISCO2501-DC</v>
          </cell>
          <cell r="B734" t="str">
            <v>Cisco 2501 Ethernet/Dual Serial Router-DC</v>
          </cell>
          <cell r="C734" t="str">
            <v>9Q060025</v>
          </cell>
          <cell r="D734" t="str">
            <v>IP-SOL-CISCO2501-DC</v>
          </cell>
          <cell r="E734">
            <v>265000</v>
          </cell>
          <cell r="F734">
            <v>120000</v>
          </cell>
          <cell r="G734">
            <v>161000</v>
          </cell>
          <cell r="H734">
            <v>98210</v>
          </cell>
          <cell r="I734">
            <v>7365.75</v>
          </cell>
        </row>
        <row r="735">
          <cell r="A735" t="str">
            <v>CISCO2501LF</v>
          </cell>
          <cell r="B735" t="str">
            <v>Cisco 2501 Ethernet/Dual Serial LAN FRAD Router</v>
          </cell>
          <cell r="C735" t="str">
            <v>9Q060038</v>
          </cell>
          <cell r="D735" t="str">
            <v>IP-SOL-CISCO2501LF</v>
          </cell>
          <cell r="E735">
            <v>389000</v>
          </cell>
          <cell r="F735">
            <v>176600</v>
          </cell>
          <cell r="G735">
            <v>237000</v>
          </cell>
          <cell r="H735">
            <v>144570</v>
          </cell>
          <cell r="I735">
            <v>10842.75</v>
          </cell>
        </row>
        <row r="736">
          <cell r="A736" t="str">
            <v>CISCO2502</v>
          </cell>
          <cell r="B736" t="str">
            <v>Cisco 2502 Token Ring/Dual Serial Router</v>
          </cell>
          <cell r="C736" t="str">
            <v>9Q060041</v>
          </cell>
          <cell r="D736" t="str">
            <v>IP-SOL-CISCO2502</v>
          </cell>
          <cell r="E736">
            <v>265000</v>
          </cell>
          <cell r="F736">
            <v>120000</v>
          </cell>
          <cell r="G736">
            <v>161000</v>
          </cell>
          <cell r="H736">
            <v>98210</v>
          </cell>
          <cell r="I736">
            <v>7365.75</v>
          </cell>
        </row>
        <row r="737">
          <cell r="A737" t="str">
            <v>CISCO2502CF</v>
          </cell>
          <cell r="B737" t="str">
            <v>Cisco 2502 Token Ring/Dual Serial CFRAD Router</v>
          </cell>
          <cell r="C737" t="str">
            <v>9Q060054</v>
          </cell>
          <cell r="D737" t="str">
            <v>IP-SOL-CISCO2502CF</v>
          </cell>
          <cell r="E737">
            <v>372000</v>
          </cell>
          <cell r="F737">
            <v>168400</v>
          </cell>
          <cell r="G737">
            <v>226000</v>
          </cell>
          <cell r="H737">
            <v>137860</v>
          </cell>
          <cell r="I737">
            <v>10339.5</v>
          </cell>
        </row>
        <row r="738">
          <cell r="A738" t="str">
            <v>CISCO2502LF</v>
          </cell>
          <cell r="B738" t="str">
            <v>Cisco 2502 Token Ring/Dual Serial LAN FRAD Router</v>
          </cell>
          <cell r="C738" t="str">
            <v>9Q060067</v>
          </cell>
          <cell r="D738" t="str">
            <v>IP-SOL-CISCO2502LF</v>
          </cell>
          <cell r="E738">
            <v>478000</v>
          </cell>
          <cell r="F738">
            <v>216800</v>
          </cell>
          <cell r="G738">
            <v>291000</v>
          </cell>
          <cell r="H738">
            <v>177510</v>
          </cell>
          <cell r="I738">
            <v>13313.25</v>
          </cell>
        </row>
        <row r="739">
          <cell r="A739" t="str">
            <v>CISCO2503</v>
          </cell>
          <cell r="B739" t="str">
            <v>Cisco 2503 Ethernet/DualSerial/ISDN-BRI Router</v>
          </cell>
          <cell r="C739" t="str">
            <v>9Q061914</v>
          </cell>
          <cell r="D739" t="str">
            <v>IP-SOL-CISCO2503</v>
          </cell>
          <cell r="E739">
            <v>265000</v>
          </cell>
          <cell r="F739">
            <v>120000</v>
          </cell>
          <cell r="G739">
            <v>161000</v>
          </cell>
          <cell r="H739">
            <v>98210</v>
          </cell>
          <cell r="I739">
            <v>7365.75</v>
          </cell>
        </row>
        <row r="740">
          <cell r="A740" t="str">
            <v>CISCO2503-DC</v>
          </cell>
          <cell r="B740" t="str">
            <v>Cisco 2503 Ethernet/DualSerial/ISDN-BRI Router-DC</v>
          </cell>
          <cell r="C740" t="str">
            <v>9Q060083</v>
          </cell>
          <cell r="D740" t="str">
            <v>IP-SOL-CISCO2503-DC</v>
          </cell>
          <cell r="E740">
            <v>389000</v>
          </cell>
          <cell r="F740">
            <v>176600</v>
          </cell>
          <cell r="G740">
            <v>237000</v>
          </cell>
          <cell r="H740">
            <v>144570</v>
          </cell>
          <cell r="I740">
            <v>10842.75</v>
          </cell>
        </row>
        <row r="741">
          <cell r="A741" t="str">
            <v>CISCO2503I</v>
          </cell>
          <cell r="B741" t="str">
            <v>Cisco 2503 Ethernet/Dual Serial/ISDN-BRI Router</v>
          </cell>
          <cell r="C741" t="str">
            <v>9Q060096</v>
          </cell>
          <cell r="D741" t="str">
            <v>IP-SOL-CISCO2503I</v>
          </cell>
          <cell r="E741">
            <v>389000</v>
          </cell>
          <cell r="F741">
            <v>176600</v>
          </cell>
          <cell r="G741">
            <v>237000</v>
          </cell>
          <cell r="H741">
            <v>144570</v>
          </cell>
          <cell r="I741">
            <v>10842.75</v>
          </cell>
        </row>
        <row r="742">
          <cell r="A742" t="str">
            <v>CISCO2503I-DC</v>
          </cell>
          <cell r="B742" t="str">
            <v>Cisco 2503 Ethernet/Dual Serial/ISDN-BRI Router-DC</v>
          </cell>
          <cell r="C742" t="str">
            <v>9Q060100</v>
          </cell>
          <cell r="D742" t="str">
            <v>IP-SOL-CISCO2503I-DC</v>
          </cell>
          <cell r="E742">
            <v>478000</v>
          </cell>
          <cell r="F742">
            <v>216800</v>
          </cell>
          <cell r="G742">
            <v>291000</v>
          </cell>
          <cell r="H742">
            <v>177510</v>
          </cell>
          <cell r="I742">
            <v>13313.25</v>
          </cell>
        </row>
        <row r="743">
          <cell r="A743" t="str">
            <v>CISCO2504</v>
          </cell>
          <cell r="B743" t="str">
            <v>Cisco 2504 Token Ring/Dual Serial/ISDN-BRI Router</v>
          </cell>
          <cell r="C743" t="str">
            <v>9Q060113</v>
          </cell>
          <cell r="D743" t="str">
            <v>IP-SOL-CISCO2504</v>
          </cell>
          <cell r="E743">
            <v>389000</v>
          </cell>
          <cell r="F743">
            <v>176600</v>
          </cell>
          <cell r="G743">
            <v>237000</v>
          </cell>
          <cell r="H743">
            <v>144570</v>
          </cell>
          <cell r="I743">
            <v>10842.75</v>
          </cell>
        </row>
        <row r="744">
          <cell r="A744" t="str">
            <v>CISCO2504-DC</v>
          </cell>
          <cell r="B744" t="str">
            <v>Cisco 2504 Token Ring/Dual Serial/ISDN-BRI Router-DC</v>
          </cell>
          <cell r="C744" t="str">
            <v>9Q060126</v>
          </cell>
          <cell r="D744" t="str">
            <v>IP-SOL-CISCO2504-DC</v>
          </cell>
          <cell r="E744">
            <v>478000</v>
          </cell>
          <cell r="F744">
            <v>216800</v>
          </cell>
          <cell r="G744">
            <v>291000</v>
          </cell>
          <cell r="H744">
            <v>177510</v>
          </cell>
          <cell r="I744">
            <v>13313.25</v>
          </cell>
        </row>
        <row r="745">
          <cell r="A745" t="str">
            <v>CISCO2504I</v>
          </cell>
          <cell r="B745" t="str">
            <v>Cisco 2504 Token Ring/Serial/ISDN-BRI Router</v>
          </cell>
          <cell r="C745" t="str">
            <v>9Q060139</v>
          </cell>
          <cell r="D745" t="str">
            <v>IP-SOL-CISCO2504I</v>
          </cell>
          <cell r="E745">
            <v>478000</v>
          </cell>
          <cell r="F745">
            <v>216800</v>
          </cell>
          <cell r="G745">
            <v>291000</v>
          </cell>
          <cell r="H745">
            <v>177510</v>
          </cell>
          <cell r="I745">
            <v>13313.25</v>
          </cell>
        </row>
        <row r="746">
          <cell r="A746" t="str">
            <v>CISCO2505</v>
          </cell>
          <cell r="B746" t="str">
            <v>Cisco 2505 Ethernet (8 UTP Hub Ports)/Dual Serial Router</v>
          </cell>
          <cell r="C746" t="str">
            <v>9Q060142</v>
          </cell>
          <cell r="D746" t="str">
            <v>IP-SOL-CISCO2505</v>
          </cell>
          <cell r="E746">
            <v>283000</v>
          </cell>
          <cell r="F746">
            <v>128200</v>
          </cell>
          <cell r="G746">
            <v>172000</v>
          </cell>
          <cell r="H746">
            <v>104920</v>
          </cell>
          <cell r="I746">
            <v>7869</v>
          </cell>
        </row>
        <row r="747">
          <cell r="A747" t="str">
            <v>CISCO2505-DC</v>
          </cell>
          <cell r="B747" t="str">
            <v>Cisco 2505 Ethernet(8 Hub Ports)/Dual Serial Router-DC</v>
          </cell>
          <cell r="C747" t="str">
            <v>9Q060155</v>
          </cell>
          <cell r="D747" t="str">
            <v>IP-SOL-CISCO2505-DC</v>
          </cell>
          <cell r="E747">
            <v>372000</v>
          </cell>
          <cell r="F747">
            <v>168400</v>
          </cell>
          <cell r="G747">
            <v>226000</v>
          </cell>
          <cell r="H747">
            <v>137860</v>
          </cell>
          <cell r="I747">
            <v>10339.5</v>
          </cell>
        </row>
        <row r="748">
          <cell r="A748" t="str">
            <v>CISCO2507</v>
          </cell>
          <cell r="B748" t="str">
            <v>Cisco 2507 Ethernet (16 UTP Hub Ports)/Dual Serial Router</v>
          </cell>
          <cell r="C748" t="str">
            <v>9Q060168</v>
          </cell>
          <cell r="D748" t="str">
            <v>IP-SOL-CISCO2507</v>
          </cell>
          <cell r="E748">
            <v>372000</v>
          </cell>
          <cell r="F748">
            <v>168400</v>
          </cell>
          <cell r="G748">
            <v>226000</v>
          </cell>
          <cell r="H748">
            <v>137860</v>
          </cell>
          <cell r="I748">
            <v>10339.5</v>
          </cell>
        </row>
        <row r="749">
          <cell r="A749" t="str">
            <v>CISCO2507-DC</v>
          </cell>
          <cell r="B749" t="str">
            <v>Cisco 2507 Ethernet (16 Hub Ports)/Dual Serial Router-DC</v>
          </cell>
          <cell r="C749" t="str">
            <v>9Q060171</v>
          </cell>
          <cell r="D749" t="str">
            <v>IP-SOL-CISCO2507-DC</v>
          </cell>
          <cell r="E749">
            <v>460000</v>
          </cell>
          <cell r="F749">
            <v>208600</v>
          </cell>
          <cell r="G749">
            <v>280000</v>
          </cell>
          <cell r="H749">
            <v>170800</v>
          </cell>
          <cell r="I749">
            <v>12810</v>
          </cell>
        </row>
        <row r="750">
          <cell r="A750" t="str">
            <v>CISCO2513</v>
          </cell>
          <cell r="B750" t="str">
            <v>Cisco 2513 Ethernet/Token Ring/Dual Serial Router</v>
          </cell>
          <cell r="C750" t="str">
            <v>9Q060184</v>
          </cell>
          <cell r="D750" t="str">
            <v>IP-SOL-CISCO2513</v>
          </cell>
          <cell r="E750">
            <v>389000</v>
          </cell>
          <cell r="F750">
            <v>176600</v>
          </cell>
          <cell r="G750">
            <v>237000</v>
          </cell>
          <cell r="H750">
            <v>144570</v>
          </cell>
          <cell r="I750">
            <v>10842.75</v>
          </cell>
        </row>
        <row r="751">
          <cell r="A751" t="str">
            <v>CISCO2514</v>
          </cell>
          <cell r="B751" t="str">
            <v>Cisco 2514 Dual Ethernet/Dual Serial Router</v>
          </cell>
          <cell r="C751" t="str">
            <v>9Q060197</v>
          </cell>
          <cell r="D751" t="str">
            <v>IP-SOL-CISCO2514</v>
          </cell>
          <cell r="E751">
            <v>265000</v>
          </cell>
          <cell r="F751">
            <v>120000</v>
          </cell>
          <cell r="G751">
            <v>161000</v>
          </cell>
          <cell r="H751">
            <v>98210</v>
          </cell>
          <cell r="I751">
            <v>7365.75</v>
          </cell>
        </row>
        <row r="752">
          <cell r="A752" t="str">
            <v>CISCO2514-DC</v>
          </cell>
          <cell r="B752" t="str">
            <v>Cisco 2514 Dual Ethernet/Dual Serial Router-DC</v>
          </cell>
          <cell r="C752" t="str">
            <v>9Q060201</v>
          </cell>
          <cell r="D752" t="str">
            <v>IP-SOL-CISCO2514-DC</v>
          </cell>
          <cell r="E752">
            <v>354000</v>
          </cell>
          <cell r="F752">
            <v>160300</v>
          </cell>
          <cell r="G752">
            <v>215000</v>
          </cell>
          <cell r="H752">
            <v>131150</v>
          </cell>
          <cell r="I752">
            <v>9836.25</v>
          </cell>
        </row>
        <row r="753">
          <cell r="A753" t="str">
            <v>CISCO2515</v>
          </cell>
          <cell r="B753" t="str">
            <v>Cisco 2515 Dual Token Ring/Dual Serial Router</v>
          </cell>
          <cell r="C753" t="str">
            <v>9Q060214</v>
          </cell>
          <cell r="D753" t="str">
            <v>IP-SOL-CISCO2515</v>
          </cell>
          <cell r="E753">
            <v>443000</v>
          </cell>
          <cell r="F753">
            <v>200500</v>
          </cell>
          <cell r="G753">
            <v>269000</v>
          </cell>
          <cell r="H753">
            <v>164090</v>
          </cell>
          <cell r="I753">
            <v>12306.75</v>
          </cell>
        </row>
        <row r="754">
          <cell r="A754" t="str">
            <v>CISCO2516</v>
          </cell>
          <cell r="B754" t="str">
            <v>Cisco 2516 Ethernet(14 Hub Ports)/Dual Serial/ISDN-BRI Route</v>
          </cell>
          <cell r="C754" t="str">
            <v>9Q060227</v>
          </cell>
          <cell r="D754" t="str">
            <v>IP-SOL-CISCO2516</v>
          </cell>
          <cell r="E754">
            <v>460000</v>
          </cell>
          <cell r="F754">
            <v>208600</v>
          </cell>
          <cell r="G754">
            <v>280000</v>
          </cell>
          <cell r="H754">
            <v>170800</v>
          </cell>
          <cell r="I754">
            <v>12810</v>
          </cell>
        </row>
        <row r="755">
          <cell r="A755" t="str">
            <v>CISCO2516-DC</v>
          </cell>
          <cell r="B755" t="str">
            <v>Cisco 2516 Ethernet(14 Hub Ports)/Dual Serial/ISDN-BRI Route</v>
          </cell>
          <cell r="C755" t="str">
            <v>9Q060230</v>
          </cell>
          <cell r="D755" t="str">
            <v>IP-SOL-CISCO2516-DC</v>
          </cell>
          <cell r="E755">
            <v>549000</v>
          </cell>
          <cell r="F755">
            <v>248900</v>
          </cell>
          <cell r="G755">
            <v>334000</v>
          </cell>
          <cell r="H755">
            <v>203740</v>
          </cell>
          <cell r="I755">
            <v>15280.5</v>
          </cell>
        </row>
        <row r="756">
          <cell r="A756" t="str">
            <v>CISCO2520</v>
          </cell>
          <cell r="B756" t="str">
            <v>Cisco 2520 Ethernet/4-Port Serial/ISDN Router</v>
          </cell>
          <cell r="C756" t="str">
            <v>9Q060243</v>
          </cell>
          <cell r="D756" t="str">
            <v>IP-SOL-CISCO2520</v>
          </cell>
          <cell r="E756">
            <v>354000</v>
          </cell>
          <cell r="F756">
            <v>160300</v>
          </cell>
          <cell r="G756">
            <v>215000</v>
          </cell>
          <cell r="H756">
            <v>131150</v>
          </cell>
          <cell r="I756">
            <v>9836.25</v>
          </cell>
        </row>
        <row r="757">
          <cell r="A757" t="str">
            <v>CISCO2520CF</v>
          </cell>
          <cell r="B757" t="str">
            <v>Cisco 2520 Ethernet/4-Port Serial/ISDN CFRAD Router</v>
          </cell>
          <cell r="C757" t="str">
            <v>9Q060256</v>
          </cell>
          <cell r="D757" t="str">
            <v>IP-SOL-CISCO2520CF</v>
          </cell>
          <cell r="E757">
            <v>372000</v>
          </cell>
          <cell r="F757">
            <v>168400</v>
          </cell>
          <cell r="G757">
            <v>226000</v>
          </cell>
          <cell r="H757">
            <v>137860</v>
          </cell>
          <cell r="I757">
            <v>10339.5</v>
          </cell>
        </row>
        <row r="758">
          <cell r="A758" t="str">
            <v>CISCO2520-DC</v>
          </cell>
          <cell r="B758" t="str">
            <v>Cisco 2520 Ethernet/4-Port Serial/ISDN Router-DC</v>
          </cell>
          <cell r="C758" t="str">
            <v>9Q060269</v>
          </cell>
          <cell r="D758" t="str">
            <v>IP-SOL-CISCO2520-DC</v>
          </cell>
          <cell r="E758">
            <v>443000</v>
          </cell>
          <cell r="F758">
            <v>200500</v>
          </cell>
          <cell r="G758">
            <v>269000</v>
          </cell>
          <cell r="H758">
            <v>164090</v>
          </cell>
          <cell r="I758">
            <v>12306.75</v>
          </cell>
        </row>
        <row r="759">
          <cell r="A759" t="str">
            <v>CISCO2520LF</v>
          </cell>
          <cell r="B759" t="str">
            <v>Cisco 2520 Ethernet/4-Port Serial LAN FRAD Router</v>
          </cell>
          <cell r="C759" t="str">
            <v>9Q060272</v>
          </cell>
          <cell r="D759" t="str">
            <v>IP-SOL-CISCO2520LF</v>
          </cell>
          <cell r="E759">
            <v>478000</v>
          </cell>
          <cell r="F759">
            <v>216800</v>
          </cell>
          <cell r="G759">
            <v>291000</v>
          </cell>
          <cell r="H759">
            <v>177510</v>
          </cell>
          <cell r="I759">
            <v>13313.25</v>
          </cell>
        </row>
        <row r="760">
          <cell r="A760" t="str">
            <v>CISCO2521</v>
          </cell>
          <cell r="B760" t="str">
            <v>Cisco 2521 Token Ring/4-Port Serial/ISDN Router</v>
          </cell>
          <cell r="C760" t="str">
            <v>9Q060285</v>
          </cell>
          <cell r="D760" t="str">
            <v>IP-SOL-CISCO2521</v>
          </cell>
          <cell r="E760">
            <v>443000</v>
          </cell>
          <cell r="F760">
            <v>200500</v>
          </cell>
          <cell r="G760">
            <v>269000</v>
          </cell>
          <cell r="H760">
            <v>164090</v>
          </cell>
          <cell r="I760">
            <v>12306.75</v>
          </cell>
        </row>
        <row r="761">
          <cell r="A761" t="str">
            <v>CISCO2521CF</v>
          </cell>
          <cell r="B761" t="str">
            <v>Cisco 2521 Token Ring/4-Port Serial/ISDN CFRAD Router</v>
          </cell>
          <cell r="C761" t="str">
            <v>9Q060298</v>
          </cell>
          <cell r="D761" t="str">
            <v>IP-SOL-CISCO2521CF</v>
          </cell>
          <cell r="E761">
            <v>460000</v>
          </cell>
          <cell r="F761">
            <v>208600</v>
          </cell>
          <cell r="G761">
            <v>280000</v>
          </cell>
          <cell r="H761">
            <v>170800</v>
          </cell>
          <cell r="I761">
            <v>12810</v>
          </cell>
        </row>
        <row r="762">
          <cell r="A762" t="str">
            <v>CISCO2521-DC</v>
          </cell>
          <cell r="B762" t="str">
            <v>Cisco 2521 Token Ring/4-Port Serial/ISDN Router-DC</v>
          </cell>
          <cell r="C762" t="str">
            <v>9Q060302</v>
          </cell>
          <cell r="D762" t="str">
            <v>IP-SOL-CISCO2521-DC</v>
          </cell>
          <cell r="E762">
            <v>531000</v>
          </cell>
          <cell r="F762">
            <v>240700</v>
          </cell>
          <cell r="G762">
            <v>323000</v>
          </cell>
          <cell r="H762">
            <v>197030</v>
          </cell>
          <cell r="I762">
            <v>14777.25</v>
          </cell>
        </row>
        <row r="763">
          <cell r="A763" t="str">
            <v>CISCO2521LF</v>
          </cell>
          <cell r="B763" t="str">
            <v>Cisco 2521 Token Ring /4-Port Serial/ISDN LAN FRAD Router</v>
          </cell>
          <cell r="C763" t="str">
            <v>9Q060315</v>
          </cell>
          <cell r="D763" t="str">
            <v>IP-SOL-CISCO2521LF</v>
          </cell>
          <cell r="E763">
            <v>567000</v>
          </cell>
          <cell r="F763">
            <v>257000</v>
          </cell>
          <cell r="G763">
            <v>345000</v>
          </cell>
          <cell r="H763">
            <v>210450</v>
          </cell>
          <cell r="I763">
            <v>15783.75</v>
          </cell>
        </row>
        <row r="764">
          <cell r="A764" t="str">
            <v>CISCO2522</v>
          </cell>
          <cell r="B764" t="str">
            <v>Cisco 2522 Ethernet/10-Port Serial/ISDN Router</v>
          </cell>
          <cell r="C764" t="str">
            <v>9Q060328</v>
          </cell>
          <cell r="D764" t="str">
            <v>IP-SOL-CISCO2522</v>
          </cell>
          <cell r="E764">
            <v>620000</v>
          </cell>
          <cell r="F764">
            <v>280900</v>
          </cell>
          <cell r="G764">
            <v>377000</v>
          </cell>
          <cell r="H764">
            <v>229970</v>
          </cell>
          <cell r="I764">
            <v>17247.75</v>
          </cell>
        </row>
        <row r="765">
          <cell r="A765" t="str">
            <v>CISCO2522CF</v>
          </cell>
          <cell r="B765" t="str">
            <v>Cisco 2522 Ethernet/10-Port Serial/ISDN CFRAD Router</v>
          </cell>
          <cell r="C765" t="str">
            <v>9Q060331</v>
          </cell>
          <cell r="D765" t="str">
            <v>IP-SOL-CISCO2522CF</v>
          </cell>
          <cell r="E765">
            <v>620000</v>
          </cell>
          <cell r="F765">
            <v>280900</v>
          </cell>
          <cell r="G765">
            <v>377000</v>
          </cell>
          <cell r="H765">
            <v>229970</v>
          </cell>
          <cell r="I765">
            <v>17247.75</v>
          </cell>
        </row>
        <row r="766">
          <cell r="A766" t="str">
            <v>CISCO2522-DC</v>
          </cell>
          <cell r="B766" t="str">
            <v>Cisco 2522 Ethernet/10-Port Serial/ISDN Router-DC</v>
          </cell>
          <cell r="C766" t="str">
            <v>9Q060344</v>
          </cell>
          <cell r="D766" t="str">
            <v>IP-SOL-CISCO2522-DC</v>
          </cell>
          <cell r="E766">
            <v>709000</v>
          </cell>
          <cell r="F766">
            <v>321200</v>
          </cell>
          <cell r="G766">
            <v>431000</v>
          </cell>
          <cell r="H766">
            <v>262910</v>
          </cell>
          <cell r="I766">
            <v>19718.25</v>
          </cell>
        </row>
        <row r="767">
          <cell r="A767" t="str">
            <v>CISCO2522LF</v>
          </cell>
          <cell r="B767" t="str">
            <v>Cisco 2522 Ethernet/10-Port Serial LAN FRAD Router</v>
          </cell>
          <cell r="C767" t="str">
            <v>9Q060357</v>
          </cell>
          <cell r="D767" t="str">
            <v>IP-SOL-CISCO2522LF</v>
          </cell>
          <cell r="E767">
            <v>744000</v>
          </cell>
          <cell r="F767">
            <v>337500</v>
          </cell>
          <cell r="G767">
            <v>453000</v>
          </cell>
          <cell r="H767">
            <v>276330</v>
          </cell>
          <cell r="I767">
            <v>20724.75</v>
          </cell>
        </row>
        <row r="768">
          <cell r="A768" t="str">
            <v>CISCO2523</v>
          </cell>
          <cell r="B768" t="str">
            <v>Cisco 2523 Token Ring/10-Port Serial/ISDN Router</v>
          </cell>
          <cell r="C768" t="str">
            <v>9Q060360</v>
          </cell>
          <cell r="D768" t="str">
            <v>IP-SOL-CISCO2523</v>
          </cell>
          <cell r="E768">
            <v>709000</v>
          </cell>
          <cell r="F768">
            <v>321200</v>
          </cell>
          <cell r="G768">
            <v>431000</v>
          </cell>
          <cell r="H768">
            <v>262910</v>
          </cell>
          <cell r="I768">
            <v>19718.25</v>
          </cell>
        </row>
        <row r="769">
          <cell r="A769" t="str">
            <v>CISCO2523CF</v>
          </cell>
          <cell r="B769" t="str">
            <v>Cisco 2523 Token Ring/10-Port Serial/ISDN CFRAD Router</v>
          </cell>
          <cell r="C769" t="str">
            <v>9Q060373</v>
          </cell>
          <cell r="D769" t="str">
            <v>IP-SOL-CISCO2523CF</v>
          </cell>
          <cell r="E769">
            <v>709000</v>
          </cell>
          <cell r="F769">
            <v>321200</v>
          </cell>
          <cell r="G769">
            <v>431000</v>
          </cell>
          <cell r="H769">
            <v>262910</v>
          </cell>
          <cell r="I769">
            <v>19718.25</v>
          </cell>
        </row>
        <row r="770">
          <cell r="A770" t="str">
            <v>CISCO2523-DC</v>
          </cell>
          <cell r="B770" t="str">
            <v>Cisco 2523 Token Ring/10-Port Serial/ISDN Router-DC</v>
          </cell>
          <cell r="C770" t="str">
            <v>9Q060386</v>
          </cell>
          <cell r="D770" t="str">
            <v>IP-SOL-CISCO2523-DC</v>
          </cell>
          <cell r="E770">
            <v>797000</v>
          </cell>
          <cell r="F770">
            <v>361300</v>
          </cell>
          <cell r="G770">
            <v>485000</v>
          </cell>
          <cell r="H770">
            <v>295850</v>
          </cell>
          <cell r="I770">
            <v>22188.75</v>
          </cell>
        </row>
        <row r="771">
          <cell r="A771" t="str">
            <v>CISCO2523LF</v>
          </cell>
          <cell r="B771" t="str">
            <v>Cisco 2523 Token Ring/10-Port Serial/ISDN LAN FRAD Router</v>
          </cell>
          <cell r="C771" t="str">
            <v>9Q060399</v>
          </cell>
          <cell r="D771" t="str">
            <v>IP-SOL-CISCO2523LF</v>
          </cell>
          <cell r="E771">
            <v>833000</v>
          </cell>
          <cell r="F771">
            <v>377700</v>
          </cell>
          <cell r="G771">
            <v>507000</v>
          </cell>
          <cell r="H771">
            <v>309270</v>
          </cell>
          <cell r="I771">
            <v>23195.25</v>
          </cell>
        </row>
        <row r="772">
          <cell r="A772" t="str">
            <v>CISCO2524</v>
          </cell>
          <cell r="B772" t="str">
            <v>Cisco 2524 Ethernet/Modular 3-Port Serial Router</v>
          </cell>
          <cell r="C772" t="str">
            <v>9Q060403</v>
          </cell>
          <cell r="D772" t="str">
            <v>IP-SOL-CISCO2524</v>
          </cell>
          <cell r="E772">
            <v>160000</v>
          </cell>
          <cell r="F772">
            <v>72300</v>
          </cell>
          <cell r="G772">
            <v>97000</v>
          </cell>
          <cell r="H772">
            <v>59170</v>
          </cell>
          <cell r="I772">
            <v>4437.75</v>
          </cell>
        </row>
        <row r="773">
          <cell r="A773" t="str">
            <v>CISCO2524-DC</v>
          </cell>
          <cell r="B773" t="str">
            <v>Cisco 2524 Ethernet/Modular 3-Port Serial Router</v>
          </cell>
          <cell r="C773" t="str">
            <v>9Q060416</v>
          </cell>
          <cell r="D773" t="str">
            <v>IP-SOL-CISCO2524-DC</v>
          </cell>
          <cell r="E773">
            <v>248000</v>
          </cell>
          <cell r="F773">
            <v>112500</v>
          </cell>
          <cell r="G773">
            <v>151000</v>
          </cell>
          <cell r="H773">
            <v>92110</v>
          </cell>
          <cell r="I773">
            <v>6908.25</v>
          </cell>
        </row>
        <row r="774">
          <cell r="A774" t="str">
            <v>SM25-5IN1</v>
          </cell>
          <cell r="B774" t="str">
            <v>Cisco 2524/25 Synchronous Serial 5-in-1 Interface</v>
          </cell>
          <cell r="C774" t="str">
            <v>9Q060429</v>
          </cell>
          <cell r="D774" t="str">
            <v>IP-SOL-SM25-5IN1</v>
          </cell>
          <cell r="E774">
            <v>35000</v>
          </cell>
          <cell r="F774">
            <v>16300</v>
          </cell>
          <cell r="G774">
            <v>22000</v>
          </cell>
          <cell r="H774">
            <v>13420</v>
          </cell>
          <cell r="I774">
            <v>1006.5</v>
          </cell>
        </row>
        <row r="775">
          <cell r="A775" t="str">
            <v>SM25-BLANK=</v>
          </cell>
          <cell r="B775" t="str">
            <v>Cisco 2524/2525 Blank Module - Spare</v>
          </cell>
          <cell r="C775" t="str">
            <v>9Q060432</v>
          </cell>
          <cell r="D775" t="str">
            <v>IP-SOL-SM25-BLANK=</v>
          </cell>
          <cell r="E775">
            <v>2000</v>
          </cell>
          <cell r="F775">
            <v>800</v>
          </cell>
          <cell r="G775">
            <v>1000</v>
          </cell>
          <cell r="H775">
            <v>610</v>
          </cell>
          <cell r="I775">
            <v>45.75</v>
          </cell>
        </row>
        <row r="776">
          <cell r="A776" t="str">
            <v>SM25-T1</v>
          </cell>
          <cell r="B776" t="str">
            <v>Cisco 2524/25 Fractional/Full T-1 DSU/CSU Interface</v>
          </cell>
          <cell r="C776" t="str">
            <v>9Q060445</v>
          </cell>
          <cell r="D776" t="str">
            <v>IP-SOL-SM25-T1</v>
          </cell>
          <cell r="E776">
            <v>284000</v>
          </cell>
          <cell r="F776">
            <v>128900</v>
          </cell>
          <cell r="G776">
            <v>173000</v>
          </cell>
          <cell r="H776">
            <v>105530</v>
          </cell>
          <cell r="I776">
            <v>7914.75</v>
          </cell>
        </row>
        <row r="777">
          <cell r="A777" t="str">
            <v>MEM-1X16D</v>
          </cell>
          <cell r="B777" t="str">
            <v>Optional 16 MB of DRAM Memory</v>
          </cell>
          <cell r="C777" t="str">
            <v>9Q060458</v>
          </cell>
          <cell r="D777" t="str">
            <v>IP-SOL-MEM-1X16D</v>
          </cell>
          <cell r="E777">
            <v>177000</v>
          </cell>
          <cell r="F777">
            <v>80500</v>
          </cell>
          <cell r="G777">
            <v>108000</v>
          </cell>
          <cell r="H777">
            <v>65880</v>
          </cell>
          <cell r="I777">
            <v>1317.6</v>
          </cell>
        </row>
        <row r="778">
          <cell r="A778" t="str">
            <v>MEM-1X4D=</v>
          </cell>
          <cell r="B778" t="str">
            <v>Optional 4 MB of DRAM Memory</v>
          </cell>
          <cell r="C778" t="str">
            <v>9Q060461</v>
          </cell>
          <cell r="D778" t="str">
            <v>IP-SOL-MEM-1X4D=</v>
          </cell>
          <cell r="E778">
            <v>71000</v>
          </cell>
          <cell r="F778">
            <v>32100</v>
          </cell>
          <cell r="G778">
            <v>43000</v>
          </cell>
          <cell r="H778">
            <v>26230</v>
          </cell>
          <cell r="I778">
            <v>1967.25</v>
          </cell>
        </row>
        <row r="779">
          <cell r="A779" t="str">
            <v>MEM-1X4F=</v>
          </cell>
          <cell r="B779" t="str">
            <v>Optional 4 MB Flash Memory</v>
          </cell>
          <cell r="C779" t="str">
            <v>9Q060474</v>
          </cell>
          <cell r="D779" t="str">
            <v>IP-SOL-MEM-1X4F=</v>
          </cell>
          <cell r="E779">
            <v>71000</v>
          </cell>
          <cell r="F779">
            <v>32100</v>
          </cell>
          <cell r="G779">
            <v>43000</v>
          </cell>
          <cell r="H779">
            <v>26230</v>
          </cell>
          <cell r="I779">
            <v>1967.25</v>
          </cell>
        </row>
        <row r="780">
          <cell r="A780" t="str">
            <v>MEM-1X8D</v>
          </cell>
          <cell r="B780" t="str">
            <v>Optional 8 MB of DRAM Memory</v>
          </cell>
          <cell r="C780" t="str">
            <v>9Q060487</v>
          </cell>
          <cell r="D780" t="str">
            <v>IP-SOL-MEM-1X8D</v>
          </cell>
          <cell r="E780">
            <v>124000</v>
          </cell>
          <cell r="F780">
            <v>56600</v>
          </cell>
          <cell r="G780">
            <v>76000</v>
          </cell>
          <cell r="H780">
            <v>46360</v>
          </cell>
          <cell r="I780">
            <v>927.2</v>
          </cell>
        </row>
        <row r="781">
          <cell r="A781" t="str">
            <v>MEM-1X8F</v>
          </cell>
          <cell r="B781" t="str">
            <v>Optional 8 MB Flash SIMM</v>
          </cell>
          <cell r="C781" t="str">
            <v>9Q060490</v>
          </cell>
          <cell r="D781" t="str">
            <v>IP-SOL-MEM-1X8F</v>
          </cell>
          <cell r="E781">
            <v>124000</v>
          </cell>
          <cell r="F781">
            <v>56600</v>
          </cell>
          <cell r="G781">
            <v>76000</v>
          </cell>
          <cell r="H781">
            <v>46360</v>
          </cell>
          <cell r="I781">
            <v>927.2</v>
          </cell>
        </row>
        <row r="782">
          <cell r="A782" t="str">
            <v>MEM2500-4U16D</v>
          </cell>
          <cell r="B782" t="str">
            <v>4MB-to-16MB DRAM SIMM Factory Upgrade for Cisco 2500 series</v>
          </cell>
          <cell r="C782" t="str">
            <v>9Q060504</v>
          </cell>
          <cell r="D782" t="str">
            <v>IP-SOL-MEM2500-4U16D</v>
          </cell>
          <cell r="E782">
            <v>151000</v>
          </cell>
          <cell r="F782">
            <v>68600</v>
          </cell>
          <cell r="G782">
            <v>92000</v>
          </cell>
          <cell r="H782">
            <v>56120</v>
          </cell>
          <cell r="I782">
            <v>4209</v>
          </cell>
        </row>
        <row r="783">
          <cell r="A783" t="str">
            <v>MEM2500-4U8D</v>
          </cell>
          <cell r="B783" t="str">
            <v>4MB-to-8MB DRAM SIMM Factory Upgrade for Cisco 2500 series</v>
          </cell>
          <cell r="C783" t="str">
            <v>9Q061930</v>
          </cell>
          <cell r="D783" t="str">
            <v>IP-SOL-MEM2500-4U8D</v>
          </cell>
          <cell r="E783">
            <v>71000</v>
          </cell>
          <cell r="F783">
            <v>32100</v>
          </cell>
          <cell r="G783">
            <v>43000</v>
          </cell>
          <cell r="H783">
            <v>26230</v>
          </cell>
          <cell r="I783">
            <v>1967.25</v>
          </cell>
        </row>
        <row r="784">
          <cell r="A784" t="str">
            <v>MEM2500-8U16D</v>
          </cell>
          <cell r="B784" t="str">
            <v>8MB-to-16MB DRAM SIMM Factory Upgrade for Cisco 2500 series</v>
          </cell>
          <cell r="C784" t="str">
            <v>9Q060520</v>
          </cell>
          <cell r="D784" t="str">
            <v>IP-SOL-MEM2500-8U16D</v>
          </cell>
          <cell r="E784">
            <v>124000</v>
          </cell>
          <cell r="F784">
            <v>56600</v>
          </cell>
          <cell r="G784">
            <v>76000</v>
          </cell>
          <cell r="H784">
            <v>46360</v>
          </cell>
          <cell r="I784">
            <v>3477</v>
          </cell>
        </row>
        <row r="785">
          <cell r="A785" t="str">
            <v>MEM2500-8U16F</v>
          </cell>
          <cell r="B785" t="str">
            <v>8MB-to-16MB Flash SIMM Factory Upgrade for Cisco 2500 series</v>
          </cell>
          <cell r="C785" t="str">
            <v>9Q060533</v>
          </cell>
          <cell r="D785" t="str">
            <v>IP-SOL-MEM2500-8U16F</v>
          </cell>
          <cell r="E785">
            <v>124000</v>
          </cell>
          <cell r="F785">
            <v>56600</v>
          </cell>
          <cell r="G785">
            <v>76000</v>
          </cell>
          <cell r="H785">
            <v>46360</v>
          </cell>
          <cell r="I785">
            <v>3477</v>
          </cell>
        </row>
        <row r="786">
          <cell r="A786" t="str">
            <v>PWR-2500-AC=</v>
          </cell>
          <cell r="B786" t="str">
            <v>Cisco 2500 AC Power Supply Spare</v>
          </cell>
          <cell r="C786" t="str">
            <v>9Q060546</v>
          </cell>
          <cell r="D786" t="str">
            <v>IP-SOL-PWR-2500-AC=</v>
          </cell>
          <cell r="E786">
            <v>22000</v>
          </cell>
          <cell r="F786">
            <v>10400</v>
          </cell>
          <cell r="G786">
            <v>14000</v>
          </cell>
          <cell r="H786">
            <v>8540</v>
          </cell>
          <cell r="I786">
            <v>640.5</v>
          </cell>
        </row>
        <row r="787">
          <cell r="A787" t="str">
            <v>PWR-2500-DC=</v>
          </cell>
          <cell r="B787" t="str">
            <v>Cisco 2500 DC Power Supply Spare</v>
          </cell>
          <cell r="C787" t="str">
            <v>9Q060559</v>
          </cell>
          <cell r="D787" t="str">
            <v>IP-SOL-PWR-2500-DC=</v>
          </cell>
          <cell r="E787">
            <v>89000</v>
          </cell>
          <cell r="F787">
            <v>40300</v>
          </cell>
          <cell r="G787">
            <v>54000</v>
          </cell>
          <cell r="H787">
            <v>32940</v>
          </cell>
          <cell r="I787">
            <v>2470.5</v>
          </cell>
        </row>
        <row r="788">
          <cell r="A788" t="str">
            <v>S25AHL-12</v>
          </cell>
          <cell r="B788" t="str">
            <v>Cisco 2500 Series IOS ENTERPRISE/FW PLUS IPSEC 56</v>
          </cell>
          <cell r="C788" t="str">
            <v>9Q060562</v>
          </cell>
          <cell r="D788" t="str">
            <v>IP-SOL-S25AHL-12</v>
          </cell>
          <cell r="E788">
            <v>661000</v>
          </cell>
          <cell r="F788">
            <v>311300</v>
          </cell>
          <cell r="G788" t="e">
            <v>#N/A</v>
          </cell>
          <cell r="H788" t="e">
            <v>#N/A</v>
          </cell>
          <cell r="I788" t="e">
            <v>#N/A</v>
          </cell>
        </row>
        <row r="789">
          <cell r="A789" t="str">
            <v>S25AHL-12=</v>
          </cell>
          <cell r="B789" t="str">
            <v>Cisco 2500 Series IOS ENTERPRISE/FW PLUS IPSEC 56</v>
          </cell>
          <cell r="C789" t="str">
            <v>9Q060575</v>
          </cell>
          <cell r="D789" t="str">
            <v>IP-SOL-S25AHL-12=</v>
          </cell>
          <cell r="E789">
            <v>51000</v>
          </cell>
          <cell r="F789">
            <v>23800</v>
          </cell>
          <cell r="G789" t="e">
            <v>#N/A</v>
          </cell>
          <cell r="H789" t="e">
            <v>#N/A</v>
          </cell>
          <cell r="I789" t="e">
            <v>#N/A</v>
          </cell>
        </row>
        <row r="790">
          <cell r="A790" t="str">
            <v>S25AHY-12</v>
          </cell>
          <cell r="B790" t="str">
            <v>Cisco 2500 Series IOS ENTERPRIES/FW PLUS 56</v>
          </cell>
          <cell r="C790" t="str">
            <v>9Q060588</v>
          </cell>
          <cell r="D790" t="str">
            <v>IP-SOL-S25AHY-12</v>
          </cell>
          <cell r="E790">
            <v>543000</v>
          </cell>
          <cell r="F790">
            <v>255800</v>
          </cell>
          <cell r="G790" t="e">
            <v>#N/A</v>
          </cell>
          <cell r="H790" t="e">
            <v>#N/A</v>
          </cell>
          <cell r="I790" t="e">
            <v>#N/A</v>
          </cell>
        </row>
        <row r="791">
          <cell r="A791" t="str">
            <v>S25AL-12</v>
          </cell>
          <cell r="B791" t="str">
            <v>Cisco 2500 Series IOS ENTERPRISE PLUS IPSEC 56</v>
          </cell>
          <cell r="C791" t="str">
            <v>9Q060591</v>
          </cell>
          <cell r="D791" t="str">
            <v>IP-SOL-S25AL-12</v>
          </cell>
          <cell r="E791">
            <v>458000</v>
          </cell>
          <cell r="F791">
            <v>215900</v>
          </cell>
          <cell r="G791" t="e">
            <v>#N/A</v>
          </cell>
          <cell r="H791" t="e">
            <v>#N/A</v>
          </cell>
          <cell r="I791" t="e">
            <v>#N/A</v>
          </cell>
        </row>
        <row r="792">
          <cell r="A792" t="str">
            <v>S25AL-12=</v>
          </cell>
          <cell r="B792" t="str">
            <v>Cisco 2500 Series IOS ENTERPRISE PLUS IPSEC 56</v>
          </cell>
          <cell r="C792" t="str">
            <v>9Q060605</v>
          </cell>
          <cell r="D792" t="str">
            <v>IP-SOL-S25AL-12=</v>
          </cell>
          <cell r="E792">
            <v>51000</v>
          </cell>
          <cell r="F792">
            <v>23800</v>
          </cell>
          <cell r="G792" t="e">
            <v>#N/A</v>
          </cell>
          <cell r="H792" t="e">
            <v>#N/A</v>
          </cell>
          <cell r="I792" t="e">
            <v>#N/A</v>
          </cell>
        </row>
        <row r="793">
          <cell r="A793" t="str">
            <v>S25ANL-12</v>
          </cell>
          <cell r="B793" t="str">
            <v>Cisco 2500 Series IOS ENTERPRISE/APPN PLUS IPSEC 56</v>
          </cell>
          <cell r="C793" t="str">
            <v>9Q060618</v>
          </cell>
          <cell r="D793" t="str">
            <v>IP-SOL-S25ANL-12</v>
          </cell>
          <cell r="E793">
            <v>560000</v>
          </cell>
          <cell r="F793">
            <v>263300</v>
          </cell>
          <cell r="G793" t="e">
            <v>#N/A</v>
          </cell>
          <cell r="H793" t="e">
            <v>#N/A</v>
          </cell>
          <cell r="I793" t="e">
            <v>#N/A</v>
          </cell>
        </row>
        <row r="794">
          <cell r="A794" t="str">
            <v>S25ANL-12=</v>
          </cell>
          <cell r="B794" t="str">
            <v>Cisco 2500 Series IOS ENTERPRISE/APPN PLUS IPSEC 56</v>
          </cell>
          <cell r="C794" t="str">
            <v>9Q060621</v>
          </cell>
          <cell r="D794" t="str">
            <v>IP-SOL-S25ANL-12=</v>
          </cell>
          <cell r="E794">
            <v>51000</v>
          </cell>
          <cell r="F794">
            <v>23800</v>
          </cell>
          <cell r="G794" t="e">
            <v>#N/A</v>
          </cell>
          <cell r="H794" t="e">
            <v>#N/A</v>
          </cell>
          <cell r="I794" t="e">
            <v>#N/A</v>
          </cell>
        </row>
        <row r="795">
          <cell r="A795" t="str">
            <v>S25AP-12</v>
          </cell>
          <cell r="B795" t="str">
            <v>Cisco 2500 Series IOS ENTERPRISE PLUS</v>
          </cell>
          <cell r="C795" t="str">
            <v>9Q060634</v>
          </cell>
          <cell r="D795" t="str">
            <v>IP-SOL-S25AP-12</v>
          </cell>
          <cell r="E795">
            <v>424000</v>
          </cell>
          <cell r="F795">
            <v>199700</v>
          </cell>
          <cell r="G795" t="e">
            <v>#N/A</v>
          </cell>
          <cell r="H795" t="e">
            <v>#N/A</v>
          </cell>
          <cell r="I795" t="e">
            <v>#N/A</v>
          </cell>
        </row>
        <row r="796">
          <cell r="A796" t="str">
            <v>S25AP-12=</v>
          </cell>
          <cell r="B796" t="str">
            <v>Cisco 2500 Series IOS ENTERPRISE PLUS</v>
          </cell>
          <cell r="C796" t="str">
            <v>9Q060647</v>
          </cell>
          <cell r="D796" t="str">
            <v>IP-SOL-S25AP-12=</v>
          </cell>
          <cell r="E796">
            <v>51000</v>
          </cell>
          <cell r="F796">
            <v>23800</v>
          </cell>
          <cell r="G796" t="e">
            <v>#N/A</v>
          </cell>
          <cell r="H796" t="e">
            <v>#N/A</v>
          </cell>
          <cell r="I796" t="e">
            <v>#N/A</v>
          </cell>
        </row>
        <row r="797">
          <cell r="A797" t="str">
            <v>S25AR1L-12</v>
          </cell>
          <cell r="B797" t="str">
            <v>Cisco 2500 Series IOS  ENTERPRISE/SNASwitch PLUS IPSEC 56</v>
          </cell>
          <cell r="C797" t="str">
            <v>9Q060650</v>
          </cell>
          <cell r="D797" t="str">
            <v>IP-SOL-S25AR1L-12</v>
          </cell>
          <cell r="E797">
            <v>644000</v>
          </cell>
          <cell r="F797">
            <v>303200</v>
          </cell>
          <cell r="G797" t="e">
            <v>#N/A</v>
          </cell>
          <cell r="H797" t="e">
            <v>#N/A</v>
          </cell>
          <cell r="I797" t="e">
            <v>#N/A</v>
          </cell>
        </row>
        <row r="798">
          <cell r="A798" t="str">
            <v>S25AR1L-12=</v>
          </cell>
          <cell r="B798" t="str">
            <v>Cisco 2500 Series IOS  ENTERPRISE/SNASwitch PLUS IPSEC 56</v>
          </cell>
          <cell r="C798" t="str">
            <v>9Q060663</v>
          </cell>
          <cell r="D798" t="str">
            <v>IP-SOL-S25AR1L-12=</v>
          </cell>
          <cell r="E798">
            <v>53000</v>
          </cell>
          <cell r="F798">
            <v>23900</v>
          </cell>
          <cell r="G798" t="e">
            <v>#N/A</v>
          </cell>
          <cell r="H798" t="e">
            <v>#N/A</v>
          </cell>
          <cell r="I798" t="e">
            <v>#N/A</v>
          </cell>
        </row>
        <row r="799">
          <cell r="A799" t="str">
            <v>S25AW-12</v>
          </cell>
          <cell r="B799" t="str">
            <v>ENTERPRISE PLUS 40</v>
          </cell>
          <cell r="C799" t="str">
            <v>9Q060676</v>
          </cell>
          <cell r="D799" t="str">
            <v>IP-SOL-S25AW-12</v>
          </cell>
          <cell r="E799">
            <v>479000</v>
          </cell>
          <cell r="F799">
            <v>217500</v>
          </cell>
          <cell r="G799" t="e">
            <v>#N/A</v>
          </cell>
          <cell r="H799" t="e">
            <v>#N/A</v>
          </cell>
          <cell r="I799" t="e">
            <v>#N/A</v>
          </cell>
        </row>
        <row r="800">
          <cell r="A800" t="str">
            <v>S25AY-12</v>
          </cell>
          <cell r="B800" t="str">
            <v>Cisco 2500 Series IOS ENTERPRISE PLUS 56</v>
          </cell>
          <cell r="C800" t="str">
            <v>9Q060689</v>
          </cell>
          <cell r="D800" t="str">
            <v>IP-SOL-S25AY-12</v>
          </cell>
          <cell r="E800">
            <v>458000</v>
          </cell>
          <cell r="F800">
            <v>215900</v>
          </cell>
          <cell r="G800" t="e">
            <v>#N/A</v>
          </cell>
          <cell r="H800" t="e">
            <v>#N/A</v>
          </cell>
          <cell r="I800" t="e">
            <v>#N/A</v>
          </cell>
        </row>
        <row r="801">
          <cell r="A801" t="str">
            <v>S25B-12</v>
          </cell>
          <cell r="B801" t="str">
            <v>Cisco 2500 Series IOS IP/IPX/AT/DEC</v>
          </cell>
          <cell r="C801" t="str">
            <v>9Q060692</v>
          </cell>
          <cell r="D801" t="str">
            <v>IP-SOL-S25B-12</v>
          </cell>
          <cell r="E801">
            <v>271000</v>
          </cell>
          <cell r="F801">
            <v>127900</v>
          </cell>
          <cell r="G801" t="e">
            <v>#N/A</v>
          </cell>
          <cell r="H801" t="e">
            <v>#N/A</v>
          </cell>
          <cell r="I801" t="e">
            <v>#N/A</v>
          </cell>
        </row>
        <row r="802">
          <cell r="A802" t="str">
            <v>S25B-12=</v>
          </cell>
          <cell r="B802" t="str">
            <v>Cisco 2500 Series IOS IP/IPX/AT/DEC</v>
          </cell>
          <cell r="C802" t="str">
            <v>9Q060706</v>
          </cell>
          <cell r="D802" t="str">
            <v>IP-SOL-S25B-12=</v>
          </cell>
          <cell r="E802">
            <v>51000</v>
          </cell>
          <cell r="F802">
            <v>23800</v>
          </cell>
          <cell r="G802" t="e">
            <v>#N/A</v>
          </cell>
          <cell r="H802" t="e">
            <v>#N/A</v>
          </cell>
          <cell r="I802" t="e">
            <v>#N/A</v>
          </cell>
        </row>
        <row r="803">
          <cell r="A803" t="str">
            <v>S25BHP-12</v>
          </cell>
          <cell r="B803" t="str">
            <v>Cisco 2500 Series IOS IP/IPX/AT/DEC/FW PLUS</v>
          </cell>
          <cell r="C803" t="str">
            <v>9Q060719</v>
          </cell>
          <cell r="D803" t="str">
            <v>IP-SOL-S25BHP-12</v>
          </cell>
          <cell r="E803">
            <v>621000</v>
          </cell>
          <cell r="F803">
            <v>281600</v>
          </cell>
          <cell r="G803" t="e">
            <v>#N/A</v>
          </cell>
          <cell r="H803" t="e">
            <v>#N/A</v>
          </cell>
          <cell r="I803" t="e">
            <v>#N/A</v>
          </cell>
        </row>
        <row r="804">
          <cell r="A804" t="str">
            <v>S25BHP-12=</v>
          </cell>
          <cell r="B804" t="str">
            <v>Cisco 2500 Series IOS IP/IPX/AT/DEC/FW PLUS</v>
          </cell>
          <cell r="C804" t="str">
            <v>9Q060722</v>
          </cell>
          <cell r="D804" t="str">
            <v>IP-SOL-S25BHP-12=</v>
          </cell>
          <cell r="E804">
            <v>53000</v>
          </cell>
          <cell r="F804">
            <v>23900</v>
          </cell>
          <cell r="G804" t="e">
            <v>#N/A</v>
          </cell>
          <cell r="H804" t="e">
            <v>#N/A</v>
          </cell>
          <cell r="I804" t="e">
            <v>#N/A</v>
          </cell>
        </row>
        <row r="805">
          <cell r="A805" t="str">
            <v>S25BL-12</v>
          </cell>
          <cell r="B805" t="str">
            <v>Cisco 2500 Series IOS IP/IPX/AT/DEC/FW PLUS</v>
          </cell>
          <cell r="C805" t="str">
            <v>9Q060735</v>
          </cell>
          <cell r="D805" t="str">
            <v>IP-SOL-S25BL-12</v>
          </cell>
          <cell r="E805">
            <v>593000</v>
          </cell>
          <cell r="F805">
            <v>279500</v>
          </cell>
          <cell r="G805" t="e">
            <v>#N/A</v>
          </cell>
          <cell r="H805" t="e">
            <v>#N/A</v>
          </cell>
          <cell r="I805" t="e">
            <v>#N/A</v>
          </cell>
        </row>
        <row r="806">
          <cell r="A806" t="str">
            <v>S25BL-12=</v>
          </cell>
          <cell r="B806" t="str">
            <v>Cisco 2500 Series IOS IP/IPX/AT/DEC/FW PLUS</v>
          </cell>
          <cell r="C806" t="str">
            <v>9Q060748</v>
          </cell>
          <cell r="D806" t="str">
            <v>IP-SOL-S25BL-12=</v>
          </cell>
          <cell r="E806">
            <v>51000</v>
          </cell>
          <cell r="F806">
            <v>23800</v>
          </cell>
          <cell r="G806" t="e">
            <v>#N/A</v>
          </cell>
          <cell r="H806" t="e">
            <v>#N/A</v>
          </cell>
          <cell r="I806" t="e">
            <v>#N/A</v>
          </cell>
        </row>
        <row r="807">
          <cell r="A807" t="str">
            <v>S25BP-12</v>
          </cell>
          <cell r="B807" t="str">
            <v>Cisco 2500 Series IOS IP/IPX/AT/DEC PLUS</v>
          </cell>
          <cell r="C807" t="str">
            <v>9Q060751</v>
          </cell>
          <cell r="D807" t="str">
            <v>IP-SOL-S25BP-12</v>
          </cell>
          <cell r="E807">
            <v>390000</v>
          </cell>
          <cell r="F807">
            <v>183400</v>
          </cell>
          <cell r="G807" t="e">
            <v>#N/A</v>
          </cell>
          <cell r="H807" t="e">
            <v>#N/A</v>
          </cell>
          <cell r="I807" t="e">
            <v>#N/A</v>
          </cell>
        </row>
        <row r="808">
          <cell r="A808" t="str">
            <v>S25BP-12=</v>
          </cell>
          <cell r="B808" t="str">
            <v>Cisco 2500 Series IOS IP/IPX/AT/DEC PLUS</v>
          </cell>
          <cell r="C808" t="str">
            <v>9Q060764</v>
          </cell>
          <cell r="D808" t="str">
            <v>IP-SOL-S25BP-12=</v>
          </cell>
          <cell r="E808">
            <v>51000</v>
          </cell>
          <cell r="F808">
            <v>23800</v>
          </cell>
          <cell r="G808" t="e">
            <v>#N/A</v>
          </cell>
          <cell r="H808" t="e">
            <v>#N/A</v>
          </cell>
          <cell r="I808" t="e">
            <v>#N/A</v>
          </cell>
        </row>
        <row r="809">
          <cell r="A809" t="str">
            <v>S25C-12</v>
          </cell>
          <cell r="B809" t="str">
            <v>Cisco 2500 Series IOS IP</v>
          </cell>
          <cell r="C809" t="str">
            <v>9Q061927</v>
          </cell>
          <cell r="D809" t="str">
            <v>IP-SOL-S25C-12</v>
          </cell>
          <cell r="E809">
            <v>203000</v>
          </cell>
          <cell r="F809">
            <v>96100</v>
          </cell>
          <cell r="G809" t="e">
            <v>#N/A</v>
          </cell>
          <cell r="H809" t="e">
            <v>#N/A</v>
          </cell>
          <cell r="I809" t="e">
            <v>#N/A</v>
          </cell>
        </row>
        <row r="810">
          <cell r="A810" t="str">
            <v>S25C-12=</v>
          </cell>
          <cell r="B810" t="str">
            <v>Cisco 2500 Series IOS IP</v>
          </cell>
          <cell r="C810" t="str">
            <v>9Q060780</v>
          </cell>
          <cell r="D810" t="str">
            <v>IP-SOL-S25C-12=</v>
          </cell>
          <cell r="E810">
            <v>51000</v>
          </cell>
          <cell r="F810">
            <v>23800</v>
          </cell>
          <cell r="G810" t="e">
            <v>#N/A</v>
          </cell>
          <cell r="H810" t="e">
            <v>#N/A</v>
          </cell>
          <cell r="I810" t="e">
            <v>#N/A</v>
          </cell>
        </row>
        <row r="811">
          <cell r="A811" t="str">
            <v>S25CH-12</v>
          </cell>
          <cell r="B811" t="str">
            <v>Cisco 2500 Series IOS IP/FW</v>
          </cell>
          <cell r="C811" t="str">
            <v>9Q060793</v>
          </cell>
          <cell r="D811" t="str">
            <v>IP-SOL-S25CH-12</v>
          </cell>
          <cell r="E811">
            <v>407000</v>
          </cell>
          <cell r="F811">
            <v>191600</v>
          </cell>
          <cell r="G811" t="e">
            <v>#N/A</v>
          </cell>
          <cell r="H811" t="e">
            <v>#N/A</v>
          </cell>
          <cell r="I811" t="e">
            <v>#N/A</v>
          </cell>
        </row>
        <row r="812">
          <cell r="A812" t="str">
            <v>S25CH-12=</v>
          </cell>
          <cell r="B812" t="str">
            <v>Cisco 2500 Series IOS IP/FW</v>
          </cell>
          <cell r="C812" t="str">
            <v>9Q060807</v>
          </cell>
          <cell r="D812" t="str">
            <v>IP-SOL-S25CH-12=</v>
          </cell>
          <cell r="E812">
            <v>51000</v>
          </cell>
          <cell r="F812">
            <v>23800</v>
          </cell>
          <cell r="G812" t="e">
            <v>#N/A</v>
          </cell>
          <cell r="H812" t="e">
            <v>#N/A</v>
          </cell>
          <cell r="I812" t="e">
            <v>#N/A</v>
          </cell>
        </row>
        <row r="813">
          <cell r="A813" t="str">
            <v>S25CHL-12</v>
          </cell>
          <cell r="B813" t="str">
            <v>Cisco 2500 Series IOS IP/FW PLUS IPSEC 56</v>
          </cell>
          <cell r="C813" t="str">
            <v>9Q060810</v>
          </cell>
          <cell r="D813" t="str">
            <v>IP-SOL-S25CHL-12</v>
          </cell>
          <cell r="E813">
            <v>560000</v>
          </cell>
          <cell r="F813">
            <v>263300</v>
          </cell>
          <cell r="G813" t="e">
            <v>#N/A</v>
          </cell>
          <cell r="H813" t="e">
            <v>#N/A</v>
          </cell>
          <cell r="I813" t="e">
            <v>#N/A</v>
          </cell>
        </row>
        <row r="814">
          <cell r="A814" t="str">
            <v>S25CHL-12=</v>
          </cell>
          <cell r="B814" t="str">
            <v>Cisco 2500 Series IOS IP/FW PLUS IPSEC 56</v>
          </cell>
          <cell r="C814" t="str">
            <v>9Q060823</v>
          </cell>
          <cell r="D814" t="str">
            <v>IP-SOL-S25CHL-12=</v>
          </cell>
          <cell r="E814">
            <v>51000</v>
          </cell>
          <cell r="F814">
            <v>23800</v>
          </cell>
          <cell r="G814" t="e">
            <v>#N/A</v>
          </cell>
          <cell r="H814" t="e">
            <v>#N/A</v>
          </cell>
          <cell r="I814" t="e">
            <v>#N/A</v>
          </cell>
        </row>
        <row r="815">
          <cell r="A815" t="str">
            <v>S25CL-12</v>
          </cell>
          <cell r="B815" t="str">
            <v>Cisco 2500 Series IOS IP PLUS IPSEC 56</v>
          </cell>
          <cell r="C815" t="str">
            <v>9Q060836</v>
          </cell>
          <cell r="D815" t="str">
            <v>IP-SOL-S25CL-12</v>
          </cell>
          <cell r="E815">
            <v>356000</v>
          </cell>
          <cell r="F815">
            <v>167800</v>
          </cell>
          <cell r="G815" t="e">
            <v>#N/A</v>
          </cell>
          <cell r="H815" t="e">
            <v>#N/A</v>
          </cell>
          <cell r="I815" t="e">
            <v>#N/A</v>
          </cell>
        </row>
        <row r="816">
          <cell r="A816" t="str">
            <v>S25CL-12=</v>
          </cell>
          <cell r="B816" t="str">
            <v>Cisco 2500 Series IOS IP PLUS IPSEC 56</v>
          </cell>
          <cell r="C816" t="str">
            <v>9Q060849</v>
          </cell>
          <cell r="D816" t="str">
            <v>IP-SOL-S25CL-12=</v>
          </cell>
          <cell r="E816">
            <v>51000</v>
          </cell>
          <cell r="F816">
            <v>23800</v>
          </cell>
          <cell r="G816" t="e">
            <v>#N/A</v>
          </cell>
          <cell r="H816" t="e">
            <v>#N/A</v>
          </cell>
          <cell r="I816" t="e">
            <v>#N/A</v>
          </cell>
        </row>
        <row r="817">
          <cell r="A817" t="str">
            <v>S25CNS-12</v>
          </cell>
          <cell r="B817" t="str">
            <v>Cisco 2500 Series IOS IP/IBM/APPN</v>
          </cell>
          <cell r="C817" t="str">
            <v>9Q060852</v>
          </cell>
          <cell r="D817" t="str">
            <v>IP-SOL-S25CNS-12</v>
          </cell>
          <cell r="E817">
            <v>356000</v>
          </cell>
          <cell r="F817">
            <v>167800</v>
          </cell>
          <cell r="G817" t="e">
            <v>#N/A</v>
          </cell>
          <cell r="H817" t="e">
            <v>#N/A</v>
          </cell>
          <cell r="I817" t="e">
            <v>#N/A</v>
          </cell>
        </row>
        <row r="818">
          <cell r="A818" t="str">
            <v>S25CNS-12=</v>
          </cell>
          <cell r="B818" t="str">
            <v>Cisco 2500 Series IOS IP/IBM/APPN</v>
          </cell>
          <cell r="C818" t="str">
            <v>9Q060865</v>
          </cell>
          <cell r="D818" t="str">
            <v>IP-SOL-S25CNS-12=</v>
          </cell>
          <cell r="E818">
            <v>51000</v>
          </cell>
          <cell r="F818">
            <v>23800</v>
          </cell>
          <cell r="G818" t="e">
            <v>#N/A</v>
          </cell>
          <cell r="H818" t="e">
            <v>#N/A</v>
          </cell>
          <cell r="I818" t="e">
            <v>#N/A</v>
          </cell>
        </row>
        <row r="819">
          <cell r="A819" t="str">
            <v>S25CP-12</v>
          </cell>
          <cell r="B819" t="str">
            <v>Cisco 2500 Series IOS IP PLUS</v>
          </cell>
          <cell r="C819" t="str">
            <v>9Q060878</v>
          </cell>
          <cell r="D819" t="str">
            <v>IP-SOL-S25CP-12</v>
          </cell>
          <cell r="E819">
            <v>322000</v>
          </cell>
          <cell r="F819">
            <v>151600</v>
          </cell>
          <cell r="G819" t="e">
            <v>#N/A</v>
          </cell>
          <cell r="H819" t="e">
            <v>#N/A</v>
          </cell>
          <cell r="I819" t="e">
            <v>#N/A</v>
          </cell>
        </row>
        <row r="820">
          <cell r="A820" t="str">
            <v>S25CP-12=</v>
          </cell>
          <cell r="B820" t="str">
            <v>Cisco 2500 Series IOS IP PLUS</v>
          </cell>
          <cell r="C820" t="str">
            <v>9Q060881</v>
          </cell>
          <cell r="D820" t="str">
            <v>IP-SOL-S25CP-12=</v>
          </cell>
          <cell r="E820">
            <v>51000</v>
          </cell>
          <cell r="F820">
            <v>23800</v>
          </cell>
          <cell r="G820" t="e">
            <v>#N/A</v>
          </cell>
          <cell r="H820" t="e">
            <v>#N/A</v>
          </cell>
          <cell r="I820" t="e">
            <v>#N/A</v>
          </cell>
        </row>
        <row r="821">
          <cell r="A821" t="str">
            <v>S25CR1S-12</v>
          </cell>
          <cell r="B821" t="str">
            <v>Cisco 2500 Series IOS IP/IBM/SNASW</v>
          </cell>
          <cell r="C821" t="str">
            <v>9Q060894</v>
          </cell>
          <cell r="D821" t="str">
            <v>IP-SOL-S25CR1S-12</v>
          </cell>
          <cell r="E821">
            <v>424000</v>
          </cell>
          <cell r="F821">
            <v>199700</v>
          </cell>
          <cell r="G821" t="e">
            <v>#N/A</v>
          </cell>
          <cell r="H821" t="e">
            <v>#N/A</v>
          </cell>
          <cell r="I821" t="e">
            <v>#N/A</v>
          </cell>
        </row>
        <row r="822">
          <cell r="A822" t="str">
            <v>S25CR1S-12=</v>
          </cell>
          <cell r="B822" t="str">
            <v>Cisco 2500 Series IOS IP/IBM/SNASW</v>
          </cell>
          <cell r="C822" t="str">
            <v>9Q060908</v>
          </cell>
          <cell r="D822" t="str">
            <v>IP-SOL-S25CR1S-12=</v>
          </cell>
          <cell r="E822">
            <v>51000</v>
          </cell>
          <cell r="F822">
            <v>23800</v>
          </cell>
          <cell r="G822" t="e">
            <v>#N/A</v>
          </cell>
          <cell r="H822" t="e">
            <v>#N/A</v>
          </cell>
          <cell r="I822" t="e">
            <v>#N/A</v>
          </cell>
        </row>
        <row r="823">
          <cell r="A823" t="str">
            <v>S25CU-12</v>
          </cell>
          <cell r="B823" t="str">
            <v>Cisco 2500 Series IOS IP/H323</v>
          </cell>
          <cell r="C823" t="str">
            <v>9Q060911</v>
          </cell>
          <cell r="D823" t="str">
            <v>IP-SOL-S25CU-12</v>
          </cell>
          <cell r="E823">
            <v>621000</v>
          </cell>
          <cell r="F823">
            <v>281600</v>
          </cell>
          <cell r="G823" t="e">
            <v>#N/A</v>
          </cell>
          <cell r="H823" t="e">
            <v>#N/A</v>
          </cell>
          <cell r="I823" t="e">
            <v>#N/A</v>
          </cell>
        </row>
        <row r="824">
          <cell r="A824" t="str">
            <v>S25CU-12=</v>
          </cell>
          <cell r="B824" t="str">
            <v>Cisco 2500 Series IOS IP/H323</v>
          </cell>
          <cell r="C824" t="str">
            <v>9Q060924</v>
          </cell>
          <cell r="D824" t="str">
            <v>IP-SOL-S25CU-12=</v>
          </cell>
          <cell r="E824">
            <v>53000</v>
          </cell>
          <cell r="F824">
            <v>23900</v>
          </cell>
          <cell r="G824" t="e">
            <v>#N/A</v>
          </cell>
          <cell r="H824" t="e">
            <v>#N/A</v>
          </cell>
          <cell r="I824" t="e">
            <v>#N/A</v>
          </cell>
        </row>
        <row r="825">
          <cell r="A825" t="str">
            <v>S25CW-12</v>
          </cell>
          <cell r="B825" t="str">
            <v>Cisco 2500 Series IOS IP PLUS 40</v>
          </cell>
          <cell r="C825" t="str">
            <v>9Q060937</v>
          </cell>
          <cell r="D825" t="str">
            <v>IP-SOL-S25CW-12</v>
          </cell>
          <cell r="E825">
            <v>322000</v>
          </cell>
          <cell r="F825">
            <v>151600</v>
          </cell>
          <cell r="G825" t="e">
            <v>#N/A</v>
          </cell>
          <cell r="H825" t="e">
            <v>#N/A</v>
          </cell>
          <cell r="I825" t="e">
            <v>#N/A</v>
          </cell>
        </row>
        <row r="826">
          <cell r="A826" t="str">
            <v>S25CW-12=</v>
          </cell>
          <cell r="B826" t="str">
            <v>Cisco 2500 Series IOS IP PLUS 40</v>
          </cell>
          <cell r="C826" t="str">
            <v>9Q060940</v>
          </cell>
          <cell r="D826" t="str">
            <v>IP-SOL-S25CW-12=</v>
          </cell>
          <cell r="E826">
            <v>51000</v>
          </cell>
          <cell r="F826">
            <v>23800</v>
          </cell>
          <cell r="G826" t="e">
            <v>#N/A</v>
          </cell>
          <cell r="H826" t="e">
            <v>#N/A</v>
          </cell>
          <cell r="I826" t="e">
            <v>#N/A</v>
          </cell>
        </row>
        <row r="827">
          <cell r="A827" t="str">
            <v>S25CY-12</v>
          </cell>
          <cell r="B827" t="str">
            <v>Cisco 2500 Series IOS IP PLUS 56</v>
          </cell>
          <cell r="C827" t="str">
            <v>9Q060953</v>
          </cell>
          <cell r="D827" t="str">
            <v>IP-SOL-S25CY-12</v>
          </cell>
          <cell r="E827">
            <v>322000</v>
          </cell>
          <cell r="F827">
            <v>151600</v>
          </cell>
          <cell r="G827" t="e">
            <v>#N/A</v>
          </cell>
          <cell r="H827" t="e">
            <v>#N/A</v>
          </cell>
          <cell r="I827" t="e">
            <v>#N/A</v>
          </cell>
        </row>
        <row r="828">
          <cell r="A828" t="str">
            <v>S25CY-12=</v>
          </cell>
          <cell r="B828" t="str">
            <v>Cisco 2500 Series IOS IP PLUS 56</v>
          </cell>
          <cell r="C828" t="str">
            <v>9Q060966</v>
          </cell>
          <cell r="D828" t="str">
            <v>IP-SOL-S25CY-12=</v>
          </cell>
          <cell r="E828">
            <v>51000</v>
          </cell>
          <cell r="F828">
            <v>23800</v>
          </cell>
          <cell r="G828" t="e">
            <v>#N/A</v>
          </cell>
          <cell r="H828" t="e">
            <v>#N/A</v>
          </cell>
          <cell r="I828" t="e">
            <v>#N/A</v>
          </cell>
        </row>
        <row r="829">
          <cell r="A829" t="str">
            <v>S25D2-12=</v>
          </cell>
          <cell r="B829" t="str">
            <v>Cisco 2500DD Series IOS DISTRIBUTED DIRECTOR SYSTEM SOFTWARE</v>
          </cell>
          <cell r="C829" t="str">
            <v>9Q060979</v>
          </cell>
          <cell r="D829" t="str">
            <v>IP-SOL-S25D2-12=</v>
          </cell>
          <cell r="E829">
            <v>51000</v>
          </cell>
          <cell r="F829">
            <v>23800</v>
          </cell>
          <cell r="G829" t="e">
            <v>#N/A</v>
          </cell>
          <cell r="H829" t="e">
            <v>#N/A</v>
          </cell>
          <cell r="I829" t="e">
            <v>#N/A</v>
          </cell>
        </row>
        <row r="830">
          <cell r="A830" t="str">
            <v>S25E-12</v>
          </cell>
          <cell r="B830" t="str">
            <v>Cisco 2500 Series IOS REMOTE ACCESS SERVER</v>
          </cell>
          <cell r="C830" t="str">
            <v>9Q060982</v>
          </cell>
          <cell r="D830" t="str">
            <v>IP-SOL-S25E-12</v>
          </cell>
          <cell r="E830">
            <v>339000</v>
          </cell>
          <cell r="F830">
            <v>159700</v>
          </cell>
          <cell r="G830" t="e">
            <v>#N/A</v>
          </cell>
          <cell r="H830" t="e">
            <v>#N/A</v>
          </cell>
          <cell r="I830" t="e">
            <v>#N/A</v>
          </cell>
        </row>
        <row r="831">
          <cell r="A831" t="str">
            <v>S25E-12=</v>
          </cell>
          <cell r="B831" t="str">
            <v>Cisco 2500 Series IOS REMOTE ACCESS SERVER</v>
          </cell>
          <cell r="C831" t="str">
            <v>9Q060995</v>
          </cell>
          <cell r="D831" t="str">
            <v>IP-SOL-S25E-12=</v>
          </cell>
          <cell r="E831">
            <v>51000</v>
          </cell>
          <cell r="F831">
            <v>23800</v>
          </cell>
          <cell r="G831" t="e">
            <v>#N/A</v>
          </cell>
          <cell r="H831" t="e">
            <v>#N/A</v>
          </cell>
          <cell r="I831" t="e">
            <v>#N/A</v>
          </cell>
        </row>
        <row r="832">
          <cell r="A832" t="str">
            <v>S25F-12=</v>
          </cell>
          <cell r="B832" t="str">
            <v>Cisco 2500 Series IOS FRAD</v>
          </cell>
          <cell r="C832" t="str">
            <v>9Q061002</v>
          </cell>
          <cell r="D832" t="str">
            <v>IP-SOL-S25F-12=</v>
          </cell>
          <cell r="E832">
            <v>51000</v>
          </cell>
          <cell r="F832">
            <v>23800</v>
          </cell>
          <cell r="G832" t="e">
            <v>#N/A</v>
          </cell>
          <cell r="H832" t="e">
            <v>#N/A</v>
          </cell>
          <cell r="I832" t="e">
            <v>#N/A</v>
          </cell>
        </row>
        <row r="833">
          <cell r="A833" t="str">
            <v>S25F2-12=</v>
          </cell>
          <cell r="B833" t="str">
            <v>Cisco 2500 Series IOS LAN FRAD/OSPF</v>
          </cell>
          <cell r="C833" t="str">
            <v>9Q061015</v>
          </cell>
          <cell r="D833" t="str">
            <v>IP-SOL-S25F2-12=</v>
          </cell>
          <cell r="E833">
            <v>51000</v>
          </cell>
          <cell r="F833">
            <v>23800</v>
          </cell>
          <cell r="G833" t="e">
            <v>#N/A</v>
          </cell>
          <cell r="H833" t="e">
            <v>#N/A</v>
          </cell>
          <cell r="I833" t="e">
            <v>#N/A</v>
          </cell>
        </row>
        <row r="834">
          <cell r="A834" t="str">
            <v>S25F4-12=</v>
          </cell>
          <cell r="B834" t="str">
            <v>Cisco 2500 Series IOS LAN FRAD</v>
          </cell>
          <cell r="C834" t="str">
            <v>9Q061028</v>
          </cell>
          <cell r="D834" t="str">
            <v>IP-SOL-S25F4-12=</v>
          </cell>
          <cell r="E834">
            <v>51000</v>
          </cell>
          <cell r="F834">
            <v>23800</v>
          </cell>
          <cell r="G834" t="e">
            <v>#N/A</v>
          </cell>
          <cell r="H834" t="e">
            <v>#N/A</v>
          </cell>
          <cell r="I834" t="e">
            <v>#N/A</v>
          </cell>
        </row>
        <row r="835">
          <cell r="A835" t="str">
            <v>S25I-12=</v>
          </cell>
          <cell r="B835" t="str">
            <v>Cisco 2500 Series IOS ISDN</v>
          </cell>
          <cell r="C835" t="str">
            <v>9Q061031</v>
          </cell>
          <cell r="D835" t="str">
            <v>IP-SOL-S25I-12=</v>
          </cell>
          <cell r="E835">
            <v>51000</v>
          </cell>
          <cell r="F835">
            <v>23800</v>
          </cell>
          <cell r="G835" t="e">
            <v>#N/A</v>
          </cell>
          <cell r="H835" t="e">
            <v>#N/A</v>
          </cell>
          <cell r="I835" t="e">
            <v>#N/A</v>
          </cell>
        </row>
        <row r="836">
          <cell r="A836" t="str">
            <v>SF25A-11</v>
          </cell>
          <cell r="B836" t="str">
            <v>Cisco IOS 2500 Series ENTERPRISE</v>
          </cell>
          <cell r="C836" t="str">
            <v>9Q061044</v>
          </cell>
          <cell r="D836" t="str">
            <v>IP-SOL-SF25A-11</v>
          </cell>
          <cell r="E836">
            <v>444000</v>
          </cell>
          <cell r="F836">
            <v>201200</v>
          </cell>
          <cell r="G836" t="e">
            <v>#N/A</v>
          </cell>
          <cell r="H836" t="e">
            <v>#N/A</v>
          </cell>
          <cell r="I836" t="e">
            <v>#N/A</v>
          </cell>
        </row>
        <row r="837">
          <cell r="A837" t="str">
            <v>SF25ANP-11</v>
          </cell>
          <cell r="B837" t="str">
            <v>Cisco 2500 Series IOS Enterprise/APPN Plus Feature Set</v>
          </cell>
          <cell r="C837" t="str">
            <v>9Q061057</v>
          </cell>
          <cell r="D837" t="str">
            <v>IP-SOL-SF25ANP-11</v>
          </cell>
          <cell r="E837">
            <v>674000</v>
          </cell>
          <cell r="F837">
            <v>305500</v>
          </cell>
          <cell r="G837" t="e">
            <v>#N/A</v>
          </cell>
          <cell r="H837" t="e">
            <v>#N/A</v>
          </cell>
          <cell r="I837" t="e">
            <v>#N/A</v>
          </cell>
        </row>
        <row r="838">
          <cell r="A838" t="str">
            <v>SF25ANW-11</v>
          </cell>
          <cell r="B838" t="str">
            <v>Cisco IOS 2500 Series Enterprise/APPN Plus 40</v>
          </cell>
          <cell r="C838" t="str">
            <v>9Q061060</v>
          </cell>
          <cell r="D838" t="str">
            <v>IP-SOL-SF25ANW-11</v>
          </cell>
          <cell r="E838">
            <v>674000</v>
          </cell>
          <cell r="F838">
            <v>305500</v>
          </cell>
          <cell r="G838" t="e">
            <v>#N/A</v>
          </cell>
          <cell r="H838" t="e">
            <v>#N/A</v>
          </cell>
          <cell r="I838" t="e">
            <v>#N/A</v>
          </cell>
        </row>
        <row r="839">
          <cell r="A839" t="str">
            <v>SF25ANY-11</v>
          </cell>
          <cell r="B839" t="str">
            <v>Cisco IOS 2500 Series Enterprise/APPN Plus 56</v>
          </cell>
          <cell r="C839" t="str">
            <v>9Q061073</v>
          </cell>
          <cell r="D839" t="str">
            <v>IP-SOL-SF25ANY-11</v>
          </cell>
          <cell r="E839">
            <v>644000</v>
          </cell>
          <cell r="F839">
            <v>303200</v>
          </cell>
          <cell r="G839" t="e">
            <v>#N/A</v>
          </cell>
          <cell r="H839" t="e">
            <v>#N/A</v>
          </cell>
          <cell r="I839" t="e">
            <v>#N/A</v>
          </cell>
        </row>
        <row r="840">
          <cell r="A840" t="str">
            <v>SF25AP-11</v>
          </cell>
          <cell r="B840" t="str">
            <v>Cisco IOS 2500 Series ENTERPRISE PLUS</v>
          </cell>
          <cell r="C840" t="str">
            <v>9Q061086</v>
          </cell>
          <cell r="D840" t="str">
            <v>IP-SOL-SF25AP-11</v>
          </cell>
          <cell r="E840">
            <v>444000</v>
          </cell>
          <cell r="F840">
            <v>201200</v>
          </cell>
          <cell r="G840" t="e">
            <v>#N/A</v>
          </cell>
          <cell r="H840" t="e">
            <v>#N/A</v>
          </cell>
          <cell r="I840" t="e">
            <v>#N/A</v>
          </cell>
        </row>
        <row r="841">
          <cell r="A841" t="str">
            <v>SF25AW-11</v>
          </cell>
          <cell r="B841" t="str">
            <v>Cisco IOS 2500 Series Enterprise Plus 40</v>
          </cell>
          <cell r="C841" t="str">
            <v>9Q061099</v>
          </cell>
          <cell r="D841" t="str">
            <v>IP-SOL-SF25AW-11</v>
          </cell>
          <cell r="E841">
            <v>568000</v>
          </cell>
          <cell r="F841">
            <v>257700</v>
          </cell>
          <cell r="G841" t="e">
            <v>#N/A</v>
          </cell>
          <cell r="H841" t="e">
            <v>#N/A</v>
          </cell>
          <cell r="I841" t="e">
            <v>#N/A</v>
          </cell>
        </row>
        <row r="842">
          <cell r="A842" t="str">
            <v>SF25AY-11</v>
          </cell>
          <cell r="B842" t="str">
            <v>Cisco IOS 2500 Series Enterprise Plus 56</v>
          </cell>
          <cell r="C842" t="str">
            <v>9Q061103</v>
          </cell>
          <cell r="D842" t="str">
            <v>IP-SOL-SF25AY-11</v>
          </cell>
          <cell r="E842">
            <v>543000</v>
          </cell>
          <cell r="F842">
            <v>255800</v>
          </cell>
          <cell r="G842" t="e">
            <v>#N/A</v>
          </cell>
          <cell r="H842" t="e">
            <v>#N/A</v>
          </cell>
          <cell r="I842" t="e">
            <v>#N/A</v>
          </cell>
        </row>
        <row r="843">
          <cell r="A843" t="str">
            <v>SF25B-11</v>
          </cell>
          <cell r="B843" t="str">
            <v>Cisco IOS 2500 Series IP/IPX/AT/DEC</v>
          </cell>
          <cell r="C843" t="str">
            <v>9Q061116</v>
          </cell>
          <cell r="D843" t="str">
            <v>IP-SOL-SF25B-11</v>
          </cell>
          <cell r="E843">
            <v>284000</v>
          </cell>
          <cell r="F843">
            <v>128900</v>
          </cell>
          <cell r="G843" t="e">
            <v>#N/A</v>
          </cell>
          <cell r="H843" t="e">
            <v>#N/A</v>
          </cell>
          <cell r="I843" t="e">
            <v>#N/A</v>
          </cell>
        </row>
        <row r="844">
          <cell r="A844" t="str">
            <v>SF25BP-11</v>
          </cell>
          <cell r="B844" t="str">
            <v>Cisco IOS 2500 Series IP/IPX/AT/DEC Plus</v>
          </cell>
          <cell r="C844" t="str">
            <v>9Q061129</v>
          </cell>
          <cell r="D844" t="str">
            <v>IP-SOL-SF25BP-11</v>
          </cell>
          <cell r="E844">
            <v>408000</v>
          </cell>
          <cell r="F844">
            <v>184800</v>
          </cell>
          <cell r="G844" t="e">
            <v>#N/A</v>
          </cell>
          <cell r="H844" t="e">
            <v>#N/A</v>
          </cell>
          <cell r="I844" t="e">
            <v>#N/A</v>
          </cell>
        </row>
        <row r="845">
          <cell r="A845" t="str">
            <v>SF25BW-11</v>
          </cell>
          <cell r="B845" t="str">
            <v>Cisco IOS 2500 Series IP/IPX/AT/DEC PLUS 40</v>
          </cell>
          <cell r="C845" t="str">
            <v>9Q061132</v>
          </cell>
          <cell r="D845" t="str">
            <v>IP-SOL-SF25BW-11</v>
          </cell>
          <cell r="E845">
            <v>408000</v>
          </cell>
          <cell r="F845">
            <v>184800</v>
          </cell>
          <cell r="G845" t="e">
            <v>#N/A</v>
          </cell>
          <cell r="H845" t="e">
            <v>#N/A</v>
          </cell>
          <cell r="I845" t="e">
            <v>#N/A</v>
          </cell>
        </row>
        <row r="846">
          <cell r="A846" t="str">
            <v>SF25BY-11</v>
          </cell>
          <cell r="B846" t="str">
            <v>Cisco IOS 2500 Series IP/IPX/AT/DEC PLUS 56</v>
          </cell>
          <cell r="C846" t="str">
            <v>9Q061145</v>
          </cell>
          <cell r="D846" t="str">
            <v>IP-SOL-SF25BY-11</v>
          </cell>
          <cell r="E846">
            <v>390000</v>
          </cell>
          <cell r="F846">
            <v>183400</v>
          </cell>
          <cell r="G846" t="e">
            <v>#N/A</v>
          </cell>
          <cell r="H846" t="e">
            <v>#N/A</v>
          </cell>
          <cell r="I846" t="e">
            <v>#N/A</v>
          </cell>
        </row>
        <row r="847">
          <cell r="A847" t="str">
            <v>SF25C-11</v>
          </cell>
          <cell r="B847" t="str">
            <v>Cisco IOS 2500 Series IP</v>
          </cell>
          <cell r="C847" t="str">
            <v>9Q061158</v>
          </cell>
          <cell r="D847" t="str">
            <v>IP-SOL-SF25C-11</v>
          </cell>
          <cell r="E847">
            <v>213000</v>
          </cell>
          <cell r="F847">
            <v>96800</v>
          </cell>
          <cell r="G847" t="e">
            <v>#N/A</v>
          </cell>
          <cell r="H847" t="e">
            <v>#N/A</v>
          </cell>
          <cell r="I847" t="e">
            <v>#N/A</v>
          </cell>
        </row>
        <row r="848">
          <cell r="A848" t="str">
            <v>SF25CP-11</v>
          </cell>
          <cell r="B848" t="str">
            <v>Cisco IOS 2500 Series IP Plus</v>
          </cell>
          <cell r="C848" t="str">
            <v>9Q061161</v>
          </cell>
          <cell r="D848" t="str">
            <v>IP-SOL-SF25CP-11</v>
          </cell>
          <cell r="E848">
            <v>337000</v>
          </cell>
          <cell r="F848">
            <v>152800</v>
          </cell>
          <cell r="G848" t="e">
            <v>#N/A</v>
          </cell>
          <cell r="H848" t="e">
            <v>#N/A</v>
          </cell>
          <cell r="I848" t="e">
            <v>#N/A</v>
          </cell>
        </row>
        <row r="849">
          <cell r="A849" t="str">
            <v>SF25CW-11</v>
          </cell>
          <cell r="B849" t="str">
            <v>Cisco IOS 2500 Series IP Plus 40</v>
          </cell>
          <cell r="C849" t="str">
            <v>9Q061174</v>
          </cell>
          <cell r="D849" t="str">
            <v>IP-SOL-SF25CW-11</v>
          </cell>
          <cell r="E849">
            <v>337000</v>
          </cell>
          <cell r="F849">
            <v>152800</v>
          </cell>
          <cell r="G849" t="e">
            <v>#N/A</v>
          </cell>
          <cell r="H849" t="e">
            <v>#N/A</v>
          </cell>
          <cell r="I849" t="e">
            <v>#N/A</v>
          </cell>
        </row>
        <row r="850">
          <cell r="A850" t="str">
            <v>SF25CY-11</v>
          </cell>
          <cell r="B850" t="str">
            <v>Cisco IOS 2500 Series IP Plus 56</v>
          </cell>
          <cell r="C850" t="str">
            <v>9Q061187</v>
          </cell>
          <cell r="D850" t="str">
            <v>IP-SOL-SF25CY-11</v>
          </cell>
          <cell r="E850">
            <v>322000</v>
          </cell>
          <cell r="F850">
            <v>151600</v>
          </cell>
          <cell r="G850" t="e">
            <v>#N/A</v>
          </cell>
          <cell r="H850" t="e">
            <v>#N/A</v>
          </cell>
          <cell r="I850" t="e">
            <v>#N/A</v>
          </cell>
        </row>
        <row r="851">
          <cell r="A851" t="str">
            <v>SF25DSN-11</v>
          </cell>
          <cell r="B851" t="str">
            <v>Cisco IOS 2500 Series IP/IPX/IBM/APPN PLUS</v>
          </cell>
          <cell r="C851" t="str">
            <v>9Q061190</v>
          </cell>
          <cell r="D851" t="str">
            <v>IP-SOL-SF25DSN-11</v>
          </cell>
          <cell r="E851">
            <v>444000</v>
          </cell>
          <cell r="F851">
            <v>201200</v>
          </cell>
          <cell r="G851" t="e">
            <v>#N/A</v>
          </cell>
          <cell r="H851" t="e">
            <v>#N/A</v>
          </cell>
          <cell r="I851" t="e">
            <v>#N/A</v>
          </cell>
        </row>
        <row r="852">
          <cell r="A852" t="str">
            <v>SF25E-11</v>
          </cell>
          <cell r="B852" t="str">
            <v>Cisco IOS 2500 Series REMOTE ACCESS SERVER</v>
          </cell>
          <cell r="C852" t="str">
            <v>9Q061204</v>
          </cell>
          <cell r="D852" t="str">
            <v>IP-SOL-SF25E-11</v>
          </cell>
          <cell r="E852">
            <v>355000</v>
          </cell>
          <cell r="F852">
            <v>160900</v>
          </cell>
          <cell r="G852" t="e">
            <v>#N/A</v>
          </cell>
          <cell r="H852" t="e">
            <v>#N/A</v>
          </cell>
          <cell r="I852" t="e">
            <v>#N/A</v>
          </cell>
        </row>
        <row r="853">
          <cell r="A853" t="str">
            <v>SFRADF1-12=</v>
          </cell>
          <cell r="B853" t="str">
            <v>Cisco 25FX Series IOS FIXED FRAD-SERIAL</v>
          </cell>
          <cell r="C853" t="str">
            <v>9Q061217</v>
          </cell>
          <cell r="D853" t="str">
            <v>IP-SOL-SFRADF1-12=</v>
          </cell>
          <cell r="E853">
            <v>51000</v>
          </cell>
          <cell r="F853">
            <v>23800</v>
          </cell>
          <cell r="G853" t="e">
            <v>#N/A</v>
          </cell>
          <cell r="H853" t="e">
            <v>#N/A</v>
          </cell>
          <cell r="I853" t="e">
            <v>#N/A</v>
          </cell>
        </row>
        <row r="854">
          <cell r="A854" t="str">
            <v>SFRADF2-12=</v>
          </cell>
          <cell r="B854" t="str">
            <v>Cisco 25FX Series IOS FIXED LAN FRAD/OSPF</v>
          </cell>
          <cell r="C854" t="str">
            <v>9Q061220</v>
          </cell>
          <cell r="D854" t="str">
            <v>IP-SOL-SFRADF2-12=</v>
          </cell>
          <cell r="E854">
            <v>51000</v>
          </cell>
          <cell r="F854">
            <v>23800</v>
          </cell>
          <cell r="G854" t="e">
            <v>#N/A</v>
          </cell>
          <cell r="H854" t="e">
            <v>#N/A</v>
          </cell>
          <cell r="I854" t="e">
            <v>#N/A</v>
          </cell>
        </row>
        <row r="855">
          <cell r="A855" t="str">
            <v>SFRADF3-12=</v>
          </cell>
          <cell r="B855" t="str">
            <v>Cisco 25FX Series IOS FIXED LAN FRAD/EIGRP</v>
          </cell>
          <cell r="C855" t="str">
            <v>9Q061233</v>
          </cell>
          <cell r="D855" t="str">
            <v>IP-SOL-SFRADF3-12=</v>
          </cell>
          <cell r="E855">
            <v>51000</v>
          </cell>
          <cell r="F855">
            <v>23800</v>
          </cell>
          <cell r="G855" t="e">
            <v>#N/A</v>
          </cell>
          <cell r="H855" t="e">
            <v>#N/A</v>
          </cell>
          <cell r="I855" t="e">
            <v>#N/A</v>
          </cell>
        </row>
        <row r="856">
          <cell r="A856" t="str">
            <v>SW25A-11=</v>
          </cell>
          <cell r="B856" t="str">
            <v>Cisco IOS 2500 Series ENTERPRISE</v>
          </cell>
          <cell r="C856" t="str">
            <v>9Q061246</v>
          </cell>
          <cell r="D856" t="str">
            <v>IP-SOL-SW25A-11=</v>
          </cell>
          <cell r="E856">
            <v>53000</v>
          </cell>
          <cell r="F856">
            <v>23900</v>
          </cell>
          <cell r="G856" t="e">
            <v>#N/A</v>
          </cell>
          <cell r="H856" t="e">
            <v>#N/A</v>
          </cell>
          <cell r="I856" t="e">
            <v>#N/A</v>
          </cell>
        </row>
        <row r="857">
          <cell r="A857" t="str">
            <v>SW25ANP-11=</v>
          </cell>
          <cell r="B857" t="str">
            <v>Cisco 2500 Series IOS Enterprise/APPN Plus Feature Set</v>
          </cell>
          <cell r="C857" t="str">
            <v>9Q061259</v>
          </cell>
          <cell r="D857" t="str">
            <v>IP-SOL-SW25ANP-11=</v>
          </cell>
          <cell r="E857">
            <v>53000</v>
          </cell>
          <cell r="F857">
            <v>23900</v>
          </cell>
          <cell r="G857" t="e">
            <v>#N/A</v>
          </cell>
          <cell r="H857" t="e">
            <v>#N/A</v>
          </cell>
          <cell r="I857" t="e">
            <v>#N/A</v>
          </cell>
        </row>
        <row r="858">
          <cell r="A858" t="str">
            <v>SW25ANW-11=</v>
          </cell>
          <cell r="B858" t="str">
            <v>Cisco IOS 2500 Series Enterprise/APPN Plus 40</v>
          </cell>
          <cell r="C858" t="str">
            <v>9Q061262</v>
          </cell>
          <cell r="D858" t="str">
            <v>IP-SOL-SW25ANW-11=</v>
          </cell>
          <cell r="E858">
            <v>53000</v>
          </cell>
          <cell r="F858">
            <v>23900</v>
          </cell>
          <cell r="G858" t="e">
            <v>#N/A</v>
          </cell>
          <cell r="H858" t="e">
            <v>#N/A</v>
          </cell>
          <cell r="I858" t="e">
            <v>#N/A</v>
          </cell>
        </row>
        <row r="859">
          <cell r="A859" t="str">
            <v>SW25ANY-11=</v>
          </cell>
          <cell r="B859" t="str">
            <v>Cisco IOS 2500 Series Enterprise/APPN Plus 56</v>
          </cell>
          <cell r="C859" t="str">
            <v>9Q061275</v>
          </cell>
          <cell r="D859" t="str">
            <v>IP-SOL-SW25ANY-11=</v>
          </cell>
          <cell r="E859">
            <v>53000</v>
          </cell>
          <cell r="F859">
            <v>23900</v>
          </cell>
          <cell r="G859" t="e">
            <v>#N/A</v>
          </cell>
          <cell r="H859" t="e">
            <v>#N/A</v>
          </cell>
          <cell r="I859" t="e">
            <v>#N/A</v>
          </cell>
        </row>
        <row r="860">
          <cell r="A860" t="str">
            <v>SW25AP-11=</v>
          </cell>
          <cell r="B860" t="str">
            <v>Cisco IOS 2500 Series ENTERPRISE PLUS</v>
          </cell>
          <cell r="C860" t="str">
            <v>9Q061288</v>
          </cell>
          <cell r="D860" t="str">
            <v>IP-SOL-SW25AP-11=</v>
          </cell>
          <cell r="E860">
            <v>53000</v>
          </cell>
          <cell r="F860">
            <v>23900</v>
          </cell>
          <cell r="G860" t="e">
            <v>#N/A</v>
          </cell>
          <cell r="H860" t="e">
            <v>#N/A</v>
          </cell>
          <cell r="I860" t="e">
            <v>#N/A</v>
          </cell>
        </row>
        <row r="861">
          <cell r="A861" t="str">
            <v>SW25AW-11=</v>
          </cell>
          <cell r="B861" t="str">
            <v>Cisco IOS 2500 Series Enterprise Plus 40</v>
          </cell>
          <cell r="C861" t="str">
            <v>9Q061291</v>
          </cell>
          <cell r="D861" t="str">
            <v>IP-SOL-SW25AW-11=</v>
          </cell>
          <cell r="E861">
            <v>53000</v>
          </cell>
          <cell r="F861">
            <v>23900</v>
          </cell>
          <cell r="G861" t="e">
            <v>#N/A</v>
          </cell>
          <cell r="H861" t="e">
            <v>#N/A</v>
          </cell>
          <cell r="I861" t="e">
            <v>#N/A</v>
          </cell>
        </row>
        <row r="862">
          <cell r="A862" t="str">
            <v>SW25AY-11=</v>
          </cell>
          <cell r="B862" t="str">
            <v>Cisco IOS 2500 Series Enterprise Plus 56</v>
          </cell>
          <cell r="C862" t="str">
            <v>9Q061305</v>
          </cell>
          <cell r="D862" t="str">
            <v>IP-SOL-SW25AY-11=</v>
          </cell>
          <cell r="E862">
            <v>53000</v>
          </cell>
          <cell r="F862">
            <v>23900</v>
          </cell>
          <cell r="G862" t="e">
            <v>#N/A</v>
          </cell>
          <cell r="H862" t="e">
            <v>#N/A</v>
          </cell>
          <cell r="I862" t="e">
            <v>#N/A</v>
          </cell>
        </row>
        <row r="863">
          <cell r="A863" t="str">
            <v>SW25B-11=</v>
          </cell>
          <cell r="B863" t="str">
            <v>Cisco IOS 2500 Series IP/IPX/AT/DEC</v>
          </cell>
          <cell r="C863" t="str">
            <v>9Q061318</v>
          </cell>
          <cell r="D863" t="str">
            <v>IP-SOL-SW25B-11=</v>
          </cell>
          <cell r="E863">
            <v>53000</v>
          </cell>
          <cell r="F863">
            <v>23900</v>
          </cell>
          <cell r="G863" t="e">
            <v>#N/A</v>
          </cell>
          <cell r="H863" t="e">
            <v>#N/A</v>
          </cell>
          <cell r="I863" t="e">
            <v>#N/A</v>
          </cell>
        </row>
        <row r="864">
          <cell r="A864" t="str">
            <v>SW25BP-11=</v>
          </cell>
          <cell r="B864" t="str">
            <v>Cisco IOS 2500 Series IP/IPX/AT/DEC Plus</v>
          </cell>
          <cell r="C864" t="str">
            <v>9Q061321</v>
          </cell>
          <cell r="D864" t="str">
            <v>IP-SOL-SW25BP-11=</v>
          </cell>
          <cell r="E864">
            <v>53000</v>
          </cell>
          <cell r="F864">
            <v>23900</v>
          </cell>
          <cell r="G864" t="e">
            <v>#N/A</v>
          </cell>
          <cell r="H864" t="e">
            <v>#N/A</v>
          </cell>
          <cell r="I864" t="e">
            <v>#N/A</v>
          </cell>
        </row>
        <row r="865">
          <cell r="A865" t="str">
            <v>SW25BW-11=</v>
          </cell>
          <cell r="B865" t="str">
            <v>Cisco IOS 2500 Series IP/IPX/AT/DEC PLUS 40</v>
          </cell>
          <cell r="C865" t="str">
            <v>9Q061334</v>
          </cell>
          <cell r="D865" t="str">
            <v>IP-SOL-SW25BW-11=</v>
          </cell>
          <cell r="E865">
            <v>53000</v>
          </cell>
          <cell r="F865">
            <v>23900</v>
          </cell>
          <cell r="G865" t="e">
            <v>#N/A</v>
          </cell>
          <cell r="H865" t="e">
            <v>#N/A</v>
          </cell>
          <cell r="I865" t="e">
            <v>#N/A</v>
          </cell>
        </row>
        <row r="866">
          <cell r="A866" t="str">
            <v>SW25BY-11=</v>
          </cell>
          <cell r="B866" t="str">
            <v>Cisco IOS 2500 Series IP/IPX/AT/DEC PLUS 56</v>
          </cell>
          <cell r="C866" t="str">
            <v>9Q061347</v>
          </cell>
          <cell r="D866" t="str">
            <v>IP-SOL-SW25BY-11=</v>
          </cell>
          <cell r="E866">
            <v>53000</v>
          </cell>
          <cell r="F866">
            <v>23900</v>
          </cell>
          <cell r="G866" t="e">
            <v>#N/A</v>
          </cell>
          <cell r="H866" t="e">
            <v>#N/A</v>
          </cell>
          <cell r="I866" t="e">
            <v>#N/A</v>
          </cell>
        </row>
        <row r="867">
          <cell r="A867" t="str">
            <v>SW25C-11=</v>
          </cell>
          <cell r="B867" t="str">
            <v>Cisco IOS 2500 Series IP</v>
          </cell>
          <cell r="C867" t="str">
            <v>9Q061350</v>
          </cell>
          <cell r="D867" t="str">
            <v>IP-SOL-SW25C-11=</v>
          </cell>
          <cell r="E867">
            <v>53000</v>
          </cell>
          <cell r="F867">
            <v>23900</v>
          </cell>
          <cell r="G867" t="e">
            <v>#N/A</v>
          </cell>
          <cell r="H867" t="e">
            <v>#N/A</v>
          </cell>
          <cell r="I867" t="e">
            <v>#N/A</v>
          </cell>
        </row>
        <row r="868">
          <cell r="A868" t="str">
            <v>SW25CP-11=</v>
          </cell>
          <cell r="B868" t="str">
            <v>Cisco IOS 2500 Series IP Plus</v>
          </cell>
          <cell r="C868" t="str">
            <v>9Q061363</v>
          </cell>
          <cell r="D868" t="str">
            <v>IP-SOL-SW25CP-11=</v>
          </cell>
          <cell r="E868">
            <v>53000</v>
          </cell>
          <cell r="F868">
            <v>23900</v>
          </cell>
          <cell r="G868" t="e">
            <v>#N/A</v>
          </cell>
          <cell r="H868" t="e">
            <v>#N/A</v>
          </cell>
          <cell r="I868" t="e">
            <v>#N/A</v>
          </cell>
        </row>
        <row r="869">
          <cell r="A869" t="str">
            <v>SW25CW-11=</v>
          </cell>
          <cell r="B869" t="str">
            <v>Cisco IOS 2500 Series IP Plus 40</v>
          </cell>
          <cell r="C869" t="str">
            <v>9Q061376</v>
          </cell>
          <cell r="D869" t="str">
            <v>IP-SOL-SW25CW-11=</v>
          </cell>
          <cell r="E869">
            <v>53000</v>
          </cell>
          <cell r="F869">
            <v>23900</v>
          </cell>
          <cell r="G869" t="e">
            <v>#N/A</v>
          </cell>
          <cell r="H869" t="e">
            <v>#N/A</v>
          </cell>
          <cell r="I869" t="e">
            <v>#N/A</v>
          </cell>
        </row>
        <row r="870">
          <cell r="A870" t="str">
            <v>SW25CY-11=</v>
          </cell>
          <cell r="B870" t="str">
            <v>Cisco IOS 2500 Series IP Plus 56</v>
          </cell>
          <cell r="C870" t="str">
            <v>9Q061389</v>
          </cell>
          <cell r="D870" t="str">
            <v>IP-SOL-SW25CY-11=</v>
          </cell>
          <cell r="E870">
            <v>53000</v>
          </cell>
          <cell r="F870">
            <v>23900</v>
          </cell>
          <cell r="G870" t="e">
            <v>#N/A</v>
          </cell>
          <cell r="H870" t="e">
            <v>#N/A</v>
          </cell>
          <cell r="I870" t="e">
            <v>#N/A</v>
          </cell>
        </row>
        <row r="871">
          <cell r="A871" t="str">
            <v>SW25DSN-11=</v>
          </cell>
          <cell r="B871" t="str">
            <v>Cisco IOS 2500 Series IP/IPX/IBM/APPN PLUS</v>
          </cell>
          <cell r="C871" t="str">
            <v>9Q061392</v>
          </cell>
          <cell r="D871" t="str">
            <v>IP-SOL-SW25DSN-11=</v>
          </cell>
          <cell r="E871">
            <v>53000</v>
          </cell>
          <cell r="F871">
            <v>23900</v>
          </cell>
          <cell r="G871" t="e">
            <v>#N/A</v>
          </cell>
          <cell r="H871" t="e">
            <v>#N/A</v>
          </cell>
          <cell r="I871" t="e">
            <v>#N/A</v>
          </cell>
        </row>
        <row r="872">
          <cell r="A872" t="str">
            <v>SW25E-11=</v>
          </cell>
          <cell r="B872" t="str">
            <v>Cisco IOS 2500 Series REMOTE ACCESS SERVER</v>
          </cell>
          <cell r="C872" t="str">
            <v>9Q061406</v>
          </cell>
          <cell r="D872" t="str">
            <v>IP-SOL-SW25E-11=</v>
          </cell>
          <cell r="E872">
            <v>53000</v>
          </cell>
          <cell r="F872">
            <v>23900</v>
          </cell>
          <cell r="G872" t="e">
            <v>#N/A</v>
          </cell>
          <cell r="H872" t="e">
            <v>#N/A</v>
          </cell>
          <cell r="I872" t="e">
            <v>#N/A</v>
          </cell>
        </row>
        <row r="873">
          <cell r="A873" t="str">
            <v>SW25F-11=</v>
          </cell>
          <cell r="B873" t="str">
            <v>Cisco IOS 2500 Series FRAD</v>
          </cell>
          <cell r="C873" t="str">
            <v>9Q061419</v>
          </cell>
          <cell r="D873" t="str">
            <v>IP-SOL-SW25F-11=</v>
          </cell>
          <cell r="E873">
            <v>53000</v>
          </cell>
          <cell r="F873">
            <v>23900</v>
          </cell>
          <cell r="G873" t="e">
            <v>#N/A</v>
          </cell>
          <cell r="H873" t="e">
            <v>#N/A</v>
          </cell>
          <cell r="I873" t="e">
            <v>#N/A</v>
          </cell>
        </row>
        <row r="874">
          <cell r="A874" t="str">
            <v>SW25F2-11=</v>
          </cell>
          <cell r="B874" t="str">
            <v>Cisco IOS 2500 Series LAN FRAD/OSPF</v>
          </cell>
          <cell r="C874" t="str">
            <v>9Q061422</v>
          </cell>
          <cell r="D874" t="str">
            <v>IP-SOL-SW25F2-11=</v>
          </cell>
          <cell r="E874">
            <v>53000</v>
          </cell>
          <cell r="F874">
            <v>23900</v>
          </cell>
          <cell r="G874" t="e">
            <v>#N/A</v>
          </cell>
          <cell r="H874" t="e">
            <v>#N/A</v>
          </cell>
          <cell r="I874" t="e">
            <v>#N/A</v>
          </cell>
        </row>
        <row r="875">
          <cell r="A875" t="str">
            <v>SW25F4-11=</v>
          </cell>
          <cell r="B875" t="str">
            <v>Cisco IOS 2500 Series LAN FRAD</v>
          </cell>
          <cell r="C875" t="str">
            <v>9Q061435</v>
          </cell>
          <cell r="D875" t="str">
            <v>IP-SOL-SW25F4-11=</v>
          </cell>
          <cell r="E875">
            <v>53000</v>
          </cell>
          <cell r="F875">
            <v>23900</v>
          </cell>
          <cell r="G875" t="e">
            <v>#N/A</v>
          </cell>
          <cell r="H875" t="e">
            <v>#N/A</v>
          </cell>
          <cell r="I875" t="e">
            <v>#N/A</v>
          </cell>
        </row>
        <row r="876">
          <cell r="A876" t="str">
            <v>SW25I-11=</v>
          </cell>
          <cell r="B876" t="str">
            <v>Cisco IOS 2500 Series ISDN</v>
          </cell>
          <cell r="C876" t="str">
            <v>9Q061448</v>
          </cell>
          <cell r="D876" t="str">
            <v>IP-SOL-SW25I-11=</v>
          </cell>
          <cell r="E876">
            <v>53000</v>
          </cell>
          <cell r="F876">
            <v>23900</v>
          </cell>
          <cell r="G876" t="e">
            <v>#N/A</v>
          </cell>
          <cell r="H876" t="e">
            <v>#N/A</v>
          </cell>
          <cell r="I876" t="e">
            <v>#N/A</v>
          </cell>
        </row>
        <row r="877">
          <cell r="A877" t="str">
            <v>SW25LF2-11=</v>
          </cell>
          <cell r="B877" t="str">
            <v>Cisco IOS 2500 Series LAN FRAD/OSPF</v>
          </cell>
          <cell r="C877" t="str">
            <v>9Q061451</v>
          </cell>
          <cell r="D877" t="str">
            <v>IP-SOL-SW25LF2-11=</v>
          </cell>
          <cell r="E877">
            <v>53000</v>
          </cell>
          <cell r="F877">
            <v>23900</v>
          </cell>
          <cell r="G877" t="e">
            <v>#N/A</v>
          </cell>
          <cell r="H877" t="e">
            <v>#N/A</v>
          </cell>
          <cell r="I877" t="e">
            <v>#N/A</v>
          </cell>
        </row>
        <row r="878">
          <cell r="A878" t="str">
            <v>FL25-APPN=</v>
          </cell>
          <cell r="B878" t="str">
            <v>Cisco 2500 Series APPN Upgrade</v>
          </cell>
          <cell r="C878" t="str">
            <v>9Q061464</v>
          </cell>
          <cell r="D878" t="str">
            <v>IP-SOL-FL25-APPN=</v>
          </cell>
          <cell r="E878">
            <v>106000</v>
          </cell>
          <cell r="F878">
            <v>48400</v>
          </cell>
          <cell r="G878">
            <v>65000</v>
          </cell>
          <cell r="H878">
            <v>39650</v>
          </cell>
          <cell r="I878">
            <v>2973.75</v>
          </cell>
        </row>
        <row r="879">
          <cell r="A879" t="str">
            <v>FL25-B-A=</v>
          </cell>
          <cell r="B879" t="str">
            <v>Cisco IOS 2500 Series IP/IPX/AT/DEC to Enterprise</v>
          </cell>
          <cell r="C879" t="str">
            <v>9Q061477</v>
          </cell>
          <cell r="D879" t="str">
            <v>IP-SOL-FL25-B-A=</v>
          </cell>
          <cell r="E879">
            <v>160000</v>
          </cell>
          <cell r="F879">
            <v>72300</v>
          </cell>
          <cell r="G879">
            <v>97000</v>
          </cell>
          <cell r="H879">
            <v>59170</v>
          </cell>
          <cell r="I879">
            <v>4437.75</v>
          </cell>
        </row>
        <row r="880">
          <cell r="A880" t="str">
            <v>FL25-B-BS=</v>
          </cell>
          <cell r="B880" t="str">
            <v>Cisco 2500 IOS Desktop-to-Desktop and IBM IOS Upgrade</v>
          </cell>
          <cell r="C880" t="str">
            <v>9Q061480</v>
          </cell>
          <cell r="D880" t="str">
            <v>IP-SOL-FL25-B-BS=</v>
          </cell>
          <cell r="E880">
            <v>53000</v>
          </cell>
          <cell r="F880">
            <v>23900</v>
          </cell>
          <cell r="G880">
            <v>32000</v>
          </cell>
          <cell r="H880">
            <v>19520</v>
          </cell>
          <cell r="I880">
            <v>1464</v>
          </cell>
        </row>
        <row r="881">
          <cell r="A881" t="str">
            <v>FL25-C-A=</v>
          </cell>
          <cell r="B881" t="str">
            <v>Cisco IOS 2500 Series IP to Enterprise IOS</v>
          </cell>
          <cell r="C881" t="str">
            <v>9Q061493</v>
          </cell>
          <cell r="D881" t="str">
            <v>IP-SOL-FL25-C-A=</v>
          </cell>
          <cell r="E881">
            <v>231000</v>
          </cell>
          <cell r="F881">
            <v>104400</v>
          </cell>
          <cell r="G881">
            <v>140000</v>
          </cell>
          <cell r="H881">
            <v>85400</v>
          </cell>
          <cell r="I881">
            <v>6405</v>
          </cell>
        </row>
        <row r="882">
          <cell r="A882" t="str">
            <v>FL25-C-B=</v>
          </cell>
          <cell r="B882" t="str">
            <v>Cisco IOS 2500 Series IP to IP/IPX/AT/DEC</v>
          </cell>
          <cell r="C882" t="str">
            <v>9Q061507</v>
          </cell>
          <cell r="D882" t="str">
            <v>IP-SOL-FL25-C-B=</v>
          </cell>
          <cell r="E882">
            <v>71000</v>
          </cell>
          <cell r="F882">
            <v>32100</v>
          </cell>
          <cell r="G882">
            <v>43000</v>
          </cell>
          <cell r="H882">
            <v>26230</v>
          </cell>
          <cell r="I882">
            <v>1967.25</v>
          </cell>
        </row>
        <row r="883">
          <cell r="A883" t="str">
            <v>FL25-C-BS=</v>
          </cell>
          <cell r="B883" t="str">
            <v>Cisco 2500 IOS IP-to-Desktop and IBM IOS Upgrade</v>
          </cell>
          <cell r="C883" t="str">
            <v>9Q061510</v>
          </cell>
          <cell r="D883" t="str">
            <v>IP-SOL-FL25-C-BS=</v>
          </cell>
          <cell r="E883">
            <v>124000</v>
          </cell>
          <cell r="F883">
            <v>56600</v>
          </cell>
          <cell r="G883">
            <v>76000</v>
          </cell>
          <cell r="H883">
            <v>46360</v>
          </cell>
          <cell r="I883">
            <v>3477</v>
          </cell>
        </row>
        <row r="884">
          <cell r="A884" t="str">
            <v>FL25-C-CS=</v>
          </cell>
          <cell r="B884" t="str">
            <v>Cisco 2500 IOS IP-to-IP and IBM IOS Upgrade</v>
          </cell>
          <cell r="C884" t="str">
            <v>9Q061523</v>
          </cell>
          <cell r="D884" t="str">
            <v>IP-SOL-FL25-C-CS=</v>
          </cell>
          <cell r="E884">
            <v>53000</v>
          </cell>
          <cell r="F884">
            <v>23900</v>
          </cell>
          <cell r="G884">
            <v>32000</v>
          </cell>
          <cell r="H884">
            <v>19520</v>
          </cell>
          <cell r="I884">
            <v>1464</v>
          </cell>
        </row>
        <row r="885">
          <cell r="A885" t="str">
            <v>FL25-C-D=</v>
          </cell>
          <cell r="B885" t="str">
            <v>Cisco 2500 IOS IP-to-IP/IPX IOS Upgrade</v>
          </cell>
          <cell r="C885" t="str">
            <v>9Q061536</v>
          </cell>
          <cell r="D885" t="str">
            <v>IP-SOL-FL25-C-D=</v>
          </cell>
          <cell r="E885">
            <v>71000</v>
          </cell>
          <cell r="F885">
            <v>32100</v>
          </cell>
          <cell r="G885">
            <v>43000</v>
          </cell>
          <cell r="H885">
            <v>26230</v>
          </cell>
          <cell r="I885">
            <v>1967.25</v>
          </cell>
        </row>
        <row r="886">
          <cell r="A886" t="str">
            <v>FL25-C-E=</v>
          </cell>
          <cell r="B886" t="str">
            <v>Cisco IOS 2500 IP-to-Remote Access Server</v>
          </cell>
          <cell r="C886" t="str">
            <v>9Q061549</v>
          </cell>
          <cell r="D886" t="str">
            <v>IP-SOL-FL25-C-E=</v>
          </cell>
          <cell r="E886">
            <v>142000</v>
          </cell>
          <cell r="F886">
            <v>64200</v>
          </cell>
          <cell r="G886">
            <v>86000</v>
          </cell>
          <cell r="H886">
            <v>52460</v>
          </cell>
          <cell r="I886">
            <v>3934.5</v>
          </cell>
        </row>
        <row r="887">
          <cell r="A887" t="str">
            <v>FL25-CS-BS=</v>
          </cell>
          <cell r="B887" t="str">
            <v>Cisco 2500 IOS IP and IBM-to-Desktop and IBM IOS Upgrade</v>
          </cell>
          <cell r="C887" t="str">
            <v>9Q061552</v>
          </cell>
          <cell r="D887" t="str">
            <v>IP-SOL-FL25-CS-BS=</v>
          </cell>
          <cell r="E887">
            <v>71000</v>
          </cell>
          <cell r="F887">
            <v>32100</v>
          </cell>
          <cell r="G887">
            <v>43000</v>
          </cell>
          <cell r="H887">
            <v>26230</v>
          </cell>
          <cell r="I887">
            <v>1967.25</v>
          </cell>
        </row>
        <row r="888">
          <cell r="A888" t="str">
            <v>FL25-CS-DS=</v>
          </cell>
          <cell r="B888" t="str">
            <v>Cisco 2500 IOS IP and IBM-to-IP/IPX IOS Upgrade</v>
          </cell>
          <cell r="C888" t="str">
            <v>9Q061565</v>
          </cell>
          <cell r="D888" t="str">
            <v>IP-SOL-FL25-CS-DS=</v>
          </cell>
          <cell r="E888">
            <v>71000</v>
          </cell>
          <cell r="F888">
            <v>32100</v>
          </cell>
          <cell r="G888">
            <v>43000</v>
          </cell>
          <cell r="H888">
            <v>26230</v>
          </cell>
          <cell r="I888">
            <v>1967.25</v>
          </cell>
        </row>
        <row r="889">
          <cell r="A889" t="str">
            <v>FL25-C-U=</v>
          </cell>
          <cell r="B889" t="str">
            <v>Cisco IOS 2500 Series IP to H323</v>
          </cell>
          <cell r="C889" t="str">
            <v>9Q061578</v>
          </cell>
          <cell r="D889" t="str">
            <v>IP-SOL-FL25-C-U=</v>
          </cell>
          <cell r="E889">
            <v>408000</v>
          </cell>
          <cell r="F889">
            <v>184800</v>
          </cell>
          <cell r="G889">
            <v>248000</v>
          </cell>
          <cell r="H889">
            <v>151280</v>
          </cell>
          <cell r="I889">
            <v>11346</v>
          </cell>
        </row>
        <row r="890">
          <cell r="A890" t="str">
            <v>FL25-D-A=</v>
          </cell>
          <cell r="B890" t="str">
            <v>Cisco IOS 2500 Series IP/IPX to Enterprise</v>
          </cell>
          <cell r="C890" t="str">
            <v>9Q061581</v>
          </cell>
          <cell r="D890" t="str">
            <v>IP-SOL-FL25-D-A=</v>
          </cell>
          <cell r="E890">
            <v>160000</v>
          </cell>
          <cell r="F890">
            <v>72300</v>
          </cell>
          <cell r="G890">
            <v>97000</v>
          </cell>
          <cell r="H890">
            <v>59170</v>
          </cell>
          <cell r="I890">
            <v>4437.75</v>
          </cell>
        </row>
        <row r="891">
          <cell r="A891" t="str">
            <v>FL25-D-BS=</v>
          </cell>
          <cell r="B891" t="str">
            <v>Cisco 2500 IOS IP/IPX-to-Desktop and IBM IOS Upgrade</v>
          </cell>
          <cell r="C891" t="str">
            <v>9Q061594</v>
          </cell>
          <cell r="D891" t="str">
            <v>IP-SOL-FL25-D-BS=</v>
          </cell>
          <cell r="E891">
            <v>53000</v>
          </cell>
          <cell r="F891">
            <v>23900</v>
          </cell>
          <cell r="G891">
            <v>32000</v>
          </cell>
          <cell r="H891">
            <v>19520</v>
          </cell>
          <cell r="I891">
            <v>1464</v>
          </cell>
        </row>
        <row r="892">
          <cell r="A892" t="str">
            <v>FL25-D-DS=</v>
          </cell>
          <cell r="B892" t="str">
            <v>Cisco 2500 IOS IP/IPX-to-IP/IPX and IBM IOS Upgrade</v>
          </cell>
          <cell r="C892" t="str">
            <v>9Q061608</v>
          </cell>
          <cell r="D892" t="str">
            <v>IP-SOL-FL25-D-DS=</v>
          </cell>
          <cell r="E892">
            <v>53000</v>
          </cell>
          <cell r="F892">
            <v>23900</v>
          </cell>
          <cell r="G892">
            <v>32000</v>
          </cell>
          <cell r="H892">
            <v>19520</v>
          </cell>
          <cell r="I892">
            <v>1464</v>
          </cell>
        </row>
        <row r="893">
          <cell r="A893" t="str">
            <v>FL25-F4-A=</v>
          </cell>
          <cell r="B893" t="str">
            <v>Cisco 2500 IOS LANFRAD to Enterprise</v>
          </cell>
          <cell r="C893" t="str">
            <v>9Q061611</v>
          </cell>
          <cell r="D893" t="str">
            <v>IP-SOL-FL25-F4-A=</v>
          </cell>
          <cell r="E893">
            <v>231000</v>
          </cell>
          <cell r="F893">
            <v>104400</v>
          </cell>
          <cell r="G893">
            <v>140000</v>
          </cell>
          <cell r="H893">
            <v>85400</v>
          </cell>
          <cell r="I893">
            <v>6405</v>
          </cell>
        </row>
        <row r="894">
          <cell r="A894" t="str">
            <v>FL25-F4-B=</v>
          </cell>
          <cell r="B894" t="str">
            <v>Cisco 2500 IOS LANFRAD to IP/IPX/AT/DEC</v>
          </cell>
          <cell r="C894" t="str">
            <v>9Q061624</v>
          </cell>
          <cell r="D894" t="str">
            <v>IP-SOL-FL25-F4-B=</v>
          </cell>
          <cell r="E894">
            <v>71000</v>
          </cell>
          <cell r="F894">
            <v>32100</v>
          </cell>
          <cell r="G894">
            <v>43000</v>
          </cell>
          <cell r="H894">
            <v>26230</v>
          </cell>
          <cell r="I894">
            <v>1967.25</v>
          </cell>
        </row>
        <row r="895">
          <cell r="A895" t="str">
            <v>FL25-F-A=</v>
          </cell>
          <cell r="B895" t="str">
            <v>Cisco IOS 2500 Series CFRAD to Enterprise</v>
          </cell>
          <cell r="C895" t="str">
            <v>9Q061637</v>
          </cell>
          <cell r="D895" t="str">
            <v>IP-SOL-FL25-F-A=</v>
          </cell>
          <cell r="E895">
            <v>337000</v>
          </cell>
          <cell r="F895">
            <v>152800</v>
          </cell>
          <cell r="G895">
            <v>205000</v>
          </cell>
          <cell r="H895">
            <v>125050</v>
          </cell>
          <cell r="I895">
            <v>9378.75</v>
          </cell>
        </row>
        <row r="896">
          <cell r="A896" t="str">
            <v>FL25-F-B=</v>
          </cell>
          <cell r="B896" t="str">
            <v>Cisco IOS 2500 Series CFRAD to IP/IPX/AT/DEC</v>
          </cell>
          <cell r="C896" t="str">
            <v>9Q061640</v>
          </cell>
          <cell r="D896" t="str">
            <v>IP-SOL-FL25-F-B=</v>
          </cell>
          <cell r="E896">
            <v>177000</v>
          </cell>
          <cell r="F896">
            <v>80500</v>
          </cell>
          <cell r="G896">
            <v>108000</v>
          </cell>
          <cell r="H896">
            <v>65880</v>
          </cell>
          <cell r="I896">
            <v>4941</v>
          </cell>
        </row>
        <row r="897">
          <cell r="A897" t="str">
            <v>FL25-F-BS=</v>
          </cell>
          <cell r="B897" t="str">
            <v>Cisco 2500 IOS CFRAD-to-Desktop and IBM IOS Upgrade</v>
          </cell>
          <cell r="C897" t="str">
            <v>9Q061653</v>
          </cell>
          <cell r="D897" t="str">
            <v>IP-SOL-FL25-F-BS=</v>
          </cell>
          <cell r="E897">
            <v>231000</v>
          </cell>
          <cell r="F897">
            <v>104400</v>
          </cell>
          <cell r="G897">
            <v>140000</v>
          </cell>
          <cell r="H897">
            <v>85400</v>
          </cell>
          <cell r="I897">
            <v>6405</v>
          </cell>
        </row>
        <row r="898">
          <cell r="A898" t="str">
            <v>FL25-F-C=</v>
          </cell>
          <cell r="B898" t="str">
            <v>Cisco IOS 2500 Series CFRAD to IP</v>
          </cell>
          <cell r="C898" t="str">
            <v>9Q061666</v>
          </cell>
          <cell r="D898" t="str">
            <v>IP-SOL-FL25-F-C=</v>
          </cell>
          <cell r="E898">
            <v>106000</v>
          </cell>
          <cell r="F898">
            <v>48400</v>
          </cell>
          <cell r="G898">
            <v>65000</v>
          </cell>
          <cell r="H898">
            <v>39650</v>
          </cell>
          <cell r="I898">
            <v>2973.75</v>
          </cell>
        </row>
        <row r="899">
          <cell r="A899" t="str">
            <v>FL25-F-CS=</v>
          </cell>
          <cell r="B899" t="str">
            <v>Cisco 2500 IOS CFRAD-to-IP and IBM IOS Upgrade</v>
          </cell>
          <cell r="C899" t="str">
            <v>9Q061679</v>
          </cell>
          <cell r="D899" t="str">
            <v>IP-SOL-FL25-F-CS=</v>
          </cell>
          <cell r="E899">
            <v>160000</v>
          </cell>
          <cell r="F899">
            <v>72300</v>
          </cell>
          <cell r="G899">
            <v>97000</v>
          </cell>
          <cell r="H899">
            <v>59170</v>
          </cell>
          <cell r="I899">
            <v>4437.75</v>
          </cell>
        </row>
        <row r="900">
          <cell r="A900" t="str">
            <v>FL25-F-D=</v>
          </cell>
          <cell r="B900" t="str">
            <v>Cisco 2500 IOS CFRAD-to-IP/IPX IOS Upgrade</v>
          </cell>
          <cell r="C900" t="str">
            <v>9Q061682</v>
          </cell>
          <cell r="D900" t="str">
            <v>IP-SOL-FL25-F-D=</v>
          </cell>
          <cell r="E900">
            <v>177000</v>
          </cell>
          <cell r="F900">
            <v>80500</v>
          </cell>
          <cell r="G900">
            <v>108000</v>
          </cell>
          <cell r="H900">
            <v>65880</v>
          </cell>
          <cell r="I900">
            <v>4941</v>
          </cell>
        </row>
        <row r="901">
          <cell r="A901" t="str">
            <v>FL25-F-DS=</v>
          </cell>
          <cell r="B901" t="str">
            <v>Cisco 2500 IOS CFRAD-to-IP/IPX and IBM IOS Upgrade</v>
          </cell>
          <cell r="C901" t="str">
            <v>9Q061695</v>
          </cell>
          <cell r="D901" t="str">
            <v>IP-SOL-FL25-F-DS=</v>
          </cell>
          <cell r="E901">
            <v>231000</v>
          </cell>
          <cell r="F901">
            <v>104400</v>
          </cell>
          <cell r="G901">
            <v>140000</v>
          </cell>
          <cell r="H901">
            <v>85400</v>
          </cell>
          <cell r="I901">
            <v>6405</v>
          </cell>
        </row>
        <row r="902">
          <cell r="A902" t="str">
            <v>FL25-H=</v>
          </cell>
          <cell r="B902" t="str">
            <v>Cisco IOS 2500 Series Firewall</v>
          </cell>
          <cell r="C902" t="str">
            <v>9Q061709</v>
          </cell>
          <cell r="D902" t="str">
            <v>IP-SOL-FL25-H=</v>
          </cell>
          <cell r="E902">
            <v>213000</v>
          </cell>
          <cell r="F902">
            <v>96800</v>
          </cell>
          <cell r="G902">
            <v>130000</v>
          </cell>
          <cell r="H902">
            <v>79300</v>
          </cell>
          <cell r="I902">
            <v>5947.5</v>
          </cell>
        </row>
        <row r="903">
          <cell r="A903" t="str">
            <v>FL25-I-A=</v>
          </cell>
          <cell r="B903" t="str">
            <v>Cisco IOS 2500 Series ISDN to Enterprise</v>
          </cell>
          <cell r="C903" t="str">
            <v>9Q061712</v>
          </cell>
          <cell r="D903" t="str">
            <v>IP-SOL-FL25-I-A=</v>
          </cell>
          <cell r="E903">
            <v>319000</v>
          </cell>
          <cell r="F903">
            <v>144600</v>
          </cell>
          <cell r="G903">
            <v>194000</v>
          </cell>
          <cell r="H903">
            <v>118340</v>
          </cell>
          <cell r="I903">
            <v>8875.5</v>
          </cell>
        </row>
        <row r="904">
          <cell r="A904" t="str">
            <v>FL25-I-B=</v>
          </cell>
          <cell r="B904" t="str">
            <v>Cisco IOS 2500 Series ISDN to IP/IPX/AT/DEC</v>
          </cell>
          <cell r="C904" t="str">
            <v>9Q061725</v>
          </cell>
          <cell r="D904" t="str">
            <v>IP-SOL-FL25-I-B=</v>
          </cell>
          <cell r="E904">
            <v>160000</v>
          </cell>
          <cell r="F904">
            <v>72300</v>
          </cell>
          <cell r="G904">
            <v>97000</v>
          </cell>
          <cell r="H904">
            <v>59170</v>
          </cell>
          <cell r="I904">
            <v>4437.75</v>
          </cell>
        </row>
        <row r="905">
          <cell r="A905" t="str">
            <v>FL25-I-BS=</v>
          </cell>
          <cell r="B905" t="str">
            <v>Cisco 2500 IOS ISDN-to-Desktop and IBM IOS Upgrade</v>
          </cell>
          <cell r="C905" t="str">
            <v>9Q061738</v>
          </cell>
          <cell r="D905" t="str">
            <v>IP-SOL-FL25-I-BS=</v>
          </cell>
          <cell r="E905">
            <v>213000</v>
          </cell>
          <cell r="F905">
            <v>96800</v>
          </cell>
          <cell r="G905">
            <v>130000</v>
          </cell>
          <cell r="H905">
            <v>79300</v>
          </cell>
          <cell r="I905">
            <v>5947.5</v>
          </cell>
        </row>
        <row r="906">
          <cell r="A906" t="str">
            <v>FL25-I-C=</v>
          </cell>
          <cell r="B906" t="str">
            <v>Cisco IOS 2500 Series ISDN to IP</v>
          </cell>
          <cell r="C906" t="str">
            <v>9Q061741</v>
          </cell>
          <cell r="D906" t="str">
            <v>IP-SOL-FL25-I-C=</v>
          </cell>
          <cell r="E906">
            <v>89000</v>
          </cell>
          <cell r="F906">
            <v>40300</v>
          </cell>
          <cell r="G906">
            <v>54000</v>
          </cell>
          <cell r="H906">
            <v>32940</v>
          </cell>
          <cell r="I906">
            <v>2470.5</v>
          </cell>
        </row>
        <row r="907">
          <cell r="A907" t="str">
            <v>FL25-I-CS=</v>
          </cell>
          <cell r="B907" t="str">
            <v>Cisco 2500 IOS ISDN-to-IP and IBM IOS Upgrade</v>
          </cell>
          <cell r="C907" t="str">
            <v>9Q061754</v>
          </cell>
          <cell r="D907" t="str">
            <v>IP-SOL-FL25-I-CS=</v>
          </cell>
          <cell r="E907">
            <v>142000</v>
          </cell>
          <cell r="F907">
            <v>64200</v>
          </cell>
          <cell r="G907">
            <v>86000</v>
          </cell>
          <cell r="H907">
            <v>52460</v>
          </cell>
          <cell r="I907">
            <v>3934.5</v>
          </cell>
        </row>
        <row r="908">
          <cell r="A908" t="str">
            <v>FL25-I-D=</v>
          </cell>
          <cell r="B908" t="str">
            <v>Cisco 2500 IOS ISDN-to-IP/IPX IOS Upgrade</v>
          </cell>
          <cell r="C908" t="str">
            <v>9Q061767</v>
          </cell>
          <cell r="D908" t="str">
            <v>IP-SOL-FL25-I-D=</v>
          </cell>
          <cell r="E908">
            <v>160000</v>
          </cell>
          <cell r="F908">
            <v>72300</v>
          </cell>
          <cell r="G908">
            <v>97000</v>
          </cell>
          <cell r="H908">
            <v>59170</v>
          </cell>
          <cell r="I908">
            <v>4437.75</v>
          </cell>
        </row>
        <row r="909">
          <cell r="A909" t="str">
            <v>FL25-I-DS=</v>
          </cell>
          <cell r="B909" t="str">
            <v>Cisco 2500 IOS ISDN-to-IP/IPX and IBM IOS Upgrade</v>
          </cell>
          <cell r="C909" t="str">
            <v>9Q061770</v>
          </cell>
          <cell r="D909" t="str">
            <v>IP-SOL-FL25-I-DS=</v>
          </cell>
          <cell r="E909">
            <v>213000</v>
          </cell>
          <cell r="F909">
            <v>96800</v>
          </cell>
          <cell r="G909">
            <v>130000</v>
          </cell>
          <cell r="H909">
            <v>79300</v>
          </cell>
          <cell r="I909">
            <v>5947.5</v>
          </cell>
        </row>
        <row r="910">
          <cell r="A910" t="str">
            <v>FL25-L=</v>
          </cell>
          <cell r="B910" t="str">
            <v>Cisco IOS 2500 Series IPSEC 56 Upgrade</v>
          </cell>
          <cell r="C910" t="str">
            <v>9Q061783</v>
          </cell>
          <cell r="D910" t="str">
            <v>IP-SOL-FL25-L=</v>
          </cell>
          <cell r="E910">
            <v>35000</v>
          </cell>
          <cell r="F910">
            <v>16300</v>
          </cell>
          <cell r="G910">
            <v>22000</v>
          </cell>
          <cell r="H910">
            <v>13420</v>
          </cell>
          <cell r="I910">
            <v>1006.5</v>
          </cell>
        </row>
        <row r="911">
          <cell r="A911" t="str">
            <v>FL25-LF-A=</v>
          </cell>
          <cell r="B911" t="str">
            <v>Cisco IOS 2500 Series LANFRAD to Enterprise</v>
          </cell>
          <cell r="C911" t="str">
            <v>9Q061796</v>
          </cell>
          <cell r="D911" t="str">
            <v>IP-SOL-FL25-LF-A=</v>
          </cell>
          <cell r="E911">
            <v>231000</v>
          </cell>
          <cell r="F911">
            <v>104400</v>
          </cell>
          <cell r="G911">
            <v>140000</v>
          </cell>
          <cell r="H911">
            <v>85400</v>
          </cell>
          <cell r="I911">
            <v>6405</v>
          </cell>
        </row>
        <row r="912">
          <cell r="A912" t="str">
            <v>FL25-LF-B=</v>
          </cell>
          <cell r="B912" t="str">
            <v>Cisco IOS 2500 Series LANFRAD to IP/IPX/AT/DEC</v>
          </cell>
          <cell r="C912" t="str">
            <v>9Q061800</v>
          </cell>
          <cell r="D912" t="str">
            <v>IP-SOL-FL25-LF-B=</v>
          </cell>
          <cell r="E912">
            <v>71000</v>
          </cell>
          <cell r="F912">
            <v>32100</v>
          </cell>
          <cell r="G912">
            <v>43000</v>
          </cell>
          <cell r="H912">
            <v>26230</v>
          </cell>
          <cell r="I912">
            <v>1967.25</v>
          </cell>
        </row>
        <row r="913">
          <cell r="A913" t="str">
            <v>FL25-N=</v>
          </cell>
          <cell r="B913" t="str">
            <v>Cisco 2500 IOS APPN Upgrade</v>
          </cell>
          <cell r="C913" t="str">
            <v>9Q061813</v>
          </cell>
          <cell r="D913" t="str">
            <v>IP-SOL-FL25-N=</v>
          </cell>
          <cell r="E913">
            <v>106000</v>
          </cell>
          <cell r="F913">
            <v>48400</v>
          </cell>
          <cell r="G913">
            <v>65000</v>
          </cell>
          <cell r="H913">
            <v>39650</v>
          </cell>
          <cell r="I913">
            <v>2973.75</v>
          </cell>
        </row>
        <row r="914">
          <cell r="A914" t="str">
            <v>FL25-N-R1=</v>
          </cell>
          <cell r="B914" t="str">
            <v>Cisco IOS 2500 Series APPN to SNASwitch Upgrade</v>
          </cell>
          <cell r="C914" t="str">
            <v>9Q061826</v>
          </cell>
          <cell r="D914" t="str">
            <v>IP-SOL-FL25-N-R1=</v>
          </cell>
          <cell r="E914">
            <v>53000</v>
          </cell>
          <cell r="F914">
            <v>23900</v>
          </cell>
          <cell r="G914">
            <v>32000</v>
          </cell>
          <cell r="H914">
            <v>19520</v>
          </cell>
          <cell r="I914">
            <v>1464</v>
          </cell>
        </row>
        <row r="915">
          <cell r="A915" t="str">
            <v>FL25-P=</v>
          </cell>
          <cell r="B915" t="str">
            <v>Cisco IOS 2500 Series PLUS</v>
          </cell>
          <cell r="C915" t="str">
            <v>9Q061839</v>
          </cell>
          <cell r="D915" t="str">
            <v>IP-SOL-FL25-P=</v>
          </cell>
          <cell r="E915">
            <v>124000</v>
          </cell>
          <cell r="F915">
            <v>56600</v>
          </cell>
          <cell r="G915">
            <v>76000</v>
          </cell>
          <cell r="H915">
            <v>46360</v>
          </cell>
          <cell r="I915">
            <v>3477</v>
          </cell>
        </row>
        <row r="916">
          <cell r="A916" t="str">
            <v>FL25-R1=</v>
          </cell>
          <cell r="B916" t="str">
            <v>Cisco IOS 2500 Series SNASwitch Upgrade</v>
          </cell>
          <cell r="C916" t="str">
            <v>9Q061842</v>
          </cell>
          <cell r="D916" t="str">
            <v>IP-SOL-FL25-R1=</v>
          </cell>
          <cell r="E916">
            <v>106000</v>
          </cell>
          <cell r="F916">
            <v>48400</v>
          </cell>
          <cell r="G916">
            <v>65000</v>
          </cell>
          <cell r="H916">
            <v>39650</v>
          </cell>
          <cell r="I916">
            <v>2973.75</v>
          </cell>
        </row>
        <row r="917">
          <cell r="A917" t="str">
            <v>FL25-RMON=</v>
          </cell>
          <cell r="B917" t="str">
            <v>Cisco 2500 IOS RMON IOS Upgrade</v>
          </cell>
          <cell r="C917" t="str">
            <v>9Q061855</v>
          </cell>
          <cell r="D917" t="str">
            <v>IP-SOL-FL25-RMON=</v>
          </cell>
          <cell r="E917">
            <v>89000</v>
          </cell>
          <cell r="F917">
            <v>40300</v>
          </cell>
          <cell r="G917">
            <v>54000</v>
          </cell>
          <cell r="H917">
            <v>32940</v>
          </cell>
          <cell r="I917">
            <v>2470.5</v>
          </cell>
        </row>
        <row r="918">
          <cell r="A918" t="str">
            <v>FL25-W=</v>
          </cell>
          <cell r="B918" t="str">
            <v>Cisco IOS 2500 Series PLUS 40</v>
          </cell>
          <cell r="C918" t="str">
            <v>9Q061868</v>
          </cell>
          <cell r="D918" t="str">
            <v>IP-SOL-FL25-W=</v>
          </cell>
          <cell r="E918">
            <v>124000</v>
          </cell>
          <cell r="F918">
            <v>56600</v>
          </cell>
          <cell r="G918">
            <v>76000</v>
          </cell>
          <cell r="H918">
            <v>46360</v>
          </cell>
          <cell r="I918">
            <v>3477</v>
          </cell>
        </row>
        <row r="919">
          <cell r="A919" t="str">
            <v>FL25-Y=</v>
          </cell>
          <cell r="B919" t="str">
            <v>Cisco IOS 2500 Series PLUS 56</v>
          </cell>
          <cell r="C919" t="str">
            <v>9Q061871</v>
          </cell>
          <cell r="D919" t="str">
            <v>IP-SOL-FL25-Y=</v>
          </cell>
          <cell r="E919">
            <v>124000</v>
          </cell>
          <cell r="F919">
            <v>56600</v>
          </cell>
          <cell r="G919">
            <v>76000</v>
          </cell>
          <cell r="H919">
            <v>46360</v>
          </cell>
          <cell r="I919">
            <v>3477</v>
          </cell>
        </row>
        <row r="920">
          <cell r="A920" t="str">
            <v>ACS-2500ASYN</v>
          </cell>
          <cell r="B920" t="str">
            <v>Auxiliary/Console Port Cable Kit</v>
          </cell>
          <cell r="C920" t="str">
            <v>9Q061884</v>
          </cell>
          <cell r="D920" t="str">
            <v>IP-SOL-ACS-2500ASYN</v>
          </cell>
          <cell r="E920">
            <v>18000</v>
          </cell>
          <cell r="F920">
            <v>8200</v>
          </cell>
          <cell r="G920">
            <v>11000</v>
          </cell>
          <cell r="H920">
            <v>6710</v>
          </cell>
          <cell r="I920">
            <v>0</v>
          </cell>
        </row>
        <row r="921">
          <cell r="A921" t="str">
            <v>ACS-2500RM-19=</v>
          </cell>
          <cell r="B921" t="str">
            <v>RACK-MOUNT KIT, 19 INCHES</v>
          </cell>
          <cell r="C921" t="str">
            <v>9Q061897</v>
          </cell>
          <cell r="D921" t="str">
            <v>IP-SOL-ACS-2500RM-19=</v>
          </cell>
          <cell r="E921">
            <v>18000</v>
          </cell>
          <cell r="F921">
            <v>8200</v>
          </cell>
          <cell r="G921">
            <v>11000</v>
          </cell>
          <cell r="H921">
            <v>6710</v>
          </cell>
          <cell r="I921">
            <v>0</v>
          </cell>
        </row>
        <row r="922">
          <cell r="A922" t="str">
            <v>ACS-2500RM-24=</v>
          </cell>
          <cell r="B922" t="str">
            <v>RACK-MOUNT KIT, 24 INCHES</v>
          </cell>
          <cell r="C922" t="str">
            <v>9Q061901</v>
          </cell>
          <cell r="D922" t="str">
            <v>IP-SOL-ACS-2500RM-24=</v>
          </cell>
          <cell r="E922">
            <v>18000</v>
          </cell>
          <cell r="F922">
            <v>8200</v>
          </cell>
          <cell r="G922">
            <v>11000</v>
          </cell>
          <cell r="H922">
            <v>6710</v>
          </cell>
          <cell r="I922">
            <v>0</v>
          </cell>
        </row>
        <row r="923">
          <cell r="A923" t="str">
            <v>CISCO2610</v>
          </cell>
          <cell r="B923" t="str">
            <v>Ethernet Modular Router w/ Cisco IOS IP Software</v>
          </cell>
          <cell r="C923" t="str">
            <v>9Q070000</v>
          </cell>
          <cell r="D923" t="str">
            <v>IP-SOL-CISCO2610</v>
          </cell>
          <cell r="E923">
            <v>338000</v>
          </cell>
          <cell r="F923">
            <v>162100</v>
          </cell>
          <cell r="G923">
            <v>215000</v>
          </cell>
          <cell r="H923">
            <v>131150</v>
          </cell>
          <cell r="I923">
            <v>9836.25</v>
          </cell>
        </row>
        <row r="924">
          <cell r="A924" t="str">
            <v>CISCO2610-DC</v>
          </cell>
          <cell r="B924" t="str">
            <v>Ethernet Modular Router w/ Cisco IOS IP Software - DC</v>
          </cell>
          <cell r="C924">
            <v>0</v>
          </cell>
          <cell r="D924" t="str">
            <v>IP-SOL-CISCO2610-DC</v>
          </cell>
          <cell r="E924">
            <v>423000</v>
          </cell>
          <cell r="F924">
            <v>202800</v>
          </cell>
          <cell r="G924">
            <v>269000</v>
          </cell>
          <cell r="H924">
            <v>164090</v>
          </cell>
          <cell r="I924">
            <v>12306.75</v>
          </cell>
        </row>
        <row r="925">
          <cell r="A925" t="str">
            <v>CISCO2610-RPS</v>
          </cell>
          <cell r="B925" t="str">
            <v>Ethernet Modular Router w/ Cisco IOS IP, use w/ ext RPS</v>
          </cell>
          <cell r="C925" t="str">
            <v>9Q070026</v>
          </cell>
          <cell r="D925" t="str">
            <v>IP-SOL-CISCO2610-RPS</v>
          </cell>
          <cell r="E925">
            <v>338000</v>
          </cell>
          <cell r="F925">
            <v>162100</v>
          </cell>
          <cell r="G925">
            <v>215000</v>
          </cell>
          <cell r="H925">
            <v>131150</v>
          </cell>
          <cell r="I925">
            <v>9836.25</v>
          </cell>
        </row>
        <row r="926">
          <cell r="A926" t="str">
            <v>CISCO2611</v>
          </cell>
          <cell r="B926" t="str">
            <v>Dual Ethernet Modular Router w/ Cisco IOS IP Software</v>
          </cell>
          <cell r="C926" t="str">
            <v>9Q070039</v>
          </cell>
          <cell r="D926" t="str">
            <v>IP-SOL-CISCO2611</v>
          </cell>
          <cell r="E926">
            <v>423000</v>
          </cell>
          <cell r="F926">
            <v>202800</v>
          </cell>
          <cell r="G926">
            <v>269000</v>
          </cell>
          <cell r="H926">
            <v>164090</v>
          </cell>
          <cell r="I926">
            <v>12306.75</v>
          </cell>
        </row>
        <row r="927">
          <cell r="A927" t="str">
            <v>CISCO2611-DC</v>
          </cell>
          <cell r="B927" t="str">
            <v>Dual Ethernet Modular Router w/ Cisco IOS IP Software - DC</v>
          </cell>
          <cell r="C927" t="str">
            <v>9Q070042</v>
          </cell>
          <cell r="D927" t="str">
            <v>IP-SOL-CISCO2611-DC</v>
          </cell>
          <cell r="E927">
            <v>508000</v>
          </cell>
          <cell r="F927">
            <v>243500</v>
          </cell>
          <cell r="G927">
            <v>323000</v>
          </cell>
          <cell r="H927">
            <v>197030</v>
          </cell>
          <cell r="I927">
            <v>14777.25</v>
          </cell>
        </row>
        <row r="928">
          <cell r="A928" t="str">
            <v>CISCO2611-RPS</v>
          </cell>
          <cell r="B928" t="str">
            <v>Dual Ethernet Modular Router w/ Cisco IOS IP, use w/ ext RPS</v>
          </cell>
          <cell r="C928" t="str">
            <v>9Q070055</v>
          </cell>
          <cell r="D928" t="str">
            <v>IP-SOL-CISCO2611-RPS</v>
          </cell>
          <cell r="E928">
            <v>423000</v>
          </cell>
          <cell r="F928">
            <v>202800</v>
          </cell>
          <cell r="G928">
            <v>269000</v>
          </cell>
          <cell r="H928">
            <v>164090</v>
          </cell>
          <cell r="I928">
            <v>12306.75</v>
          </cell>
        </row>
        <row r="929">
          <cell r="A929" t="str">
            <v>CISCO2612</v>
          </cell>
          <cell r="B929" t="str">
            <v>Ethernet/Token-Ring Modular Router w/ IP IOS Software</v>
          </cell>
          <cell r="C929" t="str">
            <v>9Q070068</v>
          </cell>
          <cell r="D929" t="str">
            <v>IP-SOL-CISCO2612</v>
          </cell>
          <cell r="E929">
            <v>508000</v>
          </cell>
          <cell r="F929">
            <v>243500</v>
          </cell>
          <cell r="G929">
            <v>323000</v>
          </cell>
          <cell r="H929">
            <v>197030</v>
          </cell>
          <cell r="I929">
            <v>14777.25</v>
          </cell>
        </row>
        <row r="930">
          <cell r="A930" t="str">
            <v>CISCO2612-DC</v>
          </cell>
          <cell r="B930" t="str">
            <v>Ethernet/Token Ring Modular Router with IP IOS Software - DC</v>
          </cell>
          <cell r="C930" t="str">
            <v>9Q070071</v>
          </cell>
          <cell r="D930" t="str">
            <v>IP-SOL-CISCO2612-DC</v>
          </cell>
          <cell r="E930">
            <v>592000</v>
          </cell>
          <cell r="F930">
            <v>284100</v>
          </cell>
          <cell r="G930">
            <v>377000</v>
          </cell>
          <cell r="H930">
            <v>229970</v>
          </cell>
          <cell r="I930">
            <v>17247.75</v>
          </cell>
        </row>
        <row r="931">
          <cell r="A931" t="str">
            <v>CISCO2612-RPS</v>
          </cell>
          <cell r="B931" t="str">
            <v>Ethernet/Token Ring Modular Router with IP IOS Software - RP</v>
          </cell>
          <cell r="C931" t="str">
            <v>9Q070084</v>
          </cell>
          <cell r="D931" t="str">
            <v>IP-SOL-CISCO2612-RPS</v>
          </cell>
          <cell r="E931">
            <v>508000</v>
          </cell>
          <cell r="F931">
            <v>243500</v>
          </cell>
          <cell r="G931">
            <v>323000</v>
          </cell>
          <cell r="H931">
            <v>197030</v>
          </cell>
          <cell r="I931">
            <v>14777.25</v>
          </cell>
        </row>
        <row r="932">
          <cell r="A932" t="str">
            <v>CISCO2613</v>
          </cell>
          <cell r="B932" t="str">
            <v>Token-Ring Modular  Router  w/ IP IOS Software</v>
          </cell>
          <cell r="C932" t="str">
            <v>9Q070097</v>
          </cell>
          <cell r="D932" t="str">
            <v>IP-SOL-CISCO2613</v>
          </cell>
          <cell r="E932">
            <v>423000</v>
          </cell>
          <cell r="F932">
            <v>202800</v>
          </cell>
          <cell r="G932">
            <v>269000</v>
          </cell>
          <cell r="H932">
            <v>164090</v>
          </cell>
          <cell r="I932">
            <v>12306.75</v>
          </cell>
        </row>
        <row r="933">
          <cell r="A933" t="str">
            <v>CISCO2613-DC</v>
          </cell>
          <cell r="B933" t="str">
            <v>Token Ring Modular Router with IP IOS Software - DC</v>
          </cell>
          <cell r="C933" t="str">
            <v>9Q070101</v>
          </cell>
          <cell r="D933" t="str">
            <v>IP-SOL-CISCO2613-DC</v>
          </cell>
          <cell r="E933">
            <v>508000</v>
          </cell>
          <cell r="F933">
            <v>243500</v>
          </cell>
          <cell r="G933">
            <v>323000</v>
          </cell>
          <cell r="H933">
            <v>197030</v>
          </cell>
          <cell r="I933">
            <v>14777.25</v>
          </cell>
        </row>
        <row r="934">
          <cell r="A934" t="str">
            <v>CISCO2613-RPS</v>
          </cell>
          <cell r="B934" t="str">
            <v>Token Ring Modular Router with IP IOS Software - RPS</v>
          </cell>
          <cell r="C934" t="str">
            <v>9Q070114</v>
          </cell>
          <cell r="D934" t="str">
            <v>IP-SOL-CISCO2613-RPS</v>
          </cell>
          <cell r="E934">
            <v>423000</v>
          </cell>
          <cell r="F934">
            <v>202800</v>
          </cell>
          <cell r="G934">
            <v>269000</v>
          </cell>
          <cell r="H934">
            <v>164090</v>
          </cell>
          <cell r="I934">
            <v>12306.75</v>
          </cell>
        </row>
        <row r="935">
          <cell r="A935" t="str">
            <v>CISCO2620</v>
          </cell>
          <cell r="B935" t="str">
            <v>10/100 Ethernet Router w/2 WIC Slots &amp; 1 Network Module Slot</v>
          </cell>
          <cell r="C935" t="str">
            <v>9Q070127</v>
          </cell>
          <cell r="D935" t="str">
            <v>IP-SOL-CISCO2620</v>
          </cell>
          <cell r="E935">
            <v>389000</v>
          </cell>
          <cell r="F935">
            <v>186900</v>
          </cell>
          <cell r="G935">
            <v>248000</v>
          </cell>
          <cell r="H935">
            <v>151280</v>
          </cell>
          <cell r="I935">
            <v>11346</v>
          </cell>
        </row>
        <row r="936">
          <cell r="A936" t="str">
            <v>CISCO2620-DC</v>
          </cell>
          <cell r="B936" t="str">
            <v>10/100 Ethernet Modular Router with Cisco IOS IP software-DC</v>
          </cell>
          <cell r="C936" t="str">
            <v>9Q070130</v>
          </cell>
          <cell r="D936" t="str">
            <v>IP-SOL-CISCO2620-DC</v>
          </cell>
          <cell r="E936">
            <v>474000</v>
          </cell>
          <cell r="F936">
            <v>227600</v>
          </cell>
          <cell r="G936">
            <v>302000</v>
          </cell>
          <cell r="H936">
            <v>184220</v>
          </cell>
          <cell r="I936">
            <v>13816.5</v>
          </cell>
        </row>
        <row r="937">
          <cell r="A937" t="str">
            <v>CISCO2620-RPS</v>
          </cell>
          <cell r="B937" t="str">
            <v>10/100 Ethernet Modular Router w/ Cisco IOS IP, need ext RPS</v>
          </cell>
          <cell r="C937" t="str">
            <v>9Q070143</v>
          </cell>
          <cell r="D937" t="str">
            <v>IP-SOL-CISCO2620-RPS</v>
          </cell>
          <cell r="E937">
            <v>389000</v>
          </cell>
          <cell r="F937">
            <v>186900</v>
          </cell>
          <cell r="G937">
            <v>248000</v>
          </cell>
          <cell r="H937">
            <v>151280</v>
          </cell>
          <cell r="I937">
            <v>11346</v>
          </cell>
        </row>
        <row r="938">
          <cell r="A938" t="str">
            <v>CISCO2621</v>
          </cell>
          <cell r="B938" t="str">
            <v>Dual 10/100 Ethernet Router with 2 WIC Slots &amp; 1 NM Slot</v>
          </cell>
          <cell r="C938">
            <v>0</v>
          </cell>
          <cell r="D938" t="str">
            <v>IP-SOL-CISCO2621</v>
          </cell>
          <cell r="E938">
            <v>525000</v>
          </cell>
          <cell r="F938">
            <v>251800</v>
          </cell>
          <cell r="G938">
            <v>334000</v>
          </cell>
          <cell r="H938">
            <v>203740</v>
          </cell>
          <cell r="I938">
            <v>15280.5</v>
          </cell>
        </row>
        <row r="939">
          <cell r="A939" t="str">
            <v>CISCO2621-DC</v>
          </cell>
          <cell r="B939" t="str">
            <v>10/100 Dual Ethernet Modular Router w/ Cisco IOS IP S/W - DC</v>
          </cell>
          <cell r="C939" t="str">
            <v>9Q070169</v>
          </cell>
          <cell r="D939" t="str">
            <v>IP-SOL-CISCO2621-DC</v>
          </cell>
          <cell r="E939">
            <v>609000</v>
          </cell>
          <cell r="F939">
            <v>292400</v>
          </cell>
          <cell r="G939">
            <v>388000</v>
          </cell>
          <cell r="H939">
            <v>236680</v>
          </cell>
          <cell r="I939">
            <v>17751</v>
          </cell>
        </row>
        <row r="940">
          <cell r="A940" t="str">
            <v>CISCO2621-RPS</v>
          </cell>
          <cell r="B940" t="str">
            <v>10/100 Dual Eth Modular Router w/ Cisco IOS IP, need ext RPS</v>
          </cell>
          <cell r="C940" t="str">
            <v>9Q070172</v>
          </cell>
          <cell r="D940" t="str">
            <v>IP-SOL-CISCO2621-RPS</v>
          </cell>
          <cell r="E940">
            <v>525000</v>
          </cell>
          <cell r="F940">
            <v>251800</v>
          </cell>
          <cell r="G940">
            <v>334000</v>
          </cell>
          <cell r="H940">
            <v>203740</v>
          </cell>
          <cell r="I940">
            <v>15280.5</v>
          </cell>
        </row>
        <row r="941">
          <cell r="A941" t="str">
            <v>CISCO2650</v>
          </cell>
          <cell r="B941" t="str">
            <v>High Performance 10/100 Modular Router w/ Cisco IOS IP s/w</v>
          </cell>
          <cell r="C941" t="str">
            <v>9Q070983</v>
          </cell>
          <cell r="D941" t="str">
            <v>IP-SOL-CISCO2650</v>
          </cell>
          <cell r="E941">
            <v>534000</v>
          </cell>
          <cell r="F941">
            <v>266200</v>
          </cell>
          <cell r="G941">
            <v>356000</v>
          </cell>
          <cell r="H941">
            <v>217160</v>
          </cell>
          <cell r="I941">
            <v>16287</v>
          </cell>
        </row>
        <row r="942">
          <cell r="A942" t="str">
            <v>CISCO2650-DC</v>
          </cell>
          <cell r="B942" t="str">
            <v>High Performance 10/100 Modular Router w/ IP s/w -DC NEBs</v>
          </cell>
          <cell r="C942" t="str">
            <v>9Q070996</v>
          </cell>
          <cell r="D942" t="str">
            <v>IP-SOL-CISCO2650-DC</v>
          </cell>
          <cell r="E942">
            <v>696000</v>
          </cell>
          <cell r="F942">
            <v>346900</v>
          </cell>
          <cell r="G942">
            <v>464000</v>
          </cell>
          <cell r="H942">
            <v>283040</v>
          </cell>
          <cell r="I942">
            <v>21228</v>
          </cell>
        </row>
        <row r="943">
          <cell r="A943" t="str">
            <v>CISCO2650-RPS</v>
          </cell>
          <cell r="B943" t="str">
            <v>High Performance 10/100 Modular Router w/ CiscoIP s/w -RPS</v>
          </cell>
          <cell r="C943" t="str">
            <v>9Q071003</v>
          </cell>
          <cell r="D943" t="str">
            <v>IP-SOL-CISCO2650-RPS</v>
          </cell>
          <cell r="E943">
            <v>534000</v>
          </cell>
          <cell r="F943">
            <v>266200</v>
          </cell>
          <cell r="G943">
            <v>356000</v>
          </cell>
          <cell r="H943">
            <v>217160</v>
          </cell>
          <cell r="I943">
            <v>16287</v>
          </cell>
        </row>
        <row r="944">
          <cell r="A944" t="str">
            <v>CISCO2651</v>
          </cell>
          <cell r="B944" t="str">
            <v>High Performance Dual 10/100 Modular Router w/ Cisco IOS IP</v>
          </cell>
          <cell r="C944" t="str">
            <v>9Q071016</v>
          </cell>
          <cell r="D944" t="str">
            <v>IP-SOL-CISCO2651</v>
          </cell>
          <cell r="E944">
            <v>680000</v>
          </cell>
          <cell r="F944">
            <v>338700</v>
          </cell>
          <cell r="G944">
            <v>453000</v>
          </cell>
          <cell r="H944">
            <v>276330</v>
          </cell>
          <cell r="I944">
            <v>20724.75</v>
          </cell>
        </row>
        <row r="945">
          <cell r="A945" t="str">
            <v>CISCO2651-DC</v>
          </cell>
          <cell r="B945" t="str">
            <v>High Performance Dual 10/100 Modular Router w/ IP -DC NEBs</v>
          </cell>
          <cell r="C945" t="str">
            <v>9Q071029</v>
          </cell>
          <cell r="D945" t="str">
            <v>IP-SOL-CISCO2651-DC</v>
          </cell>
          <cell r="E945">
            <v>842000</v>
          </cell>
          <cell r="F945">
            <v>419400</v>
          </cell>
          <cell r="G945">
            <v>561000</v>
          </cell>
          <cell r="H945">
            <v>342210</v>
          </cell>
          <cell r="I945">
            <v>25665.75</v>
          </cell>
        </row>
        <row r="946">
          <cell r="A946" t="str">
            <v>CISCO2651-RPS</v>
          </cell>
          <cell r="B946" t="str">
            <v>High Performance Dual 10/100 Modular Router w/ IP - RPS ADPT</v>
          </cell>
          <cell r="C946" t="str">
            <v>9Q071032</v>
          </cell>
          <cell r="D946" t="str">
            <v>IP-SOL-CISCO2651-RPS</v>
          </cell>
          <cell r="E946">
            <v>680000</v>
          </cell>
          <cell r="F946">
            <v>338700</v>
          </cell>
          <cell r="G946">
            <v>453000</v>
          </cell>
          <cell r="H946">
            <v>276330</v>
          </cell>
          <cell r="I946">
            <v>20724.75</v>
          </cell>
        </row>
        <row r="947">
          <cell r="A947" t="str">
            <v>AIM-COMPR2</v>
          </cell>
          <cell r="B947" t="str">
            <v>8 Mbps Compression Adv. Integration Module for Cisco 2600</v>
          </cell>
          <cell r="C947" t="str">
            <v>9Q070912</v>
          </cell>
          <cell r="D947" t="str">
            <v>IP-SOL-AIM-COMPR2</v>
          </cell>
          <cell r="E947">
            <v>169000</v>
          </cell>
          <cell r="F947">
            <v>80800</v>
          </cell>
          <cell r="G947">
            <v>107000</v>
          </cell>
          <cell r="H947">
            <v>65270</v>
          </cell>
          <cell r="I947">
            <v>4895.25</v>
          </cell>
        </row>
        <row r="948">
          <cell r="A948" t="str">
            <v>AIM-VPN/BP</v>
          </cell>
          <cell r="B948" t="str">
            <v>DES/3DES VPN Encryption AIM for 2600-Base Perform.</v>
          </cell>
          <cell r="C948" t="str">
            <v>9Q071218</v>
          </cell>
          <cell r="D948" t="str">
            <v>IP-SOL-AIM-VPN/BP</v>
          </cell>
          <cell r="E948">
            <v>243000</v>
          </cell>
          <cell r="F948">
            <v>121100</v>
          </cell>
          <cell r="G948">
            <v>162000</v>
          </cell>
          <cell r="H948">
            <v>98820</v>
          </cell>
          <cell r="I948">
            <v>7411.5</v>
          </cell>
        </row>
        <row r="949">
          <cell r="A949" t="str">
            <v>FL26-APPN=</v>
          </cell>
          <cell r="B949" t="str">
            <v>Cisco IOS 2600 Series APPN</v>
          </cell>
          <cell r="C949" t="str">
            <v>9Q070198</v>
          </cell>
          <cell r="D949" t="str">
            <v>IP-SOL-FL26-APPN=</v>
          </cell>
          <cell r="E949">
            <v>220000</v>
          </cell>
          <cell r="F949">
            <v>105500</v>
          </cell>
          <cell r="G949">
            <v>140000</v>
          </cell>
          <cell r="H949">
            <v>85400</v>
          </cell>
          <cell r="I949">
            <v>6405</v>
          </cell>
        </row>
        <row r="950">
          <cell r="A950" t="str">
            <v>FL26-B-A=</v>
          </cell>
          <cell r="B950" t="str">
            <v>Cisco IOS 2600 Series IP/IPX/AT/DEC to Enterprise License</v>
          </cell>
          <cell r="C950" t="str">
            <v>9Q070202</v>
          </cell>
          <cell r="D950" t="str">
            <v>IP-SOL-FL26-B-A=</v>
          </cell>
          <cell r="E950">
            <v>34000</v>
          </cell>
          <cell r="F950">
            <v>16600</v>
          </cell>
          <cell r="G950">
            <v>22000</v>
          </cell>
          <cell r="H950">
            <v>13420</v>
          </cell>
          <cell r="I950">
            <v>1006.5</v>
          </cell>
        </row>
        <row r="951">
          <cell r="A951" t="str">
            <v>FL26-C-A=</v>
          </cell>
          <cell r="B951" t="str">
            <v>Cisco IOS 2600 Series IP to  Enterprise</v>
          </cell>
          <cell r="C951" t="str">
            <v>9Q070215</v>
          </cell>
          <cell r="D951" t="str">
            <v>IP-SOL-FL26-C-A=</v>
          </cell>
          <cell r="E951">
            <v>102000</v>
          </cell>
          <cell r="F951">
            <v>49000</v>
          </cell>
          <cell r="G951">
            <v>65000</v>
          </cell>
          <cell r="H951">
            <v>39650</v>
          </cell>
          <cell r="I951">
            <v>2973.75</v>
          </cell>
        </row>
        <row r="952">
          <cell r="A952" t="str">
            <v>FL26-C-B=</v>
          </cell>
          <cell r="B952" t="str">
            <v>Cisco IOS 2600 Series IP to IP/IPX/AT/DEC</v>
          </cell>
          <cell r="C952" t="str">
            <v>9Q070228</v>
          </cell>
          <cell r="D952" t="str">
            <v>IP-SOL-FL26-C-B=</v>
          </cell>
          <cell r="E952">
            <v>68000</v>
          </cell>
          <cell r="F952">
            <v>32500</v>
          </cell>
          <cell r="G952">
            <v>43000</v>
          </cell>
          <cell r="H952">
            <v>26230</v>
          </cell>
          <cell r="I952">
            <v>1967.25</v>
          </cell>
        </row>
        <row r="953">
          <cell r="A953" t="str">
            <v>FL26-CU=</v>
          </cell>
          <cell r="B953" t="str">
            <v>Cisco IOS 2600 Series IP to ENTERPRISE PLUS/H.323 MCM</v>
          </cell>
          <cell r="C953" t="str">
            <v>9Q071045</v>
          </cell>
          <cell r="D953" t="str">
            <v>IP-SOL-FL26-CU=</v>
          </cell>
          <cell r="E953">
            <v>405000</v>
          </cell>
          <cell r="F953">
            <v>201900</v>
          </cell>
          <cell r="G953">
            <v>270000</v>
          </cell>
          <cell r="H953">
            <v>164700</v>
          </cell>
          <cell r="I953">
            <v>12352.5</v>
          </cell>
        </row>
        <row r="954">
          <cell r="A954" t="str">
            <v>FL26-H=</v>
          </cell>
          <cell r="B954" t="str">
            <v>Cisco IOS 2600 Series Firewall License</v>
          </cell>
          <cell r="C954" t="str">
            <v>9Q070231</v>
          </cell>
          <cell r="D954" t="str">
            <v>IP-SOL-FL26-H=</v>
          </cell>
          <cell r="E954">
            <v>203000</v>
          </cell>
          <cell r="F954">
            <v>97900</v>
          </cell>
          <cell r="G954">
            <v>130000</v>
          </cell>
          <cell r="H954">
            <v>79300</v>
          </cell>
          <cell r="I954">
            <v>5947.5</v>
          </cell>
        </row>
        <row r="955">
          <cell r="A955" t="str">
            <v>FL26-N-R1=</v>
          </cell>
          <cell r="B955" t="str">
            <v>Cisco IOS 2600 Series APPN to SNASwitch Upgrade</v>
          </cell>
          <cell r="C955" t="str">
            <v>9Q070244</v>
          </cell>
          <cell r="D955" t="str">
            <v>IP-SOL-FL26-N-R1=</v>
          </cell>
          <cell r="E955">
            <v>110000</v>
          </cell>
          <cell r="F955">
            <v>52800</v>
          </cell>
          <cell r="G955">
            <v>70000</v>
          </cell>
          <cell r="H955">
            <v>42700</v>
          </cell>
          <cell r="I955">
            <v>3202.5</v>
          </cell>
        </row>
        <row r="956">
          <cell r="A956" t="str">
            <v>FL26-P=</v>
          </cell>
          <cell r="B956" t="str">
            <v>Cisco IOS 2600 Series Plus</v>
          </cell>
          <cell r="C956" t="str">
            <v>9Q070257</v>
          </cell>
          <cell r="D956" t="str">
            <v>IP-SOL-FL26-P=</v>
          </cell>
          <cell r="E956">
            <v>119000</v>
          </cell>
          <cell r="F956">
            <v>57300</v>
          </cell>
          <cell r="G956">
            <v>76000</v>
          </cell>
          <cell r="H956">
            <v>46360</v>
          </cell>
          <cell r="I956">
            <v>3477</v>
          </cell>
        </row>
        <row r="957">
          <cell r="A957" t="str">
            <v>FL26-P-K2=</v>
          </cell>
          <cell r="B957" t="str">
            <v>Cisco IOS 2600 Series PLUS to Plus IPSEC 3DES</v>
          </cell>
          <cell r="C957" t="str">
            <v>9Q070260</v>
          </cell>
          <cell r="D957" t="str">
            <v>IP-SOL-FL26-P-K2=</v>
          </cell>
          <cell r="E957">
            <v>85000</v>
          </cell>
          <cell r="F957">
            <v>40800</v>
          </cell>
          <cell r="G957">
            <v>54000</v>
          </cell>
          <cell r="H957">
            <v>32940</v>
          </cell>
          <cell r="I957">
            <v>2470.5</v>
          </cell>
        </row>
        <row r="958">
          <cell r="A958" t="str">
            <v>FL26-P-L=</v>
          </cell>
          <cell r="B958" t="str">
            <v>Cisco IOS 2600 Series PLUS to Plus IPSEC 56</v>
          </cell>
          <cell r="C958" t="str">
            <v>9Q070273</v>
          </cell>
          <cell r="D958" t="str">
            <v>IP-SOL-FL26-P-L=</v>
          </cell>
          <cell r="E958">
            <v>85000</v>
          </cell>
          <cell r="F958">
            <v>40800</v>
          </cell>
          <cell r="G958">
            <v>54000</v>
          </cell>
          <cell r="H958">
            <v>32940</v>
          </cell>
          <cell r="I958">
            <v>2470.5</v>
          </cell>
        </row>
        <row r="959">
          <cell r="A959" t="str">
            <v>FL26-P-W=</v>
          </cell>
          <cell r="B959" t="str">
            <v>Cisco IOS 2600 Series PLUS to Plus 40</v>
          </cell>
          <cell r="C959" t="str">
            <v>9Q070286</v>
          </cell>
          <cell r="D959" t="str">
            <v>IP-SOL-FL26-P-W=</v>
          </cell>
          <cell r="E959">
            <v>119000</v>
          </cell>
          <cell r="F959">
            <v>57300</v>
          </cell>
          <cell r="G959">
            <v>76000</v>
          </cell>
          <cell r="H959">
            <v>46360</v>
          </cell>
          <cell r="I959">
            <v>3477</v>
          </cell>
        </row>
        <row r="960">
          <cell r="A960" t="str">
            <v>FL26-P-Y=</v>
          </cell>
          <cell r="B960" t="str">
            <v>Cisco IOS 2600 Series PLUS to Plus 56</v>
          </cell>
          <cell r="C960" t="str">
            <v>9Q070299</v>
          </cell>
          <cell r="D960" t="str">
            <v>IP-SOL-FL26-P-Y=</v>
          </cell>
          <cell r="E960">
            <v>119000</v>
          </cell>
          <cell r="F960">
            <v>57300</v>
          </cell>
          <cell r="G960">
            <v>76000</v>
          </cell>
          <cell r="H960">
            <v>46360</v>
          </cell>
          <cell r="I960">
            <v>3477</v>
          </cell>
        </row>
        <row r="961">
          <cell r="A961" t="str">
            <v>FL26-R1=</v>
          </cell>
          <cell r="B961" t="str">
            <v>Cisco IOS 2600 Series SNASwitch Upgrade</v>
          </cell>
          <cell r="C961" t="str">
            <v>9Q070303</v>
          </cell>
          <cell r="D961" t="str">
            <v>IP-SOL-FL26-R1=</v>
          </cell>
          <cell r="E961">
            <v>220000</v>
          </cell>
          <cell r="F961">
            <v>105500</v>
          </cell>
          <cell r="G961">
            <v>140000</v>
          </cell>
          <cell r="H961">
            <v>85400</v>
          </cell>
          <cell r="I961">
            <v>6405</v>
          </cell>
        </row>
        <row r="962">
          <cell r="A962" t="str">
            <v>I26AHK2-12</v>
          </cell>
          <cell r="B962" t="str">
            <v>Cisco 2600 Series IOS ENTERPRISE/FW/IDS PLUS IPSEC 3DES</v>
          </cell>
          <cell r="C962" t="str">
            <v>9Q070316</v>
          </cell>
          <cell r="D962" t="str">
            <v>IP-SOL-I26AHK2-12</v>
          </cell>
          <cell r="E962">
            <v>85000</v>
          </cell>
          <cell r="F962">
            <v>40800</v>
          </cell>
          <cell r="G962" t="e">
            <v>#N/A</v>
          </cell>
          <cell r="H962" t="e">
            <v>#N/A</v>
          </cell>
          <cell r="I962" t="e">
            <v>#N/A</v>
          </cell>
        </row>
        <row r="963">
          <cell r="A963" t="str">
            <v>I26AK2-12</v>
          </cell>
          <cell r="B963" t="str">
            <v>Cisco 2600 Series IOS ENTERPRISE PLUS IPSEC 3DES</v>
          </cell>
          <cell r="C963" t="str">
            <v>9Q070329</v>
          </cell>
          <cell r="D963" t="str">
            <v>IP-SOL-I26AK2-12</v>
          </cell>
          <cell r="E963">
            <v>85000</v>
          </cell>
          <cell r="F963">
            <v>40800</v>
          </cell>
          <cell r="G963" t="e">
            <v>#N/A</v>
          </cell>
          <cell r="H963" t="e">
            <v>#N/A</v>
          </cell>
          <cell r="I963" t="e">
            <v>#N/A</v>
          </cell>
        </row>
        <row r="964">
          <cell r="A964" t="str">
            <v>I26ANK2-12</v>
          </cell>
          <cell r="B964" t="str">
            <v>Cisco 2600 Series IOS ENTERPRISE/APPN PLUS IPSEC 3DES</v>
          </cell>
          <cell r="C964" t="str">
            <v>9Q070332</v>
          </cell>
          <cell r="D964" t="str">
            <v>IP-SOL-I26ANK2-12</v>
          </cell>
          <cell r="E964">
            <v>85000</v>
          </cell>
          <cell r="F964">
            <v>40800</v>
          </cell>
          <cell r="G964" t="e">
            <v>#N/A</v>
          </cell>
          <cell r="H964" t="e">
            <v>#N/A</v>
          </cell>
          <cell r="I964" t="e">
            <v>#N/A</v>
          </cell>
        </row>
        <row r="965">
          <cell r="A965" t="str">
            <v>I26AR1K2-12</v>
          </cell>
          <cell r="B965" t="str">
            <v>Cisco 2600 Series IOS ENTERPRISE/SNASwitch PLUS IPSEC 3DES</v>
          </cell>
          <cell r="C965" t="str">
            <v>9Q070345</v>
          </cell>
          <cell r="D965" t="str">
            <v>IP-SOL-I26AR1K2-12</v>
          </cell>
          <cell r="E965">
            <v>85000</v>
          </cell>
          <cell r="F965">
            <v>40800</v>
          </cell>
          <cell r="G965" t="e">
            <v>#N/A</v>
          </cell>
          <cell r="H965" t="e">
            <v>#N/A</v>
          </cell>
          <cell r="I965" t="e">
            <v>#N/A</v>
          </cell>
        </row>
        <row r="966">
          <cell r="A966" t="str">
            <v>I26CHK2-12</v>
          </cell>
          <cell r="B966" t="str">
            <v>Cisco 2600 Series IOS IP/FW/IDS PLUS IPSEC 3DES</v>
          </cell>
          <cell r="C966" t="str">
            <v>9Q070358</v>
          </cell>
          <cell r="D966" t="str">
            <v>IP-SOL-I26CHK2-12</v>
          </cell>
          <cell r="E966">
            <v>85000</v>
          </cell>
          <cell r="F966">
            <v>40800</v>
          </cell>
          <cell r="G966" t="e">
            <v>#N/A</v>
          </cell>
          <cell r="H966" t="e">
            <v>#N/A</v>
          </cell>
          <cell r="I966" t="e">
            <v>#N/A</v>
          </cell>
        </row>
        <row r="967">
          <cell r="A967" t="str">
            <v>I26CK2-12</v>
          </cell>
          <cell r="B967" t="str">
            <v>Cisco 2600 Series IOS IP PLUS IPSEC 3DES</v>
          </cell>
          <cell r="C967" t="str">
            <v>9Q070361</v>
          </cell>
          <cell r="D967" t="str">
            <v>IP-SOL-I26CK2-12</v>
          </cell>
          <cell r="E967">
            <v>85000</v>
          </cell>
          <cell r="F967">
            <v>40800</v>
          </cell>
          <cell r="G967" t="e">
            <v>#N/A</v>
          </cell>
          <cell r="H967" t="e">
            <v>#N/A</v>
          </cell>
          <cell r="I967" t="e">
            <v>#N/A</v>
          </cell>
        </row>
        <row r="968">
          <cell r="A968" t="str">
            <v>S26AHK2-12=</v>
          </cell>
          <cell r="B968" t="str">
            <v>Cisco 2600 Series IOS ENTERPRISE/FW/IDS PLUS IPSEC 3DES</v>
          </cell>
          <cell r="C968" t="str">
            <v>9Q070374</v>
          </cell>
          <cell r="D968" t="str">
            <v>IP-SOL-S26AHK2-12=</v>
          </cell>
          <cell r="E968">
            <v>51000</v>
          </cell>
          <cell r="F968">
            <v>24200</v>
          </cell>
          <cell r="G968" t="e">
            <v>#N/A</v>
          </cell>
          <cell r="H968" t="e">
            <v>#N/A</v>
          </cell>
          <cell r="I968" t="e">
            <v>#N/A</v>
          </cell>
        </row>
        <row r="969">
          <cell r="A969" t="str">
            <v>S26AHY-12</v>
          </cell>
          <cell r="B969" t="str">
            <v>Cisco 2600 Series IOS ENTERPRISE/FW/IDS PLUS IPSEC 56</v>
          </cell>
          <cell r="C969" t="str">
            <v>9Q070387</v>
          </cell>
          <cell r="D969" t="str">
            <v>IP-SOL-S26AHY-12</v>
          </cell>
          <cell r="E969">
            <v>486000</v>
          </cell>
          <cell r="F969">
            <v>242200</v>
          </cell>
          <cell r="G969" t="e">
            <v>#N/A</v>
          </cell>
          <cell r="H969" t="e">
            <v>#N/A</v>
          </cell>
          <cell r="I969" t="e">
            <v>#N/A</v>
          </cell>
        </row>
        <row r="970">
          <cell r="A970" t="str">
            <v>S26AHY-12=</v>
          </cell>
          <cell r="B970" t="str">
            <v>Cisco 2600 Series IOS ENTERPRISE/FW/IDS PLUS IPSEC 56</v>
          </cell>
          <cell r="C970" t="str">
            <v>9Q070390</v>
          </cell>
          <cell r="D970" t="str">
            <v>IP-SOL-S26AHY-12=</v>
          </cell>
          <cell r="E970">
            <v>51000</v>
          </cell>
          <cell r="F970">
            <v>24200</v>
          </cell>
          <cell r="G970" t="e">
            <v>#N/A</v>
          </cell>
          <cell r="H970" t="e">
            <v>#N/A</v>
          </cell>
          <cell r="I970" t="e">
            <v>#N/A</v>
          </cell>
        </row>
        <row r="971">
          <cell r="A971" t="str">
            <v>S26AK2-12=</v>
          </cell>
          <cell r="B971" t="str">
            <v>Cisco 2600 Series IOS ENTERPRISE PLUS IPSEC 3DES</v>
          </cell>
          <cell r="C971" t="str">
            <v>9Q070404</v>
          </cell>
          <cell r="D971" t="str">
            <v>IP-SOL-S26AK2-12=</v>
          </cell>
          <cell r="E971">
            <v>51000</v>
          </cell>
          <cell r="F971">
            <v>24200</v>
          </cell>
          <cell r="G971" t="e">
            <v>#N/A</v>
          </cell>
          <cell r="H971" t="e">
            <v>#N/A</v>
          </cell>
          <cell r="I971" t="e">
            <v>#N/A</v>
          </cell>
        </row>
        <row r="972">
          <cell r="A972" t="str">
            <v>S26AL-12</v>
          </cell>
          <cell r="B972" t="str">
            <v>Cisco 2600 Series IOS ENTERPRISE PLUS IPSEC 56</v>
          </cell>
          <cell r="C972" t="str">
            <v>9Q070417</v>
          </cell>
          <cell r="D972" t="str">
            <v>IP-SOL-S26AL-12</v>
          </cell>
          <cell r="E972">
            <v>292000</v>
          </cell>
          <cell r="F972">
            <v>145100</v>
          </cell>
          <cell r="G972" t="e">
            <v>#N/A</v>
          </cell>
          <cell r="H972" t="e">
            <v>#N/A</v>
          </cell>
          <cell r="I972" t="e">
            <v>#N/A</v>
          </cell>
        </row>
        <row r="973">
          <cell r="A973" t="str">
            <v>S26AL-12=</v>
          </cell>
          <cell r="B973" t="str">
            <v>Cisco 2600 Series IOS ENTERPRISE PLUS IPSEC 56</v>
          </cell>
          <cell r="C973" t="str">
            <v>9Q070420</v>
          </cell>
          <cell r="D973" t="str">
            <v>IP-SOL-S26AL-12=</v>
          </cell>
          <cell r="E973">
            <v>51000</v>
          </cell>
          <cell r="F973">
            <v>24200</v>
          </cell>
          <cell r="G973" t="e">
            <v>#N/A</v>
          </cell>
          <cell r="H973" t="e">
            <v>#N/A</v>
          </cell>
          <cell r="I973" t="e">
            <v>#N/A</v>
          </cell>
        </row>
        <row r="974">
          <cell r="A974" t="str">
            <v>S26ANL-12</v>
          </cell>
          <cell r="B974" t="str">
            <v>Cisco 2600 Series IOS ENTERPRISE/APPN PLUS IPSEC 56</v>
          </cell>
          <cell r="C974" t="str">
            <v>9Q070433</v>
          </cell>
          <cell r="D974" t="str">
            <v>IP-SOL-S26ANL-12</v>
          </cell>
          <cell r="E974">
            <v>502000</v>
          </cell>
          <cell r="F974">
            <v>250400</v>
          </cell>
          <cell r="G974" t="e">
            <v>#N/A</v>
          </cell>
          <cell r="H974" t="e">
            <v>#N/A</v>
          </cell>
          <cell r="I974" t="e">
            <v>#N/A</v>
          </cell>
        </row>
        <row r="975">
          <cell r="A975" t="str">
            <v>S26ANP-12</v>
          </cell>
          <cell r="B975" t="str">
            <v>Cisco 2600 Series IOS ENTERPRISE/APPN PLUS</v>
          </cell>
          <cell r="C975" t="str">
            <v>9Q070446</v>
          </cell>
          <cell r="D975" t="str">
            <v>IP-SOL-S26ANP-12</v>
          </cell>
          <cell r="E975">
            <v>441000</v>
          </cell>
          <cell r="F975">
            <v>211800</v>
          </cell>
          <cell r="G975" t="e">
            <v>#N/A</v>
          </cell>
          <cell r="H975" t="e">
            <v>#N/A</v>
          </cell>
          <cell r="I975" t="e">
            <v>#N/A</v>
          </cell>
        </row>
        <row r="976">
          <cell r="A976" t="str">
            <v>S26ANP-12=</v>
          </cell>
          <cell r="B976" t="str">
            <v>Cisco 2600 Series IOS ENTERPRISE/APPN PLUS</v>
          </cell>
          <cell r="C976" t="str">
            <v>9Q071061</v>
          </cell>
          <cell r="D976" t="str">
            <v>IP-SOL-S26ANP-12=</v>
          </cell>
          <cell r="E976">
            <v>49000</v>
          </cell>
          <cell r="F976">
            <v>24100</v>
          </cell>
          <cell r="G976" t="e">
            <v>#N/A</v>
          </cell>
          <cell r="H976" t="e">
            <v>#N/A</v>
          </cell>
          <cell r="I976" t="e">
            <v>#N/A</v>
          </cell>
        </row>
        <row r="977">
          <cell r="A977" t="str">
            <v>S26AP-12</v>
          </cell>
          <cell r="B977" t="str">
            <v>Cisco 2600 Series IOS ENTERPRISE PLUS</v>
          </cell>
          <cell r="C977" t="str">
            <v>9Q070459</v>
          </cell>
          <cell r="D977" t="str">
            <v>IP-SOL-S26AP-12</v>
          </cell>
          <cell r="E977">
            <v>220000</v>
          </cell>
          <cell r="F977">
            <v>105500</v>
          </cell>
          <cell r="G977" t="e">
            <v>#N/A</v>
          </cell>
          <cell r="H977" t="e">
            <v>#N/A</v>
          </cell>
          <cell r="I977" t="e">
            <v>#N/A</v>
          </cell>
        </row>
        <row r="978">
          <cell r="A978" t="str">
            <v>S26AP-12=</v>
          </cell>
          <cell r="B978" t="str">
            <v>Cisco 2600 Series IOS ENTERPRISE PLUS</v>
          </cell>
          <cell r="C978" t="str">
            <v>9Q070462</v>
          </cell>
          <cell r="D978" t="str">
            <v>IP-SOL-S26AP-12=</v>
          </cell>
          <cell r="E978">
            <v>51000</v>
          </cell>
          <cell r="F978">
            <v>24200</v>
          </cell>
          <cell r="G978" t="e">
            <v>#N/A</v>
          </cell>
          <cell r="H978" t="e">
            <v>#N/A</v>
          </cell>
          <cell r="I978" t="e">
            <v>#N/A</v>
          </cell>
        </row>
        <row r="979">
          <cell r="A979" t="str">
            <v>S26AR1K2-12=</v>
          </cell>
          <cell r="B979" t="str">
            <v>Cisco 2600 Series IOS ENTERPRISE/SNASwitch PLUS IPSEC 3DES</v>
          </cell>
          <cell r="C979" t="str">
            <v>9Q070475</v>
          </cell>
          <cell r="D979" t="str">
            <v>IP-SOL-S26AR1K2-12=</v>
          </cell>
          <cell r="E979">
            <v>51000</v>
          </cell>
          <cell r="F979">
            <v>24200</v>
          </cell>
          <cell r="G979" t="e">
            <v>#N/A</v>
          </cell>
          <cell r="H979" t="e">
            <v>#N/A</v>
          </cell>
          <cell r="I979" t="e">
            <v>#N/A</v>
          </cell>
        </row>
        <row r="980">
          <cell r="A980" t="str">
            <v>S26AR1L-12</v>
          </cell>
          <cell r="B980" t="str">
            <v>Cisco 2600 Series IOS ENTERPRISE/SNASwitch PLUS IPSEC 56</v>
          </cell>
          <cell r="C980" t="str">
            <v>9Q070488</v>
          </cell>
          <cell r="D980" t="str">
            <v>IP-SOL-S26AR1L-12</v>
          </cell>
          <cell r="E980">
            <v>502000</v>
          </cell>
          <cell r="F980">
            <v>250400</v>
          </cell>
          <cell r="G980" t="e">
            <v>#N/A</v>
          </cell>
          <cell r="H980" t="e">
            <v>#N/A</v>
          </cell>
          <cell r="I980" t="e">
            <v>#N/A</v>
          </cell>
        </row>
        <row r="981">
          <cell r="A981" t="str">
            <v>S26AR1L-12=</v>
          </cell>
          <cell r="B981" t="str">
            <v>Cisco 2600 Series IOS ENTERPRISE/SNASwitch PLUS IPSEC 56</v>
          </cell>
          <cell r="C981" t="str">
            <v>9Q070491</v>
          </cell>
          <cell r="D981" t="str">
            <v>IP-SOL-S26AR1L-12=</v>
          </cell>
          <cell r="E981">
            <v>51000</v>
          </cell>
          <cell r="F981">
            <v>24200</v>
          </cell>
          <cell r="G981" t="e">
            <v>#N/A</v>
          </cell>
          <cell r="H981" t="e">
            <v>#N/A</v>
          </cell>
          <cell r="I981" t="e">
            <v>#N/A</v>
          </cell>
        </row>
        <row r="982">
          <cell r="A982" t="str">
            <v>S26AR1P-12</v>
          </cell>
          <cell r="B982" t="str">
            <v>Cisco 2600 Series IOS ENTERPRISE/SNASwitch PLUS</v>
          </cell>
          <cell r="C982" t="str">
            <v>9Q070505</v>
          </cell>
          <cell r="D982" t="str">
            <v>IP-SOL-S26AR1P-12</v>
          </cell>
          <cell r="E982">
            <v>441000</v>
          </cell>
          <cell r="F982">
            <v>211800</v>
          </cell>
          <cell r="G982" t="e">
            <v>#N/A</v>
          </cell>
          <cell r="H982" t="e">
            <v>#N/A</v>
          </cell>
          <cell r="I982" t="e">
            <v>#N/A</v>
          </cell>
        </row>
        <row r="983">
          <cell r="A983" t="str">
            <v>S26AR1P-12=</v>
          </cell>
          <cell r="B983" t="str">
            <v>Cisco 2600 Series IOS ENTERPRISE/SNASwitch PLUS</v>
          </cell>
          <cell r="C983" t="str">
            <v>9Q070518</v>
          </cell>
          <cell r="D983" t="str">
            <v>IP-SOL-S26AR1P-12=</v>
          </cell>
          <cell r="E983">
            <v>51000</v>
          </cell>
          <cell r="F983">
            <v>24200</v>
          </cell>
          <cell r="G983" t="e">
            <v>#N/A</v>
          </cell>
          <cell r="H983" t="e">
            <v>#N/A</v>
          </cell>
          <cell r="I983" t="e">
            <v>#N/A</v>
          </cell>
        </row>
        <row r="984">
          <cell r="A984" t="str">
            <v>S26B-12</v>
          </cell>
          <cell r="B984" t="str">
            <v>Cisco 2600 Series IOS IP/IPX/AT/DEC</v>
          </cell>
          <cell r="C984" t="str">
            <v>9Q070521</v>
          </cell>
          <cell r="D984" t="str">
            <v>IP-SOL-S26B-12</v>
          </cell>
          <cell r="E984">
            <v>68000</v>
          </cell>
          <cell r="F984">
            <v>32500</v>
          </cell>
          <cell r="G984" t="e">
            <v>#N/A</v>
          </cell>
          <cell r="H984" t="e">
            <v>#N/A</v>
          </cell>
          <cell r="I984" t="e">
            <v>#N/A</v>
          </cell>
        </row>
        <row r="985">
          <cell r="A985" t="str">
            <v>S26B-12=</v>
          </cell>
          <cell r="B985" t="str">
            <v>Cisco 2600 Series IOS IP/IPX/AT/DEC</v>
          </cell>
          <cell r="C985" t="str">
            <v>9Q070534</v>
          </cell>
          <cell r="D985" t="str">
            <v>IP-SOL-S26B-12=</v>
          </cell>
          <cell r="E985">
            <v>51000</v>
          </cell>
          <cell r="F985">
            <v>24200</v>
          </cell>
          <cell r="G985" t="e">
            <v>#N/A</v>
          </cell>
          <cell r="H985" t="e">
            <v>#N/A</v>
          </cell>
          <cell r="I985" t="e">
            <v>#N/A</v>
          </cell>
        </row>
        <row r="986">
          <cell r="A986" t="str">
            <v>S26BHP-12</v>
          </cell>
          <cell r="B986" t="str">
            <v>Cisco 2600 Series IOS IP/IPX/AT/DEC/FW/IDS PLUS</v>
          </cell>
          <cell r="C986" t="str">
            <v>9Q070547</v>
          </cell>
          <cell r="D986" t="str">
            <v>IP-SOL-S26BHP-12</v>
          </cell>
          <cell r="E986">
            <v>390000</v>
          </cell>
          <cell r="F986">
            <v>187000</v>
          </cell>
          <cell r="G986" t="e">
            <v>#N/A</v>
          </cell>
          <cell r="H986" t="e">
            <v>#N/A</v>
          </cell>
          <cell r="I986" t="e">
            <v>#N/A</v>
          </cell>
        </row>
        <row r="987">
          <cell r="A987" t="str">
            <v>S26BHP-12=</v>
          </cell>
          <cell r="B987" t="str">
            <v>Cisco 2600 Series IOS IP/IPX/AT/DEC/FW/IDS PLUS</v>
          </cell>
          <cell r="C987" t="str">
            <v>9Q070550</v>
          </cell>
          <cell r="D987" t="str">
            <v>IP-SOL-S26BHP-12=</v>
          </cell>
          <cell r="E987">
            <v>51000</v>
          </cell>
          <cell r="F987">
            <v>24200</v>
          </cell>
          <cell r="G987" t="e">
            <v>#N/A</v>
          </cell>
          <cell r="H987" t="e">
            <v>#N/A</v>
          </cell>
          <cell r="I987" t="e">
            <v>#N/A</v>
          </cell>
        </row>
        <row r="988">
          <cell r="A988" t="str">
            <v>S26BP-12</v>
          </cell>
          <cell r="B988" t="str">
            <v>Cisco 2600 Series IOS IP/IPX/AT/DEC PLUS</v>
          </cell>
          <cell r="C988" t="str">
            <v>9Q070563</v>
          </cell>
          <cell r="D988" t="str">
            <v>IP-SOL-S26BP-12</v>
          </cell>
          <cell r="E988">
            <v>186000</v>
          </cell>
          <cell r="F988">
            <v>89600</v>
          </cell>
          <cell r="G988" t="e">
            <v>#N/A</v>
          </cell>
          <cell r="H988" t="e">
            <v>#N/A</v>
          </cell>
          <cell r="I988" t="e">
            <v>#N/A</v>
          </cell>
        </row>
        <row r="989">
          <cell r="A989" t="str">
            <v>S26BP-12=</v>
          </cell>
          <cell r="B989" t="str">
            <v>Cisco 2600 Series IOS IP/IPX/AT/DEC PLUS</v>
          </cell>
          <cell r="C989" t="str">
            <v>9Q070576</v>
          </cell>
          <cell r="D989" t="str">
            <v>IP-SOL-S26BP-12=</v>
          </cell>
          <cell r="E989">
            <v>51000</v>
          </cell>
          <cell r="F989">
            <v>24200</v>
          </cell>
          <cell r="G989" t="e">
            <v>#N/A</v>
          </cell>
          <cell r="H989" t="e">
            <v>#N/A</v>
          </cell>
          <cell r="I989" t="e">
            <v>#N/A</v>
          </cell>
        </row>
        <row r="990">
          <cell r="A990" t="str">
            <v>S26C-12=</v>
          </cell>
          <cell r="B990" t="str">
            <v>Cisco 2600 Series IOS IP</v>
          </cell>
          <cell r="C990" t="str">
            <v>9Q070589</v>
          </cell>
          <cell r="D990" t="str">
            <v>IP-SOL-S26C-12=</v>
          </cell>
          <cell r="E990">
            <v>51000</v>
          </cell>
          <cell r="F990">
            <v>24200</v>
          </cell>
          <cell r="G990" t="e">
            <v>#N/A</v>
          </cell>
          <cell r="H990" t="e">
            <v>#N/A</v>
          </cell>
          <cell r="I990" t="e">
            <v>#N/A</v>
          </cell>
        </row>
        <row r="991">
          <cell r="A991" t="str">
            <v>S26CH-12</v>
          </cell>
          <cell r="B991" t="str">
            <v>Cisco 2600 Series IOS IP/FW/IDS</v>
          </cell>
          <cell r="C991" t="str">
            <v>9Q070592</v>
          </cell>
          <cell r="D991" t="str">
            <v>IP-SOL-S26CH-12</v>
          </cell>
          <cell r="E991">
            <v>203000</v>
          </cell>
          <cell r="F991">
            <v>97900</v>
          </cell>
          <cell r="G991" t="e">
            <v>#N/A</v>
          </cell>
          <cell r="H991" t="e">
            <v>#N/A</v>
          </cell>
          <cell r="I991" t="e">
            <v>#N/A</v>
          </cell>
        </row>
        <row r="992">
          <cell r="A992" t="str">
            <v>S26CH-12=</v>
          </cell>
          <cell r="B992" t="str">
            <v>Cisco 2600 Series IOS IP/FW/IDS</v>
          </cell>
          <cell r="C992" t="str">
            <v>9Q070606</v>
          </cell>
          <cell r="D992" t="str">
            <v>IP-SOL-S26CH-12=</v>
          </cell>
          <cell r="E992">
            <v>51000</v>
          </cell>
          <cell r="F992">
            <v>24200</v>
          </cell>
          <cell r="G992" t="e">
            <v>#N/A</v>
          </cell>
          <cell r="H992" t="e">
            <v>#N/A</v>
          </cell>
          <cell r="I992" t="e">
            <v>#N/A</v>
          </cell>
        </row>
        <row r="993">
          <cell r="A993" t="str">
            <v>S26CHK2-12=</v>
          </cell>
          <cell r="B993" t="str">
            <v>Cisco 2600 Series IOS IP/FW/IDS PLUS IPSEC 3DES</v>
          </cell>
          <cell r="C993" t="str">
            <v>9Q070619</v>
          </cell>
          <cell r="D993" t="str">
            <v>IP-SOL-S26CHK2-12=</v>
          </cell>
          <cell r="E993">
            <v>51000</v>
          </cell>
          <cell r="F993">
            <v>24200</v>
          </cell>
          <cell r="G993" t="e">
            <v>#N/A</v>
          </cell>
          <cell r="H993" t="e">
            <v>#N/A</v>
          </cell>
          <cell r="I993" t="e">
            <v>#N/A</v>
          </cell>
        </row>
        <row r="994">
          <cell r="A994" t="str">
            <v>S26CHL-12</v>
          </cell>
          <cell r="B994" t="str">
            <v>Cisco 2600 Series IOS IP/FW/IDS IPSEC 56</v>
          </cell>
          <cell r="C994" t="str">
            <v>9Q070622</v>
          </cell>
          <cell r="D994" t="str">
            <v>IP-SOL-S26CHL-12</v>
          </cell>
          <cell r="E994">
            <v>389000</v>
          </cell>
          <cell r="F994">
            <v>193700</v>
          </cell>
          <cell r="G994" t="e">
            <v>#N/A</v>
          </cell>
          <cell r="H994" t="e">
            <v>#N/A</v>
          </cell>
          <cell r="I994" t="e">
            <v>#N/A</v>
          </cell>
        </row>
        <row r="995">
          <cell r="A995" t="str">
            <v>S26CHL-12=</v>
          </cell>
          <cell r="B995" t="str">
            <v>Cisco 2600 Series IOS IP/FW/IDS IPSEC 56</v>
          </cell>
          <cell r="C995" t="str">
            <v>9Q070635</v>
          </cell>
          <cell r="D995" t="str">
            <v>IP-SOL-S26CHL-12=</v>
          </cell>
          <cell r="E995">
            <v>51000</v>
          </cell>
          <cell r="F995">
            <v>24200</v>
          </cell>
          <cell r="G995" t="e">
            <v>#N/A</v>
          </cell>
          <cell r="H995" t="e">
            <v>#N/A</v>
          </cell>
          <cell r="I995" t="e">
            <v>#N/A</v>
          </cell>
        </row>
        <row r="996">
          <cell r="A996" t="str">
            <v>S26CK2-12=</v>
          </cell>
          <cell r="B996" t="str">
            <v>Cisco 2600 Series IOS IP PLUS IPSEC 3DES</v>
          </cell>
          <cell r="C996" t="str">
            <v>9Q070648</v>
          </cell>
          <cell r="D996" t="str">
            <v>IP-SOL-S26CK2-12=</v>
          </cell>
          <cell r="E996">
            <v>51000</v>
          </cell>
          <cell r="F996">
            <v>24200</v>
          </cell>
          <cell r="G996" t="e">
            <v>#N/A</v>
          </cell>
          <cell r="H996" t="e">
            <v>#N/A</v>
          </cell>
          <cell r="I996" t="e">
            <v>#N/A</v>
          </cell>
        </row>
        <row r="997">
          <cell r="A997" t="str">
            <v>S26CL-12</v>
          </cell>
          <cell r="B997" t="str">
            <v>Cisco 2600 Series IOS IP PLUS IPSEC 56</v>
          </cell>
          <cell r="C997" t="str">
            <v>9Q070651</v>
          </cell>
          <cell r="D997" t="str">
            <v>IP-SOL-S26CL-12</v>
          </cell>
          <cell r="E997">
            <v>194000</v>
          </cell>
          <cell r="F997">
            <v>97100</v>
          </cell>
          <cell r="G997" t="e">
            <v>#N/A</v>
          </cell>
          <cell r="H997" t="e">
            <v>#N/A</v>
          </cell>
          <cell r="I997" t="e">
            <v>#N/A</v>
          </cell>
        </row>
        <row r="998">
          <cell r="A998" t="str">
            <v>S26CL-12=</v>
          </cell>
          <cell r="B998" t="str">
            <v>Cisco 2600 Series IOS IP PLUS IPSEC 56</v>
          </cell>
          <cell r="C998" t="str">
            <v>9Q070664</v>
          </cell>
          <cell r="D998" t="str">
            <v>IP-SOL-S26CL-12=</v>
          </cell>
          <cell r="E998">
            <v>51000</v>
          </cell>
          <cell r="F998">
            <v>24200</v>
          </cell>
          <cell r="G998" t="e">
            <v>#N/A</v>
          </cell>
          <cell r="H998" t="e">
            <v>#N/A</v>
          </cell>
          <cell r="I998" t="e">
            <v>#N/A</v>
          </cell>
        </row>
        <row r="999">
          <cell r="A999" t="str">
            <v>S26CP-12</v>
          </cell>
          <cell r="B999" t="str">
            <v>Cisco 2600 Series IOS IP PLUS</v>
          </cell>
          <cell r="C999" t="str">
            <v>9Q070677</v>
          </cell>
          <cell r="D999" t="str">
            <v>IP-SOL-S26CP-12</v>
          </cell>
          <cell r="E999">
            <v>119000</v>
          </cell>
          <cell r="F999">
            <v>57300</v>
          </cell>
          <cell r="G999" t="e">
            <v>#N/A</v>
          </cell>
          <cell r="H999" t="e">
            <v>#N/A</v>
          </cell>
          <cell r="I999" t="e">
            <v>#N/A</v>
          </cell>
        </row>
        <row r="1000">
          <cell r="A1000" t="str">
            <v>S26CP-12=</v>
          </cell>
          <cell r="B1000" t="str">
            <v>Cisco 2600 Series IOS IP PLUS</v>
          </cell>
          <cell r="C1000" t="str">
            <v>9Q070680</v>
          </cell>
          <cell r="D1000" t="str">
            <v>IP-SOL-S26CP-12=</v>
          </cell>
          <cell r="E1000">
            <v>51000</v>
          </cell>
          <cell r="F1000">
            <v>24200</v>
          </cell>
          <cell r="G1000" t="e">
            <v>#N/A</v>
          </cell>
          <cell r="H1000" t="e">
            <v>#N/A</v>
          </cell>
          <cell r="I1000" t="e">
            <v>#N/A</v>
          </cell>
        </row>
        <row r="1001">
          <cell r="A1001" t="str">
            <v>S26CU-12</v>
          </cell>
          <cell r="B1001" t="str">
            <v>Cisco 2600 Series IOS IP/H323</v>
          </cell>
          <cell r="C1001" t="str">
            <v>9Q070693</v>
          </cell>
          <cell r="D1001" t="str">
            <v>IP-SOL-S26CU-12</v>
          </cell>
          <cell r="E1001">
            <v>518000</v>
          </cell>
          <cell r="F1001">
            <v>258600</v>
          </cell>
          <cell r="G1001" t="e">
            <v>#N/A</v>
          </cell>
          <cell r="H1001" t="e">
            <v>#N/A</v>
          </cell>
          <cell r="I1001" t="e">
            <v>#N/A</v>
          </cell>
        </row>
        <row r="1002">
          <cell r="A1002" t="str">
            <v>S26CU-12=</v>
          </cell>
          <cell r="B1002" t="str">
            <v>Cisco 2600 Series IOS IP/H323</v>
          </cell>
          <cell r="C1002" t="str">
            <v>9Q071058</v>
          </cell>
          <cell r="D1002" t="str">
            <v>IP-SOL-S26CU-12=</v>
          </cell>
          <cell r="E1002">
            <v>518000</v>
          </cell>
          <cell r="F1002">
            <v>258600</v>
          </cell>
          <cell r="G1002" t="e">
            <v>#N/A</v>
          </cell>
          <cell r="H1002" t="e">
            <v>#N/A</v>
          </cell>
          <cell r="I1002" t="e">
            <v>#N/A</v>
          </cell>
        </row>
        <row r="1003">
          <cell r="A1003" t="str">
            <v>S26CU-12=-1</v>
          </cell>
          <cell r="B1003" t="str">
            <v>Cisco 2600 Series IOS IP/H323 MCM</v>
          </cell>
          <cell r="C1003" t="str">
            <v>9Q071090</v>
          </cell>
          <cell r="D1003" t="str">
            <v>IP-SOL-S26CU-12=-1</v>
          </cell>
          <cell r="E1003">
            <v>49000</v>
          </cell>
          <cell r="F1003">
            <v>24100</v>
          </cell>
          <cell r="G1003" t="e">
            <v>#N/A</v>
          </cell>
          <cell r="H1003" t="e">
            <v>#N/A</v>
          </cell>
          <cell r="I1003" t="e">
            <v>#N/A</v>
          </cell>
        </row>
        <row r="1004">
          <cell r="A1004" t="str">
            <v>S26CW-12</v>
          </cell>
          <cell r="B1004" t="str">
            <v>Cisco 2600 Series IOS IP PLUS 40</v>
          </cell>
          <cell r="C1004" t="str">
            <v>9Q070707</v>
          </cell>
          <cell r="D1004" t="str">
            <v>IP-SOL-S26CW-12</v>
          </cell>
          <cell r="E1004">
            <v>119000</v>
          </cell>
          <cell r="F1004">
            <v>57300</v>
          </cell>
          <cell r="G1004" t="e">
            <v>#N/A</v>
          </cell>
          <cell r="H1004" t="e">
            <v>#N/A</v>
          </cell>
          <cell r="I1004" t="e">
            <v>#N/A</v>
          </cell>
        </row>
        <row r="1005">
          <cell r="A1005" t="str">
            <v>S26CW-12=</v>
          </cell>
          <cell r="B1005" t="str">
            <v>Cisco 2600 Series IOS IP PLUS 40</v>
          </cell>
          <cell r="C1005" t="str">
            <v>9Q071074</v>
          </cell>
          <cell r="D1005" t="str">
            <v>IP-SOL-S26CW-12=</v>
          </cell>
          <cell r="E1005">
            <v>49000</v>
          </cell>
          <cell r="F1005">
            <v>24100</v>
          </cell>
          <cell r="G1005" t="e">
            <v>#N/A</v>
          </cell>
          <cell r="H1005" t="e">
            <v>#N/A</v>
          </cell>
          <cell r="I1005" t="e">
            <v>#N/A</v>
          </cell>
        </row>
        <row r="1006">
          <cell r="A1006" t="str">
            <v>S26CY-12</v>
          </cell>
          <cell r="B1006" t="str">
            <v>Cisco 2600 Series IOS IP PLUS 56</v>
          </cell>
          <cell r="C1006" t="str">
            <v>9Q070710</v>
          </cell>
          <cell r="D1006" t="str">
            <v>IP-SOL-S26CY-12</v>
          </cell>
          <cell r="E1006">
            <v>113000</v>
          </cell>
          <cell r="F1006">
            <v>56800</v>
          </cell>
          <cell r="G1006" t="e">
            <v>#N/A</v>
          </cell>
          <cell r="H1006" t="e">
            <v>#N/A</v>
          </cell>
          <cell r="I1006" t="e">
            <v>#N/A</v>
          </cell>
        </row>
        <row r="1007">
          <cell r="A1007" t="str">
            <v>S26CY-12=</v>
          </cell>
          <cell r="B1007" t="str">
            <v>Cisco 2600 Series IOS IP PLUS 56</v>
          </cell>
          <cell r="C1007" t="str">
            <v>9Q071087</v>
          </cell>
          <cell r="D1007" t="str">
            <v>IP-SOL-S26CY-12=</v>
          </cell>
          <cell r="E1007">
            <v>49000</v>
          </cell>
          <cell r="F1007">
            <v>24100</v>
          </cell>
          <cell r="G1007" t="e">
            <v>#N/A</v>
          </cell>
          <cell r="H1007" t="e">
            <v>#N/A</v>
          </cell>
          <cell r="I1007" t="e">
            <v>#N/A</v>
          </cell>
        </row>
        <row r="1008">
          <cell r="A1008" t="str">
            <v>S26E-12</v>
          </cell>
          <cell r="B1008" t="str">
            <v>Cisco 2600 Series IOS REMOTE ACCESS SERVER</v>
          </cell>
          <cell r="C1008" t="str">
            <v>9Q070723</v>
          </cell>
          <cell r="D1008" t="str">
            <v>IP-SOL-S26E-12</v>
          </cell>
          <cell r="E1008">
            <v>136000</v>
          </cell>
          <cell r="F1008">
            <v>64900</v>
          </cell>
          <cell r="G1008" t="e">
            <v>#N/A</v>
          </cell>
          <cell r="H1008" t="e">
            <v>#N/A</v>
          </cell>
          <cell r="I1008" t="e">
            <v>#N/A</v>
          </cell>
        </row>
        <row r="1009">
          <cell r="A1009" t="str">
            <v>S26E-12=</v>
          </cell>
          <cell r="B1009" t="str">
            <v>Cisco 2600 Series IOS REMOTE ACCESS SERVER</v>
          </cell>
          <cell r="C1009" t="str">
            <v>9Q070736</v>
          </cell>
          <cell r="D1009" t="str">
            <v>IP-SOL-S26E-12=</v>
          </cell>
          <cell r="E1009">
            <v>51000</v>
          </cell>
          <cell r="F1009">
            <v>24200</v>
          </cell>
          <cell r="G1009" t="e">
            <v>#N/A</v>
          </cell>
          <cell r="H1009" t="e">
            <v>#N/A</v>
          </cell>
          <cell r="I1009" t="e">
            <v>#N/A</v>
          </cell>
        </row>
        <row r="1010">
          <cell r="A1010" t="str">
            <v>MEM2600-32U40D</v>
          </cell>
          <cell r="B1010" t="str">
            <v>32- to 40-MB DRAM Factory Upgrade for the Cisco 2600 Series</v>
          </cell>
          <cell r="C1010" t="str">
            <v>9Q070749</v>
          </cell>
          <cell r="D1010" t="str">
            <v>IP-SOL-MEM2600-32U40D</v>
          </cell>
          <cell r="E1010">
            <v>119000</v>
          </cell>
          <cell r="F1010">
            <v>57300</v>
          </cell>
          <cell r="G1010">
            <v>76000</v>
          </cell>
          <cell r="H1010">
            <v>46360</v>
          </cell>
          <cell r="I1010">
            <v>3477</v>
          </cell>
        </row>
        <row r="1011">
          <cell r="A1011" t="str">
            <v>MEM2600-32U48D</v>
          </cell>
          <cell r="B1011" t="str">
            <v>32- to 48-MB DRAM Factory Upgrade for the Cisco 2600 Series</v>
          </cell>
          <cell r="C1011" t="str">
            <v>9Q070752</v>
          </cell>
          <cell r="D1011" t="str">
            <v>IP-SOL-MEM2600-32U48D</v>
          </cell>
          <cell r="E1011">
            <v>170000</v>
          </cell>
          <cell r="F1011">
            <v>81500</v>
          </cell>
          <cell r="G1011">
            <v>108000</v>
          </cell>
          <cell r="H1011">
            <v>65880</v>
          </cell>
          <cell r="I1011">
            <v>4941</v>
          </cell>
        </row>
        <row r="1012">
          <cell r="A1012" t="str">
            <v>MEM2600-32U64D</v>
          </cell>
          <cell r="B1012" t="str">
            <v>32- to 64-MB DRAM Factory Upgrade for the Cisco 2600 Series</v>
          </cell>
          <cell r="C1012" t="str">
            <v>9Q070765</v>
          </cell>
          <cell r="D1012" t="str">
            <v>IP-SOL-MEM2600-32U64D</v>
          </cell>
          <cell r="E1012">
            <v>322000</v>
          </cell>
          <cell r="F1012">
            <v>154500</v>
          </cell>
          <cell r="G1012">
            <v>205000</v>
          </cell>
          <cell r="H1012">
            <v>125050</v>
          </cell>
          <cell r="I1012">
            <v>9378.75</v>
          </cell>
        </row>
        <row r="1013">
          <cell r="A1013" t="str">
            <v>MEM2650-32U128D</v>
          </cell>
          <cell r="B1013" t="str">
            <v>32 TO 128MB DRAM Factory Upgrade for the Cisco 265x only</v>
          </cell>
          <cell r="C1013" t="str">
            <v>9Q071146</v>
          </cell>
          <cell r="D1013" t="str">
            <v>IP-SOL-MEM2650-32U128D</v>
          </cell>
          <cell r="E1013">
            <v>923000</v>
          </cell>
          <cell r="F1013">
            <v>460400</v>
          </cell>
          <cell r="G1013">
            <v>616000</v>
          </cell>
          <cell r="H1013">
            <v>375760</v>
          </cell>
          <cell r="I1013">
            <v>28182</v>
          </cell>
        </row>
        <row r="1014">
          <cell r="A1014" t="str">
            <v>MEM2650-32U40D</v>
          </cell>
          <cell r="B1014" t="str">
            <v>32 TO 40MB DRAM Factory Upgrade for the Cisco 265x only</v>
          </cell>
          <cell r="C1014" t="str">
            <v>9Q071104</v>
          </cell>
          <cell r="D1014" t="str">
            <v>IP-SOL-MEM2650-32U40D</v>
          </cell>
          <cell r="E1014">
            <v>113000</v>
          </cell>
          <cell r="F1014">
            <v>56800</v>
          </cell>
          <cell r="G1014">
            <v>76000</v>
          </cell>
          <cell r="H1014">
            <v>46360</v>
          </cell>
          <cell r="I1014">
            <v>3477</v>
          </cell>
        </row>
        <row r="1015">
          <cell r="A1015" t="str">
            <v>MEM2650-32U48D</v>
          </cell>
          <cell r="B1015" t="str">
            <v>32 TO 48MB DRAM Factory Upgrade for the Cisco 265x only</v>
          </cell>
          <cell r="C1015" t="str">
            <v>9Q071117</v>
          </cell>
          <cell r="D1015" t="str">
            <v>IP-SOL-MEM2650-32U48D</v>
          </cell>
          <cell r="E1015">
            <v>162000</v>
          </cell>
          <cell r="F1015">
            <v>80800</v>
          </cell>
          <cell r="G1015">
            <v>108000</v>
          </cell>
          <cell r="H1015">
            <v>65880</v>
          </cell>
          <cell r="I1015">
            <v>4941</v>
          </cell>
        </row>
        <row r="1016">
          <cell r="A1016" t="str">
            <v>MEM2650-32U64D</v>
          </cell>
          <cell r="B1016" t="str">
            <v>32 TO 64MB DRAM Factory Upgrade for the Cisco 265x only</v>
          </cell>
          <cell r="C1016" t="str">
            <v>9Q071120</v>
          </cell>
          <cell r="D1016" t="str">
            <v>IP-SOL-MEM2650-32U64D</v>
          </cell>
          <cell r="E1016">
            <v>308000</v>
          </cell>
          <cell r="F1016">
            <v>153300</v>
          </cell>
          <cell r="G1016">
            <v>205000</v>
          </cell>
          <cell r="H1016">
            <v>125050</v>
          </cell>
          <cell r="I1016">
            <v>9378.75</v>
          </cell>
        </row>
        <row r="1017">
          <cell r="A1017" t="str">
            <v>MEM2650-32U96D</v>
          </cell>
          <cell r="B1017" t="str">
            <v>32 TO 96MB DRAM Factory Upgrade for the Cisco 265x only</v>
          </cell>
          <cell r="C1017" t="str">
            <v>9Q071133</v>
          </cell>
          <cell r="D1017" t="str">
            <v>IP-SOL-MEM2650-32U96D</v>
          </cell>
          <cell r="E1017">
            <v>616000</v>
          </cell>
          <cell r="F1017">
            <v>306600</v>
          </cell>
          <cell r="G1017">
            <v>410000</v>
          </cell>
          <cell r="H1017">
            <v>250100</v>
          </cell>
          <cell r="I1017">
            <v>18757.5</v>
          </cell>
        </row>
        <row r="1018">
          <cell r="A1018" t="str">
            <v>MEM2600-8U16FS</v>
          </cell>
          <cell r="B1018" t="str">
            <v>8 to 16 MB Flash Factory Upgrade for the Cisco 2600 Series</v>
          </cell>
          <cell r="C1018" t="str">
            <v>9Q070778</v>
          </cell>
          <cell r="D1018" t="str">
            <v>IP-SOL-MEM2600-8U16FS</v>
          </cell>
          <cell r="E1018">
            <v>119000</v>
          </cell>
          <cell r="F1018">
            <v>57300</v>
          </cell>
          <cell r="G1018">
            <v>76000</v>
          </cell>
          <cell r="H1018">
            <v>46360</v>
          </cell>
          <cell r="I1018">
            <v>3477</v>
          </cell>
        </row>
        <row r="1019">
          <cell r="A1019" t="str">
            <v>MEM2650-8U32FS</v>
          </cell>
          <cell r="B1019" t="str">
            <v>8 TO 32MB Flash SIMM Upgrade for the Cisco265x only</v>
          </cell>
          <cell r="C1019" t="str">
            <v>9Q071159</v>
          </cell>
          <cell r="D1019" t="str">
            <v>IP-SOL-MEM2650-8U32FS</v>
          </cell>
          <cell r="E1019">
            <v>243000</v>
          </cell>
          <cell r="F1019">
            <v>121100</v>
          </cell>
          <cell r="G1019">
            <v>162000</v>
          </cell>
          <cell r="H1019">
            <v>98820</v>
          </cell>
          <cell r="I1019">
            <v>7411.5</v>
          </cell>
        </row>
        <row r="1020">
          <cell r="A1020" t="str">
            <v>MEM2600-16D=</v>
          </cell>
          <cell r="B1020" t="str">
            <v>16 MB DRAM DIMM for the Cisco 2600 Series</v>
          </cell>
          <cell r="C1020" t="str">
            <v>9Q070781</v>
          </cell>
          <cell r="D1020" t="str">
            <v>IP-SOL-MEM2600-16D=</v>
          </cell>
          <cell r="E1020">
            <v>170000</v>
          </cell>
          <cell r="F1020">
            <v>81500</v>
          </cell>
          <cell r="G1020">
            <v>108000</v>
          </cell>
          <cell r="H1020">
            <v>65880</v>
          </cell>
          <cell r="I1020">
            <v>4941</v>
          </cell>
        </row>
        <row r="1021">
          <cell r="A1021" t="str">
            <v>MEM2600-16FS=</v>
          </cell>
          <cell r="B1021" t="str">
            <v>16 MB Flash SIMM for the Cisco 2600 Series</v>
          </cell>
          <cell r="C1021" t="str">
            <v>9Q070794</v>
          </cell>
          <cell r="D1021" t="str">
            <v>IP-SOL-MEM2600-16FS=</v>
          </cell>
          <cell r="E1021">
            <v>170000</v>
          </cell>
          <cell r="F1021">
            <v>81500</v>
          </cell>
          <cell r="G1021">
            <v>108000</v>
          </cell>
          <cell r="H1021">
            <v>65880</v>
          </cell>
          <cell r="I1021">
            <v>4941</v>
          </cell>
        </row>
        <row r="1022">
          <cell r="A1022" t="str">
            <v>MEM2600-32D=</v>
          </cell>
          <cell r="B1022" t="str">
            <v>32 MB DRAM DIMM for the Cisco 2600 Series</v>
          </cell>
          <cell r="C1022" t="str">
            <v>9Q070808</v>
          </cell>
          <cell r="D1022" t="str">
            <v>IP-SOL-MEM2600-32D=</v>
          </cell>
          <cell r="E1022">
            <v>322000</v>
          </cell>
          <cell r="F1022">
            <v>154500</v>
          </cell>
          <cell r="G1022">
            <v>205000</v>
          </cell>
          <cell r="H1022">
            <v>125050</v>
          </cell>
          <cell r="I1022">
            <v>9378.75</v>
          </cell>
        </row>
        <row r="1023">
          <cell r="A1023" t="str">
            <v>MEM2600-4D=</v>
          </cell>
          <cell r="B1023" t="str">
            <v>4 MB DRAM DIMM for the Cisco 2600 Series</v>
          </cell>
          <cell r="C1023" t="str">
            <v>9Q070811</v>
          </cell>
          <cell r="D1023" t="str">
            <v>IP-SOL-MEM2600-4D=</v>
          </cell>
          <cell r="E1023">
            <v>68000</v>
          </cell>
          <cell r="F1023">
            <v>32500</v>
          </cell>
          <cell r="G1023">
            <v>43000</v>
          </cell>
          <cell r="H1023">
            <v>26230</v>
          </cell>
          <cell r="I1023">
            <v>1967.25</v>
          </cell>
        </row>
        <row r="1024">
          <cell r="A1024" t="str">
            <v>MEM2600-4FS=</v>
          </cell>
          <cell r="B1024" t="str">
            <v>4 MB Flash SIMM for the Cisco 2600 Series</v>
          </cell>
          <cell r="C1024" t="str">
            <v>9Q070824</v>
          </cell>
          <cell r="D1024" t="str">
            <v>IP-SOL-MEM2600-4FS=</v>
          </cell>
          <cell r="E1024">
            <v>68000</v>
          </cell>
          <cell r="F1024">
            <v>32500</v>
          </cell>
          <cell r="G1024">
            <v>43000</v>
          </cell>
          <cell r="H1024">
            <v>26230</v>
          </cell>
          <cell r="I1024">
            <v>1967.25</v>
          </cell>
        </row>
        <row r="1025">
          <cell r="A1025" t="str">
            <v>MEM2600-8D=</v>
          </cell>
          <cell r="B1025" t="str">
            <v>8 MB DRAM DIMM for the Cisco 2600 Series</v>
          </cell>
          <cell r="C1025" t="str">
            <v>9Q070837</v>
          </cell>
          <cell r="D1025" t="str">
            <v>IP-SOL-MEM2600-8D=</v>
          </cell>
          <cell r="E1025">
            <v>119000</v>
          </cell>
          <cell r="F1025">
            <v>57300</v>
          </cell>
          <cell r="G1025">
            <v>76000</v>
          </cell>
          <cell r="H1025">
            <v>46360</v>
          </cell>
          <cell r="I1025">
            <v>3477</v>
          </cell>
        </row>
        <row r="1026">
          <cell r="A1026" t="str">
            <v>MEM2600-8FS=</v>
          </cell>
          <cell r="B1026" t="str">
            <v>8 MB Flash SIMM for the Cisco 2600 Series</v>
          </cell>
          <cell r="C1026" t="str">
            <v>9Q070840</v>
          </cell>
          <cell r="D1026" t="str">
            <v>IP-SOL-MEM2600-8FS=</v>
          </cell>
          <cell r="E1026">
            <v>119000</v>
          </cell>
          <cell r="F1026">
            <v>57300</v>
          </cell>
          <cell r="G1026">
            <v>76000</v>
          </cell>
          <cell r="H1026">
            <v>46360</v>
          </cell>
          <cell r="I1026">
            <v>3477</v>
          </cell>
        </row>
        <row r="1027">
          <cell r="A1027" t="str">
            <v>MEM2650-16D=</v>
          </cell>
          <cell r="B1027" t="str">
            <v>16MB DRAM DIMM for the Cisco 265x only</v>
          </cell>
          <cell r="C1027" t="str">
            <v>9Q071188</v>
          </cell>
          <cell r="D1027" t="str">
            <v>IP-SOL-MEM2650-16D=</v>
          </cell>
          <cell r="E1027">
            <v>162000</v>
          </cell>
          <cell r="F1027">
            <v>80800</v>
          </cell>
          <cell r="G1027">
            <v>108000</v>
          </cell>
          <cell r="H1027">
            <v>65880</v>
          </cell>
          <cell r="I1027">
            <v>4941</v>
          </cell>
        </row>
        <row r="1028">
          <cell r="A1028" t="str">
            <v>MEM2650-32D=</v>
          </cell>
          <cell r="B1028" t="str">
            <v>32MB DRAM DIMM for the Cisco 265x only</v>
          </cell>
          <cell r="C1028" t="str">
            <v>9Q071191</v>
          </cell>
          <cell r="D1028" t="str">
            <v>IP-SOL-MEM2650-32D=</v>
          </cell>
          <cell r="E1028">
            <v>308000</v>
          </cell>
          <cell r="F1028">
            <v>153300</v>
          </cell>
          <cell r="G1028">
            <v>205000</v>
          </cell>
          <cell r="H1028">
            <v>125050</v>
          </cell>
          <cell r="I1028">
            <v>9378.75</v>
          </cell>
        </row>
        <row r="1029">
          <cell r="A1029" t="str">
            <v>MEM2650-32FS=</v>
          </cell>
          <cell r="B1029" t="str">
            <v>32MB Flash SIMM for the Cisco 265x only</v>
          </cell>
          <cell r="C1029" t="str">
            <v>9Q071162</v>
          </cell>
          <cell r="D1029" t="str">
            <v>IP-SOL-MEM2650-32FS=</v>
          </cell>
          <cell r="E1029">
            <v>308000</v>
          </cell>
          <cell r="F1029">
            <v>153300</v>
          </cell>
          <cell r="G1029">
            <v>205000</v>
          </cell>
          <cell r="H1029">
            <v>125050</v>
          </cell>
          <cell r="I1029">
            <v>9378.75</v>
          </cell>
        </row>
        <row r="1030">
          <cell r="A1030" t="str">
            <v>MEM2650-64D=</v>
          </cell>
          <cell r="B1030" t="str">
            <v>64MB DRAM DIMM for the Cisco 265x only</v>
          </cell>
          <cell r="C1030" t="str">
            <v>9Q071205</v>
          </cell>
          <cell r="D1030" t="str">
            <v>IP-SOL-MEM2650-64D=</v>
          </cell>
          <cell r="E1030">
            <v>616000</v>
          </cell>
          <cell r="F1030">
            <v>306600</v>
          </cell>
          <cell r="G1030">
            <v>410000</v>
          </cell>
          <cell r="H1030">
            <v>250100</v>
          </cell>
          <cell r="I1030">
            <v>18757.5</v>
          </cell>
        </row>
        <row r="1031">
          <cell r="A1031" t="str">
            <v>MEM2650-8D=</v>
          </cell>
          <cell r="B1031" t="str">
            <v>8MB DRAM DIMM for the Cisco 265x only</v>
          </cell>
          <cell r="C1031" t="str">
            <v>9Q071175</v>
          </cell>
          <cell r="D1031" t="str">
            <v>IP-SOL-MEM2650-8D=</v>
          </cell>
          <cell r="E1031">
            <v>113000</v>
          </cell>
          <cell r="F1031">
            <v>56800</v>
          </cell>
          <cell r="G1031">
            <v>76000</v>
          </cell>
          <cell r="H1031">
            <v>46360</v>
          </cell>
          <cell r="I1031">
            <v>3477</v>
          </cell>
        </row>
        <row r="1032">
          <cell r="A1032" t="str">
            <v>ACS-2600ASYN=</v>
          </cell>
          <cell r="B1032" t="str">
            <v>Auxiliary and Console Port Cable Kit for Cisco 2600 Series</v>
          </cell>
          <cell r="C1032" t="str">
            <v>9Q070853</v>
          </cell>
          <cell r="D1032" t="str">
            <v>IP-SOL-ACS-2600ASYN=</v>
          </cell>
          <cell r="E1032">
            <v>17000</v>
          </cell>
          <cell r="F1032">
            <v>8300</v>
          </cell>
          <cell r="G1032">
            <v>11000</v>
          </cell>
          <cell r="H1032">
            <v>6710</v>
          </cell>
          <cell r="I1032">
            <v>0</v>
          </cell>
        </row>
        <row r="1033">
          <cell r="A1033" t="str">
            <v>ACS-2600RM-19=</v>
          </cell>
          <cell r="B1033" t="str">
            <v>19 Inch Rack Mount Kit for the Cisco 2600 series</v>
          </cell>
          <cell r="C1033" t="str">
            <v>9Q070866</v>
          </cell>
          <cell r="D1033" t="str">
            <v>IP-SOL-ACS-2600RM-19=</v>
          </cell>
          <cell r="E1033">
            <v>17000</v>
          </cell>
          <cell r="F1033">
            <v>8300</v>
          </cell>
          <cell r="G1033">
            <v>11000</v>
          </cell>
          <cell r="H1033">
            <v>6710</v>
          </cell>
          <cell r="I1033">
            <v>0</v>
          </cell>
        </row>
        <row r="1034">
          <cell r="A1034" t="str">
            <v>ACS-2600RM-24=</v>
          </cell>
          <cell r="B1034" t="str">
            <v>24 Inch Rack Mount Kit for the Cisco 2600 Series</v>
          </cell>
          <cell r="C1034" t="str">
            <v>9Q070879</v>
          </cell>
          <cell r="D1034" t="str">
            <v>IP-SOL-ACS-2600RM-24=</v>
          </cell>
          <cell r="E1034">
            <v>17000</v>
          </cell>
          <cell r="F1034">
            <v>8300</v>
          </cell>
          <cell r="G1034">
            <v>11000</v>
          </cell>
          <cell r="H1034">
            <v>6710</v>
          </cell>
          <cell r="I1034">
            <v>0</v>
          </cell>
        </row>
        <row r="1035">
          <cell r="A1035" t="str">
            <v>ACS-2600RPS=</v>
          </cell>
          <cell r="B1035" t="str">
            <v>RPS Field Upgrade for the Cisco 2600 Series</v>
          </cell>
          <cell r="C1035" t="str">
            <v>9Q070882</v>
          </cell>
          <cell r="D1035" t="str">
            <v>IP-SOL-ACS-2600RPS=</v>
          </cell>
          <cell r="E1035">
            <v>25000</v>
          </cell>
          <cell r="F1035">
            <v>12100</v>
          </cell>
          <cell r="G1035">
            <v>16000</v>
          </cell>
          <cell r="H1035">
            <v>9760</v>
          </cell>
          <cell r="I1035">
            <v>0</v>
          </cell>
        </row>
        <row r="1036">
          <cell r="A1036" t="str">
            <v>PWR-2600-AC=</v>
          </cell>
          <cell r="B1036" t="str">
            <v>Cisco 2600 AC power supply spare</v>
          </cell>
          <cell r="C1036" t="str">
            <v>9Q070895</v>
          </cell>
          <cell r="D1036" t="str">
            <v>IP-SOL-PWR-2600-AC=</v>
          </cell>
          <cell r="E1036">
            <v>21000</v>
          </cell>
          <cell r="F1036">
            <v>10500</v>
          </cell>
          <cell r="G1036">
            <v>14000</v>
          </cell>
          <cell r="H1036">
            <v>8540</v>
          </cell>
          <cell r="I1036">
            <v>640.5</v>
          </cell>
        </row>
        <row r="1037">
          <cell r="A1037" t="str">
            <v>PWR-2600-DC=</v>
          </cell>
          <cell r="B1037" t="str">
            <v>Cisco 2600 DC power supply spare</v>
          </cell>
          <cell r="C1037" t="str">
            <v>9Q070909</v>
          </cell>
          <cell r="D1037" t="str">
            <v>IP-SOL-PWR-2600-DC=</v>
          </cell>
          <cell r="E1037">
            <v>85000</v>
          </cell>
          <cell r="F1037">
            <v>40800</v>
          </cell>
          <cell r="G1037">
            <v>54000</v>
          </cell>
          <cell r="H1037">
            <v>32940</v>
          </cell>
          <cell r="I1037">
            <v>2470.5</v>
          </cell>
        </row>
        <row r="1038">
          <cell r="A1038" t="str">
            <v>CISCO3620</v>
          </cell>
          <cell r="B1038" t="str">
            <v>Cisco 3600 2-slot Modular Router-AC with IP Software</v>
          </cell>
          <cell r="C1038" t="str">
            <v>9Q080001</v>
          </cell>
          <cell r="D1038" t="str">
            <v>IP-SOL-CISCO3620</v>
          </cell>
          <cell r="E1038">
            <v>492000</v>
          </cell>
          <cell r="F1038">
            <v>234400</v>
          </cell>
          <cell r="G1038">
            <v>313000</v>
          </cell>
          <cell r="H1038">
            <v>190930</v>
          </cell>
          <cell r="I1038">
            <v>14319.75</v>
          </cell>
        </row>
        <row r="1039">
          <cell r="A1039" t="str">
            <v>CISCO3620-DC</v>
          </cell>
          <cell r="B1039" t="str">
            <v>Cisco 3600 2-Slot Modular Router-DC with IP Software</v>
          </cell>
          <cell r="C1039" t="str">
            <v>9Q080014</v>
          </cell>
          <cell r="D1039" t="str">
            <v>IP-SOL-CISCO3620-DC</v>
          </cell>
          <cell r="E1039">
            <v>576000</v>
          </cell>
          <cell r="F1039">
            <v>274700</v>
          </cell>
          <cell r="G1039">
            <v>367000</v>
          </cell>
          <cell r="H1039">
            <v>223870</v>
          </cell>
          <cell r="I1039">
            <v>16790.25</v>
          </cell>
        </row>
        <row r="1040">
          <cell r="A1040" t="str">
            <v>CISCO3620-RPS</v>
          </cell>
          <cell r="B1040" t="str">
            <v>Cisco 3600 2-slot modular router, use w/ AC RPS with IP Soft</v>
          </cell>
          <cell r="C1040" t="str">
            <v>9Q080027</v>
          </cell>
          <cell r="D1040" t="str">
            <v>IP-SOL-CISCO3620-RPS</v>
          </cell>
          <cell r="E1040">
            <v>492000</v>
          </cell>
          <cell r="F1040">
            <v>234400</v>
          </cell>
          <cell r="G1040">
            <v>313000</v>
          </cell>
          <cell r="H1040">
            <v>190930</v>
          </cell>
          <cell r="I1040">
            <v>14319.75</v>
          </cell>
        </row>
        <row r="1041">
          <cell r="A1041" t="str">
            <v>CISCO3640</v>
          </cell>
          <cell r="B1041" t="str">
            <v>Cisco 3600 4-slot Modular Router-AC with IP Software</v>
          </cell>
          <cell r="C1041">
            <v>0</v>
          </cell>
          <cell r="D1041" t="str">
            <v>IP-SOL-CISCO3640</v>
          </cell>
          <cell r="E1041">
            <v>1102000</v>
          </cell>
          <cell r="F1041">
            <v>525400</v>
          </cell>
          <cell r="G1041">
            <v>702000</v>
          </cell>
          <cell r="H1041">
            <v>428220</v>
          </cell>
          <cell r="I1041">
            <v>32116.5</v>
          </cell>
        </row>
        <row r="1042">
          <cell r="A1042" t="str">
            <v>CISCO3640-DC</v>
          </cell>
          <cell r="B1042" t="str">
            <v>Cisco 3600 4-slot Modular Router-DC with IP Software</v>
          </cell>
          <cell r="C1042" t="str">
            <v>9Q080043</v>
          </cell>
          <cell r="D1042" t="str">
            <v>IP-SOL-CISCO3640-DC</v>
          </cell>
          <cell r="E1042">
            <v>1187000</v>
          </cell>
          <cell r="F1042">
            <v>565900</v>
          </cell>
          <cell r="G1042">
            <v>756000</v>
          </cell>
          <cell r="H1042">
            <v>461160</v>
          </cell>
          <cell r="I1042">
            <v>34587</v>
          </cell>
        </row>
        <row r="1043">
          <cell r="A1043" t="str">
            <v>CISCO3640-RPS</v>
          </cell>
          <cell r="B1043" t="str">
            <v>Cisco 3600 4-slot modular router, use w/ AC RPS with IP</v>
          </cell>
          <cell r="C1043" t="str">
            <v>9Q080056</v>
          </cell>
          <cell r="D1043" t="str">
            <v>IP-SOL-CISCO3640-RPS</v>
          </cell>
          <cell r="E1043">
            <v>1102000</v>
          </cell>
          <cell r="F1043">
            <v>525400</v>
          </cell>
          <cell r="G1043">
            <v>702000</v>
          </cell>
          <cell r="H1043">
            <v>428220</v>
          </cell>
          <cell r="I1043">
            <v>32116.5</v>
          </cell>
        </row>
        <row r="1044">
          <cell r="A1044" t="str">
            <v>CISCO3661-AC</v>
          </cell>
          <cell r="B1044" t="str">
            <v>10/100 E Cisco 3660 6-slot Modular Router-AC with IP SW</v>
          </cell>
          <cell r="C1044" t="str">
            <v>9Q080069</v>
          </cell>
          <cell r="D1044" t="str">
            <v>IP-SOL-CISCO3661-AC</v>
          </cell>
          <cell r="E1044">
            <v>1814000</v>
          </cell>
          <cell r="F1044">
            <v>865200</v>
          </cell>
          <cell r="G1044">
            <v>1156000</v>
          </cell>
          <cell r="H1044">
            <v>705160</v>
          </cell>
          <cell r="I1044">
            <v>52887</v>
          </cell>
        </row>
        <row r="1045">
          <cell r="A1045" t="str">
            <v>CISCO3661-DC</v>
          </cell>
          <cell r="B1045" t="str">
            <v>10/100 E Cisco 3660 6-slot Modular Router-DC with IP SW</v>
          </cell>
          <cell r="C1045" t="str">
            <v>9Q080072</v>
          </cell>
          <cell r="D1045" t="str">
            <v>IP-SOL-CISCO3661-DC</v>
          </cell>
          <cell r="E1045">
            <v>1898000</v>
          </cell>
          <cell r="F1045">
            <v>905500</v>
          </cell>
          <cell r="G1045">
            <v>1210000</v>
          </cell>
          <cell r="H1045">
            <v>738100</v>
          </cell>
          <cell r="I1045">
            <v>55357.5</v>
          </cell>
        </row>
        <row r="1046">
          <cell r="A1046" t="str">
            <v>CISCO3662-AC</v>
          </cell>
          <cell r="B1046" t="str">
            <v>Dual 10/100 E Cisco 3660 6-slot Modular Router-AC with IP SW</v>
          </cell>
          <cell r="C1046">
            <v>0</v>
          </cell>
          <cell r="D1046" t="str">
            <v>IP-SOL-CISCO3662-AC</v>
          </cell>
          <cell r="E1046">
            <v>1983000</v>
          </cell>
          <cell r="F1046">
            <v>945900</v>
          </cell>
          <cell r="G1046">
            <v>1264000</v>
          </cell>
          <cell r="H1046">
            <v>771040</v>
          </cell>
          <cell r="I1046">
            <v>57828</v>
          </cell>
        </row>
        <row r="1047">
          <cell r="A1047" t="str">
            <v>CISCO3662-AC-CO</v>
          </cell>
          <cell r="B1047" t="str">
            <v>Dual 10/100E Cisco 3660 6-slot CO Mod Router-AC w/ Telco SW</v>
          </cell>
          <cell r="C1047" t="str">
            <v>9Q080098</v>
          </cell>
          <cell r="D1047" t="str">
            <v>IP-SOL-CISCO3662-AC-CO</v>
          </cell>
          <cell r="E1047">
            <v>2543000</v>
          </cell>
          <cell r="F1047">
            <v>1212500</v>
          </cell>
          <cell r="G1047">
            <v>1620000</v>
          </cell>
          <cell r="H1047">
            <v>988200</v>
          </cell>
          <cell r="I1047">
            <v>74115</v>
          </cell>
        </row>
        <row r="1048">
          <cell r="A1048" t="str">
            <v>CISCO3662-DC</v>
          </cell>
          <cell r="B1048" t="str">
            <v>Dual 10/100 E Cisco 3660 6-slot Modular Router-DC with IP SW</v>
          </cell>
          <cell r="C1048" t="str">
            <v>9Q080102</v>
          </cell>
          <cell r="D1048" t="str">
            <v>IP-SOL-CISCO3662-DC</v>
          </cell>
          <cell r="E1048">
            <v>2068000</v>
          </cell>
          <cell r="F1048">
            <v>986400</v>
          </cell>
          <cell r="G1048">
            <v>1318000</v>
          </cell>
          <cell r="H1048">
            <v>803980</v>
          </cell>
          <cell r="I1048">
            <v>60298.5</v>
          </cell>
        </row>
        <row r="1049">
          <cell r="A1049" t="str">
            <v>CISCO3662-DC-CO</v>
          </cell>
          <cell r="B1049" t="str">
            <v>Dual 10/100E Cisco3660 6-slot CO Mod Routr 2xDC PS, Telco SW</v>
          </cell>
          <cell r="C1049" t="str">
            <v>9Q080115</v>
          </cell>
          <cell r="D1049" t="str">
            <v>IP-SOL-CISCO3662-DC-CO</v>
          </cell>
          <cell r="E1049">
            <v>2712000</v>
          </cell>
          <cell r="F1049">
            <v>1293300</v>
          </cell>
          <cell r="G1049">
            <v>1728000</v>
          </cell>
          <cell r="H1049">
            <v>1054080</v>
          </cell>
          <cell r="I1049">
            <v>79056</v>
          </cell>
        </row>
        <row r="1050">
          <cell r="A1050" t="str">
            <v>AIM-COMPR4</v>
          </cell>
          <cell r="B1050" t="str">
            <v>Data Compression AIM for the 3660</v>
          </cell>
          <cell r="C1050" t="str">
            <v>9Q080128</v>
          </cell>
          <cell r="D1050" t="str">
            <v>IP-SOL-AIM-COMPR4</v>
          </cell>
          <cell r="E1050">
            <v>339000</v>
          </cell>
          <cell r="F1050">
            <v>161700</v>
          </cell>
          <cell r="G1050">
            <v>216000</v>
          </cell>
          <cell r="H1050">
            <v>131760</v>
          </cell>
          <cell r="I1050">
            <v>9882</v>
          </cell>
        </row>
        <row r="1051">
          <cell r="A1051" t="str">
            <v>AIM-VPN/HP</v>
          </cell>
          <cell r="B1051" t="str">
            <v>DES/3DES VPN Encryption AIM for 3660-High Perform.</v>
          </cell>
          <cell r="C1051" t="str">
            <v>9Q083358</v>
          </cell>
          <cell r="D1051" t="str">
            <v>IP-SOL-AIM-VPN/HP</v>
          </cell>
          <cell r="E1051">
            <v>567000</v>
          </cell>
          <cell r="F1051">
            <v>280800</v>
          </cell>
          <cell r="G1051">
            <v>378000</v>
          </cell>
          <cell r="H1051">
            <v>230580</v>
          </cell>
          <cell r="I1051">
            <v>17293.5</v>
          </cell>
        </row>
        <row r="1052">
          <cell r="A1052" t="str">
            <v>3620MBUNDLE-24DM</v>
          </cell>
          <cell r="B1052" t="str">
            <v>3620 PRI Dial Bundle: 1FE2CT1-CSU,24DM,IP IOS</v>
          </cell>
          <cell r="C1052" t="str">
            <v>9Q080131</v>
          </cell>
          <cell r="D1052" t="str">
            <v>IP-SOL-3620MBUNDLE-24DM</v>
          </cell>
          <cell r="E1052">
            <v>1782000</v>
          </cell>
          <cell r="F1052">
            <v>882400</v>
          </cell>
          <cell r="G1052">
            <v>1188000</v>
          </cell>
          <cell r="H1052">
            <v>724680</v>
          </cell>
          <cell r="I1052">
            <v>54351</v>
          </cell>
        </row>
        <row r="1053">
          <cell r="A1053" t="str">
            <v>3620MBUNDLE-30DM</v>
          </cell>
          <cell r="B1053" t="str">
            <v>3620 PRI Dial Bundle: 1FE2CE1-U,30DM,IP IOS</v>
          </cell>
          <cell r="C1053" t="str">
            <v>9Q080144</v>
          </cell>
          <cell r="D1053" t="str">
            <v>IP-SOL-3620MBUNDLE-30DM</v>
          </cell>
          <cell r="E1053">
            <v>1782000</v>
          </cell>
          <cell r="F1053">
            <v>882400</v>
          </cell>
          <cell r="G1053">
            <v>1188000</v>
          </cell>
          <cell r="H1053">
            <v>724680</v>
          </cell>
          <cell r="I1053">
            <v>54351</v>
          </cell>
        </row>
        <row r="1054">
          <cell r="A1054" t="str">
            <v>3640MBUNDLE-4B-S/T</v>
          </cell>
          <cell r="B1054" t="str">
            <v>3640 BRI Dial Bundle: 1E2W,12DM ,4 BRI-S/T, IP IOS</v>
          </cell>
          <cell r="C1054" t="str">
            <v>9Q080157</v>
          </cell>
          <cell r="D1054" t="str">
            <v>IP-SOL-3640MBUNDLE-4B-S/T</v>
          </cell>
          <cell r="E1054">
            <v>1526000</v>
          </cell>
          <cell r="F1054">
            <v>727500</v>
          </cell>
          <cell r="G1054">
            <v>972000</v>
          </cell>
          <cell r="H1054">
            <v>592920</v>
          </cell>
          <cell r="I1054">
            <v>44469</v>
          </cell>
        </row>
        <row r="1055">
          <cell r="A1055" t="str">
            <v>3640MBUNDLE-4B-U</v>
          </cell>
          <cell r="B1055" t="str">
            <v>3640 BRI Dial Bundle: 1E2W,12DM ,4 BRI-U, IP IOS</v>
          </cell>
          <cell r="C1055" t="str">
            <v>9Q080160</v>
          </cell>
          <cell r="D1055" t="str">
            <v>IP-SOL-3640MBUNDLE-4B-U</v>
          </cell>
          <cell r="E1055">
            <v>1593000</v>
          </cell>
          <cell r="F1055">
            <v>759700</v>
          </cell>
          <cell r="G1055">
            <v>1015000</v>
          </cell>
          <cell r="H1055">
            <v>619150</v>
          </cell>
          <cell r="I1055">
            <v>46436.25</v>
          </cell>
        </row>
        <row r="1056">
          <cell r="A1056" t="str">
            <v>3640MBUNDLE-8B-S/T</v>
          </cell>
          <cell r="B1056" t="str">
            <v>3640 BRI Dial Bundle: 1E2W,18DM ,8 BRI-S/T, IP IOS</v>
          </cell>
          <cell r="C1056" t="str">
            <v>9Q080173</v>
          </cell>
          <cell r="D1056" t="str">
            <v>IP-SOL-3640MBUNDLE-8B-S/T</v>
          </cell>
          <cell r="E1056">
            <v>1983000</v>
          </cell>
          <cell r="F1056">
            <v>945900</v>
          </cell>
          <cell r="G1056">
            <v>1264000</v>
          </cell>
          <cell r="H1056">
            <v>771040</v>
          </cell>
          <cell r="I1056">
            <v>57828</v>
          </cell>
        </row>
        <row r="1057">
          <cell r="A1057" t="str">
            <v>3640MBUNDLE-8B-U</v>
          </cell>
          <cell r="B1057" t="str">
            <v>3640 BRI Dial Bundle: 1E2W,18DM ,8 BRI-U, IP IOS</v>
          </cell>
          <cell r="C1057" t="str">
            <v>9Q080186</v>
          </cell>
          <cell r="D1057" t="str">
            <v>IP-SOL-3640MBUNDLE-8B-U</v>
          </cell>
          <cell r="E1057">
            <v>2119000</v>
          </cell>
          <cell r="F1057">
            <v>1010400</v>
          </cell>
          <cell r="G1057">
            <v>1350000</v>
          </cell>
          <cell r="H1057">
            <v>823500</v>
          </cell>
          <cell r="I1057">
            <v>61762.5</v>
          </cell>
        </row>
        <row r="1058">
          <cell r="A1058" t="str">
            <v>AS3640-T1-48DM</v>
          </cell>
          <cell r="B1058" t="str">
            <v>3600 Access Concentrator-48 MICA Modems+2 PRI/T1+Eth+IP IOS</v>
          </cell>
          <cell r="C1058" t="str">
            <v>9Q080199</v>
          </cell>
          <cell r="D1058" t="str">
            <v>IP-SOL-AS3640-T1-48DM</v>
          </cell>
          <cell r="E1058">
            <v>3221000</v>
          </cell>
          <cell r="F1058">
            <v>1535800</v>
          </cell>
          <cell r="G1058">
            <v>2052000</v>
          </cell>
          <cell r="H1058">
            <v>1251720</v>
          </cell>
          <cell r="I1058">
            <v>93879</v>
          </cell>
        </row>
        <row r="1059">
          <cell r="A1059" t="str">
            <v>MEM3600-16FC</v>
          </cell>
          <cell r="B1059" t="str">
            <v>16Mb Flash card for the Cisco 3600</v>
          </cell>
          <cell r="C1059" t="str">
            <v>9Q080203</v>
          </cell>
          <cell r="D1059" t="str">
            <v>IP-SOL-MEM3600-16FC</v>
          </cell>
          <cell r="E1059">
            <v>203000</v>
          </cell>
          <cell r="F1059">
            <v>97300</v>
          </cell>
          <cell r="G1059">
            <v>130000</v>
          </cell>
          <cell r="H1059">
            <v>79300</v>
          </cell>
          <cell r="I1059">
            <v>5947.5</v>
          </cell>
        </row>
        <row r="1060">
          <cell r="A1060" t="str">
            <v>MEM3600-16FS=</v>
          </cell>
          <cell r="B1060" t="str">
            <v>16MB Flash Memory for the 3600</v>
          </cell>
          <cell r="C1060" t="str">
            <v>9Q080216</v>
          </cell>
          <cell r="D1060" t="str">
            <v>IP-SOL-MEM3600-16FS=</v>
          </cell>
          <cell r="E1060">
            <v>203000</v>
          </cell>
          <cell r="F1060">
            <v>97300</v>
          </cell>
          <cell r="G1060">
            <v>130000</v>
          </cell>
          <cell r="H1060">
            <v>79300</v>
          </cell>
          <cell r="I1060">
            <v>5947.5</v>
          </cell>
        </row>
        <row r="1061">
          <cell r="A1061" t="str">
            <v>MEM3600-16U32FS</v>
          </cell>
          <cell r="B1061" t="str">
            <v>16 to 32 MB Factory Flash Upgrade for Cisco 3600</v>
          </cell>
          <cell r="C1061" t="str">
            <v>9Q083316</v>
          </cell>
          <cell r="D1061" t="str">
            <v>IP-SOL-MEM3600-16U32FS</v>
          </cell>
          <cell r="E1061">
            <v>194000</v>
          </cell>
          <cell r="F1061">
            <v>96500</v>
          </cell>
          <cell r="G1061">
            <v>130000</v>
          </cell>
          <cell r="H1061">
            <v>79300</v>
          </cell>
          <cell r="I1061">
            <v>5947.5</v>
          </cell>
        </row>
        <row r="1062">
          <cell r="A1062" t="str">
            <v>MEM3600-4FC</v>
          </cell>
          <cell r="B1062" t="str">
            <v>4 MB Blank Flash PCMCIA Card for the Cisco 3600 Series</v>
          </cell>
          <cell r="C1062" t="str">
            <v>9Q080229</v>
          </cell>
          <cell r="D1062" t="str">
            <v>IP-SOL-MEM3600-4FC</v>
          </cell>
          <cell r="E1062">
            <v>68000</v>
          </cell>
          <cell r="F1062">
            <v>32300</v>
          </cell>
          <cell r="G1062">
            <v>43000</v>
          </cell>
          <cell r="H1062">
            <v>26230</v>
          </cell>
          <cell r="I1062">
            <v>1967.25</v>
          </cell>
        </row>
        <row r="1063">
          <cell r="A1063" t="str">
            <v>MEM3600-4FS=</v>
          </cell>
          <cell r="B1063" t="str">
            <v>4 MB Flash for the Cisco 3600 Series</v>
          </cell>
          <cell r="C1063" t="str">
            <v>9Q080232</v>
          </cell>
          <cell r="D1063" t="str">
            <v>IP-SOL-MEM3600-4FS=</v>
          </cell>
          <cell r="E1063">
            <v>68000</v>
          </cell>
          <cell r="F1063">
            <v>32300</v>
          </cell>
          <cell r="G1063">
            <v>43000</v>
          </cell>
          <cell r="H1063">
            <v>26230</v>
          </cell>
          <cell r="I1063">
            <v>1967.25</v>
          </cell>
        </row>
        <row r="1064">
          <cell r="A1064" t="str">
            <v>MEM3600-8FC</v>
          </cell>
          <cell r="B1064" t="str">
            <v>8 MB Flash Card for the Cisco 3600 Series</v>
          </cell>
          <cell r="C1064" t="str">
            <v>9Q080245</v>
          </cell>
          <cell r="D1064" t="str">
            <v>IP-SOL-MEM3600-8FC</v>
          </cell>
          <cell r="E1064">
            <v>119000</v>
          </cell>
          <cell r="F1064">
            <v>56900</v>
          </cell>
          <cell r="G1064">
            <v>76000</v>
          </cell>
          <cell r="H1064">
            <v>46360</v>
          </cell>
          <cell r="I1064">
            <v>3477</v>
          </cell>
        </row>
        <row r="1065">
          <cell r="A1065" t="str">
            <v>MEM3600-8FS=</v>
          </cell>
          <cell r="B1065" t="str">
            <v>8 MB Flash for the Cisco 3600 Series</v>
          </cell>
          <cell r="C1065" t="str">
            <v>9Q080258</v>
          </cell>
          <cell r="D1065" t="str">
            <v>IP-SOL-MEM3600-8FS=</v>
          </cell>
          <cell r="E1065">
            <v>119000</v>
          </cell>
          <cell r="F1065">
            <v>56900</v>
          </cell>
          <cell r="G1065">
            <v>76000</v>
          </cell>
          <cell r="H1065">
            <v>46360</v>
          </cell>
          <cell r="I1065">
            <v>3477</v>
          </cell>
        </row>
        <row r="1066">
          <cell r="A1066" t="str">
            <v>MEM3600-8U16FS</v>
          </cell>
          <cell r="B1066" t="str">
            <v>8-to-16MB Flash Factory Upgrade for the Cisco 3600</v>
          </cell>
          <cell r="C1066" t="str">
            <v>9Q080261</v>
          </cell>
          <cell r="D1066" t="str">
            <v>IP-SOL-MEM3600-8U16FS</v>
          </cell>
          <cell r="E1066">
            <v>119000</v>
          </cell>
          <cell r="F1066">
            <v>56900</v>
          </cell>
          <cell r="G1066">
            <v>76000</v>
          </cell>
          <cell r="H1066">
            <v>46360</v>
          </cell>
          <cell r="I1066">
            <v>3477</v>
          </cell>
        </row>
        <row r="1067">
          <cell r="A1067" t="str">
            <v>MEM3600-8U32FS</v>
          </cell>
          <cell r="B1067" t="str">
            <v>8-to-32MB Flash Factory Upgrade for the Cisco 3600</v>
          </cell>
          <cell r="C1067" t="str">
            <v>9Q080274</v>
          </cell>
          <cell r="D1067" t="str">
            <v>IP-SOL-MEM3600-8U32FS</v>
          </cell>
          <cell r="E1067">
            <v>254000</v>
          </cell>
          <cell r="F1067">
            <v>121300</v>
          </cell>
          <cell r="G1067">
            <v>162000</v>
          </cell>
          <cell r="H1067">
            <v>98820</v>
          </cell>
          <cell r="I1067">
            <v>7411.5</v>
          </cell>
        </row>
        <row r="1068">
          <cell r="A1068" t="str">
            <v>MEM3620-16D=</v>
          </cell>
          <cell r="B1068" t="str">
            <v>16 MB DRAM SIMM for the Cisco 3620 Series</v>
          </cell>
          <cell r="C1068" t="str">
            <v>9Q080287</v>
          </cell>
          <cell r="D1068" t="str">
            <v>IP-SOL-MEM3620-16D=</v>
          </cell>
          <cell r="E1068">
            <v>170000</v>
          </cell>
          <cell r="F1068">
            <v>80900</v>
          </cell>
          <cell r="G1068">
            <v>108000</v>
          </cell>
          <cell r="H1068">
            <v>65880</v>
          </cell>
          <cell r="I1068">
            <v>4941</v>
          </cell>
        </row>
        <row r="1069">
          <cell r="A1069" t="str">
            <v>MEM3620-32U48D</v>
          </cell>
          <cell r="B1069" t="str">
            <v>32-to-48 MB DRAM Factory Upgrade for the Cisco 3620</v>
          </cell>
          <cell r="C1069" t="str">
            <v>9Q080290</v>
          </cell>
          <cell r="D1069" t="str">
            <v>IP-SOL-MEM3620-32U48D</v>
          </cell>
          <cell r="E1069">
            <v>170000</v>
          </cell>
          <cell r="F1069">
            <v>80900</v>
          </cell>
          <cell r="G1069">
            <v>108000</v>
          </cell>
          <cell r="H1069">
            <v>65880</v>
          </cell>
          <cell r="I1069">
            <v>4941</v>
          </cell>
        </row>
        <row r="1070">
          <cell r="A1070" t="str">
            <v>MEM3620-32U64D</v>
          </cell>
          <cell r="B1070" t="str">
            <v>32-to-64 MB DRAM Factory Upgrade for the Cisco 3620</v>
          </cell>
          <cell r="C1070" t="str">
            <v>9Q080304</v>
          </cell>
          <cell r="D1070" t="str">
            <v>IP-SOL-MEM3620-32U64D</v>
          </cell>
          <cell r="E1070">
            <v>339000</v>
          </cell>
          <cell r="F1070">
            <v>161700</v>
          </cell>
          <cell r="G1070">
            <v>216000</v>
          </cell>
          <cell r="H1070">
            <v>131760</v>
          </cell>
          <cell r="I1070">
            <v>9882</v>
          </cell>
        </row>
        <row r="1071">
          <cell r="A1071" t="str">
            <v>MEM3620-4D=</v>
          </cell>
          <cell r="B1071" t="str">
            <v>4 MB DRAM SIMM for the Cisco 3620 Series</v>
          </cell>
          <cell r="C1071" t="str">
            <v>9Q080317</v>
          </cell>
          <cell r="D1071" t="str">
            <v>IP-SOL-MEM3620-4D=</v>
          </cell>
          <cell r="E1071">
            <v>68000</v>
          </cell>
          <cell r="F1071">
            <v>32300</v>
          </cell>
          <cell r="G1071">
            <v>43000</v>
          </cell>
          <cell r="H1071">
            <v>26230</v>
          </cell>
          <cell r="I1071">
            <v>1967.25</v>
          </cell>
        </row>
        <row r="1072">
          <cell r="A1072" t="str">
            <v>MEM3620-8D=</v>
          </cell>
          <cell r="B1072" t="str">
            <v>8 MB DRAM SIMM for the Cisco 3620 Series</v>
          </cell>
          <cell r="C1072" t="str">
            <v>9Q080320</v>
          </cell>
          <cell r="D1072" t="str">
            <v>IP-SOL-MEM3620-8D=</v>
          </cell>
          <cell r="E1072">
            <v>119000</v>
          </cell>
          <cell r="F1072">
            <v>56900</v>
          </cell>
          <cell r="G1072">
            <v>76000</v>
          </cell>
          <cell r="H1072">
            <v>46360</v>
          </cell>
          <cell r="I1072">
            <v>3477</v>
          </cell>
        </row>
        <row r="1073">
          <cell r="A1073" t="str">
            <v>MEM3640-2X16D=</v>
          </cell>
          <cell r="B1073" t="str">
            <v>32MB DRAM for the Cisco 3640 (2x16 MB DRAM SIMMs)</v>
          </cell>
          <cell r="C1073" t="str">
            <v>9Q080333</v>
          </cell>
          <cell r="D1073" t="str">
            <v>IP-SOL-MEM3640-2X16D=</v>
          </cell>
          <cell r="E1073">
            <v>322000</v>
          </cell>
          <cell r="F1073">
            <v>153500</v>
          </cell>
          <cell r="G1073">
            <v>205000</v>
          </cell>
          <cell r="H1073">
            <v>125050</v>
          </cell>
          <cell r="I1073">
            <v>9378.75</v>
          </cell>
        </row>
        <row r="1074">
          <cell r="A1074" t="str">
            <v>MEM3640-2X32D=</v>
          </cell>
          <cell r="B1074" t="str">
            <v>64MB DRAM for the Cisco 3640 (2x32MB DRAM SIMMs)</v>
          </cell>
          <cell r="C1074" t="str">
            <v>9Q080346</v>
          </cell>
          <cell r="D1074" t="str">
            <v>IP-SOL-MEM3640-2X32D=</v>
          </cell>
          <cell r="E1074">
            <v>610000</v>
          </cell>
          <cell r="F1074">
            <v>291100</v>
          </cell>
          <cell r="G1074">
            <v>389000</v>
          </cell>
          <cell r="H1074">
            <v>237290</v>
          </cell>
          <cell r="I1074">
            <v>17796.75</v>
          </cell>
        </row>
        <row r="1075">
          <cell r="A1075" t="str">
            <v>MEM3640-2X4D=</v>
          </cell>
          <cell r="B1075" t="str">
            <v>8 MB DRAM for the Cisco 3640 (2x4 MB DRAM SIMMs)</v>
          </cell>
          <cell r="C1075" t="str">
            <v>9Q080359</v>
          </cell>
          <cell r="D1075" t="str">
            <v>IP-SOL-MEM3640-2X4D=</v>
          </cell>
          <cell r="E1075">
            <v>119000</v>
          </cell>
          <cell r="F1075">
            <v>56900</v>
          </cell>
          <cell r="G1075">
            <v>76000</v>
          </cell>
          <cell r="H1075">
            <v>46360</v>
          </cell>
          <cell r="I1075">
            <v>3477</v>
          </cell>
        </row>
        <row r="1076">
          <cell r="A1076" t="str">
            <v>MEM3640-2X8D=</v>
          </cell>
          <cell r="B1076" t="str">
            <v>16MB DRAM for the Cisco 3640 (2x8 MB DRAM SIMMs)</v>
          </cell>
          <cell r="C1076" t="str">
            <v>9Q080362</v>
          </cell>
          <cell r="D1076" t="str">
            <v>IP-SOL-MEM3640-2X8D=</v>
          </cell>
          <cell r="E1076">
            <v>170000</v>
          </cell>
          <cell r="F1076">
            <v>80900</v>
          </cell>
          <cell r="G1076">
            <v>108000</v>
          </cell>
          <cell r="H1076">
            <v>65880</v>
          </cell>
          <cell r="I1076">
            <v>4941</v>
          </cell>
        </row>
        <row r="1077">
          <cell r="A1077" t="str">
            <v>MEM3640-32U128D</v>
          </cell>
          <cell r="B1077" t="str">
            <v>32-to-128 MB DRAM Factory Upgrade for the Cisco 3640</v>
          </cell>
          <cell r="C1077" t="str">
            <v>9Q080375</v>
          </cell>
          <cell r="D1077" t="str">
            <v>IP-SOL-MEM3640-32U128D</v>
          </cell>
          <cell r="E1077">
            <v>976000</v>
          </cell>
          <cell r="F1077">
            <v>465500</v>
          </cell>
          <cell r="G1077">
            <v>622000</v>
          </cell>
          <cell r="H1077">
            <v>379420</v>
          </cell>
          <cell r="I1077">
            <v>28456.5</v>
          </cell>
        </row>
        <row r="1078">
          <cell r="A1078" t="str">
            <v>MEM3640-32U48D</v>
          </cell>
          <cell r="B1078" t="str">
            <v>32-to-48 MB DRAM Factory Upgrade for the Cisco 3640</v>
          </cell>
          <cell r="C1078" t="str">
            <v>9Q080388</v>
          </cell>
          <cell r="D1078" t="str">
            <v>IP-SOL-MEM3640-32U48D</v>
          </cell>
          <cell r="E1078">
            <v>170000</v>
          </cell>
          <cell r="F1078">
            <v>80900</v>
          </cell>
          <cell r="G1078">
            <v>108000</v>
          </cell>
          <cell r="H1078">
            <v>65880</v>
          </cell>
          <cell r="I1078">
            <v>4941</v>
          </cell>
        </row>
        <row r="1079">
          <cell r="A1079" t="str">
            <v>MEM3640-32U64D</v>
          </cell>
          <cell r="B1079" t="str">
            <v>32-to-64 MB DRAM Factory Upgrade for the Cisco 3640</v>
          </cell>
          <cell r="C1079" t="str">
            <v>9Q080391</v>
          </cell>
          <cell r="D1079" t="str">
            <v>IP-SOL-MEM3640-32U64D</v>
          </cell>
          <cell r="E1079">
            <v>339000</v>
          </cell>
          <cell r="F1079">
            <v>161700</v>
          </cell>
          <cell r="G1079">
            <v>216000</v>
          </cell>
          <cell r="H1079">
            <v>131760</v>
          </cell>
          <cell r="I1079">
            <v>9882</v>
          </cell>
        </row>
        <row r="1080">
          <cell r="A1080" t="str">
            <v>MEM3660-128D=</v>
          </cell>
          <cell r="B1080" t="str">
            <v>128 MB DRAM Field Upgrade for the Cisco 3660</v>
          </cell>
          <cell r="C1080" t="str">
            <v>9Q080405</v>
          </cell>
          <cell r="D1080" t="str">
            <v>IP-SOL-MEM3660-128D=</v>
          </cell>
          <cell r="E1080">
            <v>1187000</v>
          </cell>
          <cell r="F1080">
            <v>565900</v>
          </cell>
          <cell r="G1080">
            <v>756000</v>
          </cell>
          <cell r="H1080">
            <v>461160</v>
          </cell>
          <cell r="I1080">
            <v>34587</v>
          </cell>
        </row>
        <row r="1081">
          <cell r="A1081" t="str">
            <v>MEM3660-32D=</v>
          </cell>
          <cell r="B1081" t="str">
            <v>32 MB DRAM Field Upgrade for the Cisco 3660</v>
          </cell>
          <cell r="C1081" t="str">
            <v>9Q080418</v>
          </cell>
          <cell r="D1081" t="str">
            <v>IP-SOL-MEM3660-32D=</v>
          </cell>
          <cell r="E1081">
            <v>339000</v>
          </cell>
          <cell r="F1081">
            <v>161700</v>
          </cell>
          <cell r="G1081">
            <v>216000</v>
          </cell>
          <cell r="H1081">
            <v>131760</v>
          </cell>
          <cell r="I1081">
            <v>9882</v>
          </cell>
        </row>
        <row r="1082">
          <cell r="A1082" t="str">
            <v>MEM3660-32U128D</v>
          </cell>
          <cell r="B1082" t="str">
            <v>32-to-128MB DRAM Factory Upgrade for the Cisco 3660</v>
          </cell>
          <cell r="C1082" t="str">
            <v>9Q080421</v>
          </cell>
          <cell r="D1082" t="str">
            <v>IP-SOL-MEM3660-32U128D</v>
          </cell>
          <cell r="E1082">
            <v>976000</v>
          </cell>
          <cell r="F1082">
            <v>465500</v>
          </cell>
          <cell r="G1082">
            <v>622000</v>
          </cell>
          <cell r="H1082">
            <v>379420</v>
          </cell>
          <cell r="I1082">
            <v>28456.5</v>
          </cell>
        </row>
        <row r="1083">
          <cell r="A1083" t="str">
            <v>MEM3660-32U256D</v>
          </cell>
          <cell r="B1083" t="str">
            <v>32-to-256MB DRAM Factory Upgrade for the Cisco 3660</v>
          </cell>
          <cell r="C1083" t="str">
            <v>9Q080434</v>
          </cell>
          <cell r="D1083" t="str">
            <v>IP-SOL-MEM3660-32U256D</v>
          </cell>
          <cell r="E1083">
            <v>1953000</v>
          </cell>
          <cell r="F1083">
            <v>931100</v>
          </cell>
          <cell r="G1083">
            <v>1244000</v>
          </cell>
          <cell r="H1083">
            <v>758840</v>
          </cell>
          <cell r="I1083">
            <v>56913</v>
          </cell>
        </row>
        <row r="1084">
          <cell r="A1084" t="str">
            <v>MEM3660-32U64D</v>
          </cell>
          <cell r="B1084" t="str">
            <v>32-to-64MB DRAM Factory Upgrade for the Cisco 3660</v>
          </cell>
          <cell r="C1084" t="str">
            <v>9Q080447</v>
          </cell>
          <cell r="D1084" t="str">
            <v>IP-SOL-MEM3660-32U64D</v>
          </cell>
          <cell r="E1084">
            <v>339000</v>
          </cell>
          <cell r="F1084">
            <v>161700</v>
          </cell>
          <cell r="G1084">
            <v>216000</v>
          </cell>
          <cell r="H1084">
            <v>131760</v>
          </cell>
          <cell r="I1084">
            <v>9882</v>
          </cell>
        </row>
        <row r="1085">
          <cell r="A1085" t="str">
            <v>MEM3660-32U96D</v>
          </cell>
          <cell r="B1085" t="str">
            <v>32-to-96MB DRAM Factory Upgrade for the Cisco 3660</v>
          </cell>
          <cell r="C1085" t="str">
            <v>9Q083329</v>
          </cell>
          <cell r="D1085" t="str">
            <v>IP-SOL-MEM3660-32U96D</v>
          </cell>
          <cell r="E1085">
            <v>622000</v>
          </cell>
          <cell r="F1085">
            <v>308200</v>
          </cell>
          <cell r="G1085">
            <v>415000</v>
          </cell>
          <cell r="H1085">
            <v>253150</v>
          </cell>
          <cell r="I1085">
            <v>18986.25</v>
          </cell>
        </row>
        <row r="1086">
          <cell r="A1086" t="str">
            <v>MEM3660-64D=</v>
          </cell>
          <cell r="B1086" t="str">
            <v>64 MB DRAM Field Upgrade for the Cisco 3660</v>
          </cell>
          <cell r="C1086" t="str">
            <v>9Q080450</v>
          </cell>
          <cell r="D1086" t="str">
            <v>IP-SOL-MEM3660-64D=</v>
          </cell>
          <cell r="E1086">
            <v>651000</v>
          </cell>
          <cell r="F1086">
            <v>310600</v>
          </cell>
          <cell r="G1086">
            <v>415000</v>
          </cell>
          <cell r="H1086">
            <v>253150</v>
          </cell>
          <cell r="I1086">
            <v>18986.25</v>
          </cell>
        </row>
        <row r="1087">
          <cell r="A1087" t="str">
            <v>MEM56K-3600=</v>
          </cell>
          <cell r="B1087" t="str">
            <v>PC Card memory for 3600 with 56k Modem Microcode (spare)</v>
          </cell>
          <cell r="C1087" t="str">
            <v>9Q080463</v>
          </cell>
          <cell r="D1087" t="str">
            <v>IP-SOL-MEM56K-3600=</v>
          </cell>
          <cell r="E1087">
            <v>42000</v>
          </cell>
          <cell r="F1087">
            <v>20200</v>
          </cell>
          <cell r="G1087">
            <v>27000</v>
          </cell>
          <cell r="H1087">
            <v>16470</v>
          </cell>
          <cell r="I1087">
            <v>1235.25</v>
          </cell>
        </row>
        <row r="1088">
          <cell r="A1088" t="str">
            <v>MICA-6MOD=</v>
          </cell>
          <cell r="B1088" t="str">
            <v>6 Port Digital Modem Network Module, Spare</v>
          </cell>
          <cell r="C1088" t="str">
            <v>9Q080476</v>
          </cell>
          <cell r="D1088" t="str">
            <v>IP-SOL-MICA-6MOD=</v>
          </cell>
          <cell r="E1088">
            <v>288000</v>
          </cell>
          <cell r="F1088">
            <v>137700</v>
          </cell>
          <cell r="G1088">
            <v>184000</v>
          </cell>
          <cell r="H1088">
            <v>112240</v>
          </cell>
          <cell r="I1088">
            <v>8418</v>
          </cell>
        </row>
        <row r="1089">
          <cell r="A1089" t="str">
            <v>3660-CHAS&amp;BKPLN=</v>
          </cell>
          <cell r="B1089" t="str">
            <v>3660 chassis, fans, and enterprise backplane spare</v>
          </cell>
          <cell r="C1089" t="str">
            <v>9Q080489</v>
          </cell>
          <cell r="D1089" t="str">
            <v>IP-SOL-3660-CHAS&amp;BKPLN=</v>
          </cell>
          <cell r="E1089">
            <v>1034000</v>
          </cell>
          <cell r="F1089">
            <v>493200</v>
          </cell>
          <cell r="G1089">
            <v>659000</v>
          </cell>
          <cell r="H1089">
            <v>401990</v>
          </cell>
          <cell r="I1089">
            <v>30149.25</v>
          </cell>
        </row>
        <row r="1090">
          <cell r="A1090" t="str">
            <v>3660CO-CHAS&amp;BKPLN=</v>
          </cell>
          <cell r="B1090" t="str">
            <v>3660-CO chassis, fans, and backplane spare</v>
          </cell>
          <cell r="C1090" t="str">
            <v>9Q080492</v>
          </cell>
          <cell r="D1090" t="str">
            <v>IP-SOL-3660CO-CHAS&amp;BKPLN=</v>
          </cell>
          <cell r="E1090">
            <v>1119000</v>
          </cell>
          <cell r="F1090">
            <v>533600</v>
          </cell>
          <cell r="G1090">
            <v>713000</v>
          </cell>
          <cell r="H1090">
            <v>434930</v>
          </cell>
          <cell r="I1090">
            <v>32619.75</v>
          </cell>
        </row>
        <row r="1091">
          <cell r="A1091" t="str">
            <v>ACS-3600ASYN</v>
          </cell>
          <cell r="B1091" t="str">
            <v>Auxiliary/Console Port Cable Kit for the Cisco 3600 Series</v>
          </cell>
          <cell r="C1091" t="str">
            <v>9Q080506</v>
          </cell>
          <cell r="D1091" t="str">
            <v>IP-SOL-ACS-3600ASYN</v>
          </cell>
          <cell r="E1091">
            <v>17000</v>
          </cell>
          <cell r="F1091">
            <v>8300</v>
          </cell>
          <cell r="G1091">
            <v>11000</v>
          </cell>
          <cell r="H1091">
            <v>6710</v>
          </cell>
          <cell r="I1091">
            <v>0</v>
          </cell>
        </row>
        <row r="1092">
          <cell r="A1092" t="str">
            <v>ACS-3620NEBS/ETSI=</v>
          </cell>
          <cell r="B1092" t="str">
            <v>NEBS/ETSI Telco Accessory Kit for Cisco 3620</v>
          </cell>
          <cell r="C1092" t="str">
            <v>9Q080519</v>
          </cell>
          <cell r="D1092" t="str">
            <v>IP-SOL-ACS-3620NEBS/ETSI=</v>
          </cell>
          <cell r="E1092">
            <v>85000</v>
          </cell>
          <cell r="F1092">
            <v>40500</v>
          </cell>
          <cell r="G1092">
            <v>54000</v>
          </cell>
          <cell r="H1092">
            <v>32940</v>
          </cell>
          <cell r="I1092">
            <v>0</v>
          </cell>
        </row>
        <row r="1093">
          <cell r="A1093" t="str">
            <v>ACS-3620RM-19=</v>
          </cell>
          <cell r="B1093" t="str">
            <v>19 Inch Rack Mount Kit for the Cisco 3620</v>
          </cell>
          <cell r="C1093" t="str">
            <v>9Q080522</v>
          </cell>
          <cell r="D1093" t="str">
            <v>IP-SOL-ACS-3620RM-19=</v>
          </cell>
          <cell r="E1093">
            <v>17000</v>
          </cell>
          <cell r="F1093">
            <v>8300</v>
          </cell>
          <cell r="G1093">
            <v>11000</v>
          </cell>
          <cell r="H1093">
            <v>6710</v>
          </cell>
          <cell r="I1093">
            <v>0</v>
          </cell>
        </row>
        <row r="1094">
          <cell r="A1094" t="str">
            <v>ACS-3620RM-24=</v>
          </cell>
          <cell r="B1094" t="str">
            <v>24 Inch Rack Mount Kit for the Cisco 3620</v>
          </cell>
          <cell r="C1094" t="str">
            <v>9Q080535</v>
          </cell>
          <cell r="D1094" t="str">
            <v>IP-SOL-ACS-3620RM-24=</v>
          </cell>
          <cell r="E1094">
            <v>17000</v>
          </cell>
          <cell r="F1094">
            <v>8300</v>
          </cell>
          <cell r="G1094">
            <v>11000</v>
          </cell>
          <cell r="H1094">
            <v>6710</v>
          </cell>
          <cell r="I1094">
            <v>0</v>
          </cell>
        </row>
        <row r="1095">
          <cell r="A1095" t="str">
            <v>ACS-3620RPS=</v>
          </cell>
          <cell r="B1095" t="str">
            <v>RPS Field Upgrade for the C3620</v>
          </cell>
          <cell r="C1095" t="str">
            <v>9Q080548</v>
          </cell>
          <cell r="D1095" t="str">
            <v>IP-SOL-ACS-3620RPS=</v>
          </cell>
          <cell r="E1095">
            <v>39000</v>
          </cell>
          <cell r="F1095">
            <v>18700</v>
          </cell>
          <cell r="G1095">
            <v>25000</v>
          </cell>
          <cell r="H1095">
            <v>15250</v>
          </cell>
          <cell r="I1095">
            <v>0</v>
          </cell>
        </row>
        <row r="1096">
          <cell r="A1096" t="str">
            <v>ACS-3640NEBS/ETSI=</v>
          </cell>
          <cell r="B1096" t="str">
            <v>NEBS/ETSI Telco Accessory Kit for Cisco 3640</v>
          </cell>
          <cell r="C1096" t="str">
            <v>9Q080551</v>
          </cell>
          <cell r="D1096" t="str">
            <v>IP-SOL-ACS-3640NEBS/ETSI=</v>
          </cell>
          <cell r="E1096">
            <v>85000</v>
          </cell>
          <cell r="F1096">
            <v>40500</v>
          </cell>
          <cell r="G1096">
            <v>54000</v>
          </cell>
          <cell r="H1096">
            <v>32940</v>
          </cell>
          <cell r="I1096">
            <v>0</v>
          </cell>
        </row>
        <row r="1097">
          <cell r="A1097" t="str">
            <v>ACS-3640RM-19=</v>
          </cell>
          <cell r="B1097" t="str">
            <v>19 Inch Rack Mount Kit for the Cisco 3640</v>
          </cell>
          <cell r="C1097" t="str">
            <v>9Q080564</v>
          </cell>
          <cell r="D1097" t="str">
            <v>IP-SOL-ACS-3640RM-19=</v>
          </cell>
          <cell r="E1097">
            <v>17000</v>
          </cell>
          <cell r="F1097">
            <v>8300</v>
          </cell>
          <cell r="G1097">
            <v>11000</v>
          </cell>
          <cell r="H1097">
            <v>6710</v>
          </cell>
          <cell r="I1097">
            <v>0</v>
          </cell>
        </row>
        <row r="1098">
          <cell r="A1098" t="str">
            <v>ACS-3640RM-24=</v>
          </cell>
          <cell r="B1098" t="str">
            <v>24 Inch Rack Mount Kit for the Cisco 3640</v>
          </cell>
          <cell r="C1098" t="str">
            <v>9Q080577</v>
          </cell>
          <cell r="D1098" t="str">
            <v>IP-SOL-ACS-3640RM-24=</v>
          </cell>
          <cell r="E1098">
            <v>17000</v>
          </cell>
          <cell r="F1098">
            <v>8300</v>
          </cell>
          <cell r="G1098">
            <v>11000</v>
          </cell>
          <cell r="H1098">
            <v>6710</v>
          </cell>
          <cell r="I1098">
            <v>0</v>
          </cell>
        </row>
        <row r="1099">
          <cell r="A1099" t="str">
            <v>ACS-3640RPS=</v>
          </cell>
          <cell r="B1099" t="str">
            <v>RPS Field Upgrade for the C3640</v>
          </cell>
          <cell r="C1099" t="str">
            <v>9Q080580</v>
          </cell>
          <cell r="D1099" t="str">
            <v>IP-SOL-ACS-3640RPS=</v>
          </cell>
          <cell r="E1099">
            <v>42000</v>
          </cell>
          <cell r="F1099">
            <v>20200</v>
          </cell>
          <cell r="G1099">
            <v>27000</v>
          </cell>
          <cell r="H1099">
            <v>16470</v>
          </cell>
          <cell r="I1099">
            <v>0</v>
          </cell>
        </row>
        <row r="1100">
          <cell r="A1100" t="str">
            <v>ACS-3660NEBS/ETSI=</v>
          </cell>
          <cell r="B1100" t="str">
            <v>NEBS/ETSI Central Office Auxiliary Kit for Cisco 3660</v>
          </cell>
          <cell r="C1100" t="str">
            <v>9Q080593</v>
          </cell>
          <cell r="D1100" t="str">
            <v>IP-SOL-ACS-3660NEBS/ETSI=</v>
          </cell>
          <cell r="E1100">
            <v>85000</v>
          </cell>
          <cell r="F1100">
            <v>40500</v>
          </cell>
          <cell r="G1100">
            <v>54000</v>
          </cell>
          <cell r="H1100">
            <v>32940</v>
          </cell>
          <cell r="I1100">
            <v>0</v>
          </cell>
        </row>
        <row r="1101">
          <cell r="A1101" t="str">
            <v>ACS-3660RM-19=</v>
          </cell>
          <cell r="B1101" t="str">
            <v>19 inch Rack Mount Kit for the Cisco 3660</v>
          </cell>
          <cell r="C1101" t="str">
            <v>9Q080607</v>
          </cell>
          <cell r="D1101" t="str">
            <v>IP-SOL-ACS-3660RM-19=</v>
          </cell>
          <cell r="E1101">
            <v>17000</v>
          </cell>
          <cell r="F1101">
            <v>8300</v>
          </cell>
          <cell r="G1101">
            <v>11000</v>
          </cell>
          <cell r="H1101">
            <v>6710</v>
          </cell>
          <cell r="I1101">
            <v>0</v>
          </cell>
        </row>
        <row r="1102">
          <cell r="A1102" t="str">
            <v>ACS-3660RM-23=</v>
          </cell>
          <cell r="B1102" t="str">
            <v>23 inch Rack Mount Kit for the Cisco 3660</v>
          </cell>
          <cell r="C1102" t="str">
            <v>9Q080610</v>
          </cell>
          <cell r="D1102" t="str">
            <v>IP-SOL-ACS-3660RM-23=</v>
          </cell>
          <cell r="E1102">
            <v>17000</v>
          </cell>
          <cell r="F1102">
            <v>8300</v>
          </cell>
          <cell r="G1102">
            <v>11000</v>
          </cell>
          <cell r="H1102">
            <v>6710</v>
          </cell>
          <cell r="I1102">
            <v>0</v>
          </cell>
        </row>
        <row r="1103">
          <cell r="A1103" t="str">
            <v>CISCO3660-BP=</v>
          </cell>
          <cell r="B1103" t="str">
            <v>Backplane Spare for Cisco 3660</v>
          </cell>
          <cell r="C1103" t="str">
            <v>9Q080623</v>
          </cell>
          <cell r="D1103" t="str">
            <v>IP-SOL-CISCO3660-BP=</v>
          </cell>
          <cell r="E1103">
            <v>763000</v>
          </cell>
          <cell r="F1103">
            <v>363800</v>
          </cell>
          <cell r="G1103">
            <v>486000</v>
          </cell>
          <cell r="H1103">
            <v>296460</v>
          </cell>
          <cell r="I1103">
            <v>22234.5</v>
          </cell>
        </row>
        <row r="1104">
          <cell r="A1104" t="str">
            <v>CISCO3660-BP-CO=</v>
          </cell>
          <cell r="B1104" t="str">
            <v>Backplane Spare for Cisco 3660 (Central Office Version)</v>
          </cell>
          <cell r="C1104" t="str">
            <v>9Q080636</v>
          </cell>
          <cell r="D1104" t="str">
            <v>IP-SOL-CISCO3660-BP-CO=</v>
          </cell>
          <cell r="E1104">
            <v>848000</v>
          </cell>
          <cell r="F1104">
            <v>404200</v>
          </cell>
          <cell r="G1104">
            <v>540000</v>
          </cell>
          <cell r="H1104">
            <v>329400</v>
          </cell>
          <cell r="I1104">
            <v>24705</v>
          </cell>
        </row>
        <row r="1105">
          <cell r="A1105" t="str">
            <v>CISCO3660-FANASSY=</v>
          </cell>
          <cell r="B1105" t="str">
            <v>Fan Assembly Spare for Cisco 3660</v>
          </cell>
          <cell r="C1105" t="str">
            <v>9Q080649</v>
          </cell>
          <cell r="D1105" t="str">
            <v>IP-SOL-CISCO3660-FANASSY=</v>
          </cell>
          <cell r="E1105">
            <v>76000</v>
          </cell>
          <cell r="F1105">
            <v>36600</v>
          </cell>
          <cell r="G1105">
            <v>49000</v>
          </cell>
          <cell r="H1105">
            <v>29890</v>
          </cell>
          <cell r="I1105">
            <v>2241.75</v>
          </cell>
        </row>
        <row r="1106">
          <cell r="A1106" t="str">
            <v>CISCO3660-MB-1FE=</v>
          </cell>
          <cell r="B1106" t="str">
            <v>Single Port Fast Ethernet Motherboard Spare for Cisco 3660</v>
          </cell>
          <cell r="C1106" t="str">
            <v>9Q080652</v>
          </cell>
          <cell r="D1106" t="str">
            <v>IP-SOL-CISCO3660-MB-1FE=</v>
          </cell>
          <cell r="E1106">
            <v>763000</v>
          </cell>
          <cell r="F1106">
            <v>363800</v>
          </cell>
          <cell r="G1106">
            <v>486000</v>
          </cell>
          <cell r="H1106">
            <v>296460</v>
          </cell>
          <cell r="I1106">
            <v>22234.5</v>
          </cell>
        </row>
        <row r="1107">
          <cell r="A1107" t="str">
            <v>CISCO3660-MB-2FE=</v>
          </cell>
          <cell r="B1107" t="str">
            <v>Dual Port Fast Ethernet Motherboard Spare for Cisco 3660</v>
          </cell>
          <cell r="C1107" t="str">
            <v>9Q080665</v>
          </cell>
          <cell r="D1107" t="str">
            <v>IP-SOL-CISCO3660-MB-2FE=</v>
          </cell>
          <cell r="E1107">
            <v>932000</v>
          </cell>
          <cell r="F1107">
            <v>444600</v>
          </cell>
          <cell r="G1107">
            <v>594000</v>
          </cell>
          <cell r="H1107">
            <v>362340</v>
          </cell>
          <cell r="I1107">
            <v>27175.5</v>
          </cell>
        </row>
        <row r="1108">
          <cell r="A1108" t="str">
            <v>PWR-3620-AC=</v>
          </cell>
          <cell r="B1108" t="str">
            <v>AC Power Supply for the Cisco 3620</v>
          </cell>
          <cell r="C1108" t="str">
            <v>9Q080678</v>
          </cell>
          <cell r="D1108" t="str">
            <v>IP-SOL-PWR-3620-AC=</v>
          </cell>
          <cell r="E1108">
            <v>68000</v>
          </cell>
          <cell r="F1108">
            <v>32300</v>
          </cell>
          <cell r="G1108">
            <v>43000</v>
          </cell>
          <cell r="H1108">
            <v>26230</v>
          </cell>
          <cell r="I1108">
            <v>1967.25</v>
          </cell>
        </row>
        <row r="1109">
          <cell r="A1109" t="str">
            <v>PWR-3620-DC=</v>
          </cell>
          <cell r="B1109" t="str">
            <v>DC Power Supply for the Cisco 3620</v>
          </cell>
          <cell r="C1109" t="str">
            <v>9Q080681</v>
          </cell>
          <cell r="D1109" t="str">
            <v>IP-SOL-PWR-3620-DC=</v>
          </cell>
          <cell r="E1109">
            <v>153000</v>
          </cell>
          <cell r="F1109">
            <v>72700</v>
          </cell>
          <cell r="G1109">
            <v>97000</v>
          </cell>
          <cell r="H1109">
            <v>59170</v>
          </cell>
          <cell r="I1109">
            <v>4437.75</v>
          </cell>
        </row>
        <row r="1110">
          <cell r="A1110" t="str">
            <v>PWR-3640-AC=</v>
          </cell>
          <cell r="B1110" t="str">
            <v>AC Power Supply for the Cisco 3640</v>
          </cell>
          <cell r="C1110" t="str">
            <v>9Q080694</v>
          </cell>
          <cell r="D1110" t="str">
            <v>IP-SOL-PWR-3640-AC=</v>
          </cell>
          <cell r="E1110">
            <v>85000</v>
          </cell>
          <cell r="F1110">
            <v>40500</v>
          </cell>
          <cell r="G1110">
            <v>54000</v>
          </cell>
          <cell r="H1110">
            <v>32940</v>
          </cell>
          <cell r="I1110">
            <v>2470.5</v>
          </cell>
        </row>
        <row r="1111">
          <cell r="A1111" t="str">
            <v>PWR-3640-DC=</v>
          </cell>
          <cell r="B1111" t="str">
            <v>DC Power Supply for the Cisco 3640</v>
          </cell>
          <cell r="C1111" t="str">
            <v>9Q080708</v>
          </cell>
          <cell r="D1111" t="str">
            <v>IP-SOL-PWR-3640-DC=</v>
          </cell>
          <cell r="E1111">
            <v>170000</v>
          </cell>
          <cell r="F1111">
            <v>80900</v>
          </cell>
          <cell r="G1111">
            <v>108000</v>
          </cell>
          <cell r="H1111">
            <v>65880</v>
          </cell>
          <cell r="I1111">
            <v>4941</v>
          </cell>
        </row>
        <row r="1112">
          <cell r="A1112" t="str">
            <v>PWR-3660-AC</v>
          </cell>
          <cell r="B1112" t="str">
            <v>Redundant AC Power Supply for Cisco 3660</v>
          </cell>
          <cell r="C1112" t="str">
            <v>9Q080711</v>
          </cell>
          <cell r="D1112" t="str">
            <v>IP-SOL-PWR-3660-AC</v>
          </cell>
          <cell r="E1112">
            <v>85000</v>
          </cell>
          <cell r="F1112">
            <v>40500</v>
          </cell>
          <cell r="G1112">
            <v>54000</v>
          </cell>
          <cell r="H1112">
            <v>32940</v>
          </cell>
          <cell r="I1112">
            <v>2470.5</v>
          </cell>
        </row>
        <row r="1113">
          <cell r="A1113" t="str">
            <v>PWR-3660-DC</v>
          </cell>
          <cell r="B1113" t="str">
            <v>Redundant DC Power Supply for Cisco 3660</v>
          </cell>
          <cell r="C1113" t="str">
            <v>9Q080724</v>
          </cell>
          <cell r="D1113" t="str">
            <v>IP-SOL-PWR-3660-DC</v>
          </cell>
          <cell r="E1113">
            <v>170000</v>
          </cell>
          <cell r="F1113">
            <v>80900</v>
          </cell>
          <cell r="G1113">
            <v>108000</v>
          </cell>
          <cell r="H1113">
            <v>65880</v>
          </cell>
          <cell r="I1113">
            <v>4941</v>
          </cell>
        </row>
        <row r="1114">
          <cell r="A1114" t="str">
            <v>FL-LAT16=</v>
          </cell>
          <cell r="B1114" t="str">
            <v>16 User LAT Terminal License</v>
          </cell>
          <cell r="C1114" t="str">
            <v>9Q080737</v>
          </cell>
          <cell r="D1114" t="str">
            <v>IP-SOL-FL-LAT16=</v>
          </cell>
          <cell r="E1114">
            <v>41000</v>
          </cell>
          <cell r="F1114">
            <v>20100</v>
          </cell>
          <cell r="G1114">
            <v>27000</v>
          </cell>
          <cell r="H1114">
            <v>16470</v>
          </cell>
          <cell r="I1114">
            <v>329.4</v>
          </cell>
        </row>
        <row r="1115">
          <cell r="A1115" t="str">
            <v>FL-LAT32=</v>
          </cell>
          <cell r="B1115" t="str">
            <v>32 User LAT Terminal License</v>
          </cell>
          <cell r="C1115" t="str">
            <v>9Q080740</v>
          </cell>
          <cell r="D1115" t="str">
            <v>IP-SOL-FL-LAT32=</v>
          </cell>
          <cell r="E1115">
            <v>81000</v>
          </cell>
          <cell r="F1115">
            <v>40200</v>
          </cell>
          <cell r="G1115">
            <v>54000</v>
          </cell>
          <cell r="H1115">
            <v>32940</v>
          </cell>
          <cell r="I1115">
            <v>658.8</v>
          </cell>
        </row>
        <row r="1116">
          <cell r="A1116" t="str">
            <v>FL-LAT4=</v>
          </cell>
          <cell r="B1116" t="str">
            <v>4 User LAT Terminal License</v>
          </cell>
          <cell r="C1116" t="str">
            <v>9Q080753</v>
          </cell>
          <cell r="D1116" t="str">
            <v>IP-SOL-FL-LAT4=</v>
          </cell>
          <cell r="E1116">
            <v>11000</v>
          </cell>
          <cell r="F1116">
            <v>5300</v>
          </cell>
          <cell r="G1116">
            <v>7000</v>
          </cell>
          <cell r="H1116">
            <v>4270</v>
          </cell>
          <cell r="I1116">
            <v>85.4</v>
          </cell>
        </row>
        <row r="1117">
          <cell r="A1117" t="str">
            <v>FL-LAT64=</v>
          </cell>
          <cell r="B1117" t="str">
            <v>64 User LAT Terminal License</v>
          </cell>
          <cell r="C1117" t="str">
            <v>9Q080766</v>
          </cell>
          <cell r="D1117" t="str">
            <v>IP-SOL-FL-LAT64=</v>
          </cell>
          <cell r="E1117">
            <v>162000</v>
          </cell>
          <cell r="F1117">
            <v>80300</v>
          </cell>
          <cell r="G1117">
            <v>108000</v>
          </cell>
          <cell r="H1117">
            <v>65880</v>
          </cell>
          <cell r="I1117">
            <v>1317.6</v>
          </cell>
        </row>
        <row r="1118">
          <cell r="A1118" t="str">
            <v>FL-LAT8=</v>
          </cell>
          <cell r="B1118" t="str">
            <v>8 User LAT Terminal License</v>
          </cell>
          <cell r="C1118" t="str">
            <v>9Q080779</v>
          </cell>
          <cell r="D1118" t="str">
            <v>IP-SOL-FL-LAT8=</v>
          </cell>
          <cell r="E1118">
            <v>20000</v>
          </cell>
          <cell r="F1118">
            <v>10400</v>
          </cell>
          <cell r="G1118">
            <v>14000</v>
          </cell>
          <cell r="H1118">
            <v>8540</v>
          </cell>
          <cell r="I1118">
            <v>170.8</v>
          </cell>
        </row>
        <row r="1119">
          <cell r="A1119" t="str">
            <v>S362AHK2-12=</v>
          </cell>
          <cell r="B1119" t="str">
            <v>Cisco 3620 Series IOS ENTERPRISE/FW/IDS PLUS IPSEC 3DES</v>
          </cell>
          <cell r="C1119" t="str">
            <v>9Q080782</v>
          </cell>
          <cell r="D1119" t="str">
            <v>IP-SOL-S362AHK2-12=</v>
          </cell>
          <cell r="E1119">
            <v>51000</v>
          </cell>
          <cell r="F1119">
            <v>24100</v>
          </cell>
          <cell r="G1119" t="e">
            <v>#N/A</v>
          </cell>
          <cell r="H1119" t="e">
            <v>#N/A</v>
          </cell>
          <cell r="I1119" t="e">
            <v>#N/A</v>
          </cell>
        </row>
        <row r="1120">
          <cell r="A1120" t="str">
            <v>S362AHL-12</v>
          </cell>
          <cell r="B1120" t="str">
            <v>Cisco 3620 Series IOS ENTERPRISE/FW/IDS PLUS IPSEC 56</v>
          </cell>
          <cell r="C1120" t="str">
            <v>9Q080795</v>
          </cell>
          <cell r="D1120" t="str">
            <v>IP-SOL-S362AHL-12</v>
          </cell>
          <cell r="E1120">
            <v>956000</v>
          </cell>
          <cell r="F1120">
            <v>473200</v>
          </cell>
          <cell r="G1120" t="e">
            <v>#N/A</v>
          </cell>
          <cell r="H1120" t="e">
            <v>#N/A</v>
          </cell>
          <cell r="I1120" t="e">
            <v>#N/A</v>
          </cell>
        </row>
        <row r="1121">
          <cell r="A1121" t="str">
            <v>S362AHL-12=</v>
          </cell>
          <cell r="B1121" t="str">
            <v>Cisco 3620 Series IOS ENTERPRISE/FW/IDS PLUS IPSEC 56</v>
          </cell>
          <cell r="C1121" t="str">
            <v>9Q080809</v>
          </cell>
          <cell r="D1121" t="str">
            <v>IP-SOL-S362AHL-12=</v>
          </cell>
          <cell r="E1121">
            <v>51000</v>
          </cell>
          <cell r="F1121">
            <v>24100</v>
          </cell>
          <cell r="G1121" t="e">
            <v>#N/A</v>
          </cell>
          <cell r="H1121" t="e">
            <v>#N/A</v>
          </cell>
          <cell r="I1121" t="e">
            <v>#N/A</v>
          </cell>
        </row>
        <row r="1122">
          <cell r="A1122" t="str">
            <v>S362AK2-12=</v>
          </cell>
          <cell r="B1122" t="str">
            <v>Cisco 3620 Series IOS ENTERPRISE PLUS IPSEC 3DES</v>
          </cell>
          <cell r="C1122" t="str">
            <v>9Q080812</v>
          </cell>
          <cell r="D1122" t="str">
            <v>IP-SOL-S362AK2-12=</v>
          </cell>
          <cell r="E1122">
            <v>51000</v>
          </cell>
          <cell r="F1122">
            <v>24100</v>
          </cell>
          <cell r="G1122" t="e">
            <v>#N/A</v>
          </cell>
          <cell r="H1122" t="e">
            <v>#N/A</v>
          </cell>
          <cell r="I1122" t="e">
            <v>#N/A</v>
          </cell>
        </row>
        <row r="1123">
          <cell r="A1123" t="str">
            <v>S362AL-12</v>
          </cell>
          <cell r="B1123" t="str">
            <v>Cisco 3620 Series IOS ENTERPRISE PLUS IPSEC 56</v>
          </cell>
          <cell r="C1123" t="str">
            <v>9Q080825</v>
          </cell>
          <cell r="D1123" t="str">
            <v>IP-SOL-S362AL-12</v>
          </cell>
          <cell r="E1123">
            <v>551000</v>
          </cell>
          <cell r="F1123">
            <v>272700</v>
          </cell>
          <cell r="G1123" t="e">
            <v>#N/A</v>
          </cell>
          <cell r="H1123" t="e">
            <v>#N/A</v>
          </cell>
          <cell r="I1123" t="e">
            <v>#N/A</v>
          </cell>
        </row>
        <row r="1124">
          <cell r="A1124" t="str">
            <v>S362AL-12=</v>
          </cell>
          <cell r="B1124" t="str">
            <v>Cisco 3620 Series IOS ENTERPRISE PLUS IPSEC 56</v>
          </cell>
          <cell r="C1124" t="str">
            <v>9Q080838</v>
          </cell>
          <cell r="D1124" t="str">
            <v>IP-SOL-S362AL-12=</v>
          </cell>
          <cell r="E1124">
            <v>51000</v>
          </cell>
          <cell r="F1124">
            <v>24100</v>
          </cell>
          <cell r="G1124" t="e">
            <v>#N/A</v>
          </cell>
          <cell r="H1124" t="e">
            <v>#N/A</v>
          </cell>
          <cell r="I1124" t="e">
            <v>#N/A</v>
          </cell>
        </row>
        <row r="1125">
          <cell r="A1125" t="str">
            <v>S362ANL-12</v>
          </cell>
          <cell r="B1125" t="str">
            <v>Cisco 3620 Series IOS ENTERPRISE/APPN PLUS IPSEC 56</v>
          </cell>
          <cell r="C1125" t="str">
            <v>9Q080841</v>
          </cell>
          <cell r="D1125" t="str">
            <v>IP-SOL-S362ANL-12</v>
          </cell>
          <cell r="E1125">
            <v>1021000</v>
          </cell>
          <cell r="F1125">
            <v>505200</v>
          </cell>
          <cell r="G1125" t="e">
            <v>#N/A</v>
          </cell>
          <cell r="H1125" t="e">
            <v>#N/A</v>
          </cell>
          <cell r="I1125" t="e">
            <v>#N/A</v>
          </cell>
        </row>
        <row r="1126">
          <cell r="A1126" t="str">
            <v>S362ANL-12=</v>
          </cell>
          <cell r="B1126" t="str">
            <v>Cisco 3620 Series IOS ENTERPRISE/APPN PLUS IPSEC 56</v>
          </cell>
          <cell r="C1126" t="str">
            <v>9Q080854</v>
          </cell>
          <cell r="D1126" t="str">
            <v>IP-SOL-S362ANL-12=</v>
          </cell>
          <cell r="E1126">
            <v>49000</v>
          </cell>
          <cell r="F1126">
            <v>23900</v>
          </cell>
          <cell r="G1126" t="e">
            <v>#N/A</v>
          </cell>
          <cell r="H1126" t="e">
            <v>#N/A</v>
          </cell>
          <cell r="I1126" t="e">
            <v>#N/A</v>
          </cell>
        </row>
        <row r="1127">
          <cell r="A1127" t="str">
            <v>S362ANP-12</v>
          </cell>
          <cell r="B1127" t="str">
            <v>Cisco 3620 Series IOS ENTERPRISE/APPN PLUS</v>
          </cell>
          <cell r="C1127" t="str">
            <v>9Q080867</v>
          </cell>
          <cell r="D1127" t="str">
            <v>IP-SOL-S362ANP-12</v>
          </cell>
          <cell r="E1127">
            <v>729000</v>
          </cell>
          <cell r="F1127">
            <v>361000</v>
          </cell>
          <cell r="G1127" t="e">
            <v>#N/A</v>
          </cell>
          <cell r="H1127" t="e">
            <v>#N/A</v>
          </cell>
          <cell r="I1127" t="e">
            <v>#N/A</v>
          </cell>
        </row>
        <row r="1128">
          <cell r="A1128" t="str">
            <v>S362ANP-12=</v>
          </cell>
          <cell r="B1128" t="str">
            <v>Cisco 3620 Series IOS ENTERPRISE/APPN PLUS</v>
          </cell>
          <cell r="C1128" t="str">
            <v>9Q080870</v>
          </cell>
          <cell r="D1128" t="str">
            <v>IP-SOL-S362ANP-12=</v>
          </cell>
          <cell r="E1128">
            <v>49000</v>
          </cell>
          <cell r="F1128">
            <v>23900</v>
          </cell>
          <cell r="G1128" t="e">
            <v>#N/A</v>
          </cell>
          <cell r="H1128" t="e">
            <v>#N/A</v>
          </cell>
          <cell r="I1128" t="e">
            <v>#N/A</v>
          </cell>
        </row>
        <row r="1129">
          <cell r="A1129" t="str">
            <v>S362ANW-12</v>
          </cell>
          <cell r="B1129" t="str">
            <v>Cisco 3620 Series IOS Enterprise/APPN PLUS 40</v>
          </cell>
          <cell r="C1129" t="str">
            <v>9Q080883</v>
          </cell>
          <cell r="D1129" t="str">
            <v>IP-SOL-S362ANW-12</v>
          </cell>
          <cell r="E1129">
            <v>729000</v>
          </cell>
          <cell r="F1129">
            <v>361000</v>
          </cell>
          <cell r="G1129" t="e">
            <v>#N/A</v>
          </cell>
          <cell r="H1129" t="e">
            <v>#N/A</v>
          </cell>
          <cell r="I1129" t="e">
            <v>#N/A</v>
          </cell>
        </row>
        <row r="1130">
          <cell r="A1130" t="str">
            <v>S362ANW-12=</v>
          </cell>
          <cell r="B1130" t="str">
            <v>Cisco 3620 Series IOS Enterprise/APPN PLUS 40</v>
          </cell>
          <cell r="C1130" t="str">
            <v>9Q080896</v>
          </cell>
          <cell r="D1130" t="str">
            <v>IP-SOL-S362ANW-12=</v>
          </cell>
          <cell r="E1130">
            <v>49000</v>
          </cell>
          <cell r="F1130">
            <v>23900</v>
          </cell>
          <cell r="G1130" t="e">
            <v>#N/A</v>
          </cell>
          <cell r="H1130" t="e">
            <v>#N/A</v>
          </cell>
          <cell r="I1130" t="e">
            <v>#N/A</v>
          </cell>
        </row>
        <row r="1131">
          <cell r="A1131" t="str">
            <v>S362AP-12</v>
          </cell>
          <cell r="B1131" t="str">
            <v>Cisco 3620 Series IOS ENTERPRISE PLUS</v>
          </cell>
          <cell r="C1131" t="str">
            <v>9Q080900</v>
          </cell>
          <cell r="D1131" t="str">
            <v>IP-SOL-S362AP-12</v>
          </cell>
          <cell r="E1131">
            <v>271000</v>
          </cell>
          <cell r="F1131">
            <v>129500</v>
          </cell>
          <cell r="G1131" t="e">
            <v>#N/A</v>
          </cell>
          <cell r="H1131" t="e">
            <v>#N/A</v>
          </cell>
          <cell r="I1131" t="e">
            <v>#N/A</v>
          </cell>
        </row>
        <row r="1132">
          <cell r="A1132" t="str">
            <v>S362AP-12=</v>
          </cell>
          <cell r="B1132" t="str">
            <v>Cisco 3620 Series IOS ENTERPRISE PLUS</v>
          </cell>
          <cell r="C1132" t="str">
            <v>9Q080913</v>
          </cell>
          <cell r="D1132" t="str">
            <v>IP-SOL-S362AP-12=</v>
          </cell>
          <cell r="E1132">
            <v>51000</v>
          </cell>
          <cell r="F1132">
            <v>24100</v>
          </cell>
          <cell r="G1132" t="e">
            <v>#N/A</v>
          </cell>
          <cell r="H1132" t="e">
            <v>#N/A</v>
          </cell>
          <cell r="I1132" t="e">
            <v>#N/A</v>
          </cell>
        </row>
        <row r="1133">
          <cell r="A1133" t="str">
            <v>S362AR1L-12</v>
          </cell>
          <cell r="B1133" t="str">
            <v>Cisco 3620 Series IOS ENTERPISE/SNASwitch PLUS IPSEC 56</v>
          </cell>
          <cell r="C1133" t="str">
            <v>9Q080926</v>
          </cell>
          <cell r="D1133" t="str">
            <v>IP-SOL-S362AR1L-12</v>
          </cell>
          <cell r="E1133">
            <v>1021000</v>
          </cell>
          <cell r="F1133">
            <v>505200</v>
          </cell>
          <cell r="G1133" t="e">
            <v>#N/A</v>
          </cell>
          <cell r="H1133" t="e">
            <v>#N/A</v>
          </cell>
          <cell r="I1133" t="e">
            <v>#N/A</v>
          </cell>
        </row>
        <row r="1134">
          <cell r="A1134" t="str">
            <v>S362AR1L-12=</v>
          </cell>
          <cell r="B1134" t="str">
            <v>Cisco 3620 Series IOS ENTERPISE/SNASwitch PLUS IPSEC 56</v>
          </cell>
          <cell r="C1134" t="str">
            <v>9Q080939</v>
          </cell>
          <cell r="D1134" t="str">
            <v>IP-SOL-S362AR1L-12=</v>
          </cell>
          <cell r="E1134">
            <v>51000</v>
          </cell>
          <cell r="F1134">
            <v>24100</v>
          </cell>
          <cell r="G1134" t="e">
            <v>#N/A</v>
          </cell>
          <cell r="H1134" t="e">
            <v>#N/A</v>
          </cell>
          <cell r="I1134" t="e">
            <v>#N/A</v>
          </cell>
        </row>
        <row r="1135">
          <cell r="A1135" t="str">
            <v>S362AR1P-12</v>
          </cell>
          <cell r="B1135" t="str">
            <v>Cisco 3620 Series IOS Enterprise/SNASwitch Plus</v>
          </cell>
          <cell r="C1135" t="str">
            <v>9Q080942</v>
          </cell>
          <cell r="D1135" t="str">
            <v>IP-SOL-S362AR1P-12</v>
          </cell>
          <cell r="E1135">
            <v>763000</v>
          </cell>
          <cell r="F1135">
            <v>363800</v>
          </cell>
          <cell r="G1135" t="e">
            <v>#N/A</v>
          </cell>
          <cell r="H1135" t="e">
            <v>#N/A</v>
          </cell>
          <cell r="I1135" t="e">
            <v>#N/A</v>
          </cell>
        </row>
        <row r="1136">
          <cell r="A1136" t="str">
            <v>S362AR1P-12=</v>
          </cell>
          <cell r="B1136" t="str">
            <v>Cisco 3620 Series IOS Enterprise/SNASwitch Plus</v>
          </cell>
          <cell r="C1136" t="str">
            <v>9Q080955</v>
          </cell>
          <cell r="D1136" t="str">
            <v>IP-SOL-S362AR1P-12=</v>
          </cell>
          <cell r="E1136">
            <v>51000</v>
          </cell>
          <cell r="F1136">
            <v>24100</v>
          </cell>
          <cell r="G1136" t="e">
            <v>#N/A</v>
          </cell>
          <cell r="H1136" t="e">
            <v>#N/A</v>
          </cell>
          <cell r="I1136" t="e">
            <v>#N/A</v>
          </cell>
        </row>
        <row r="1137">
          <cell r="A1137" t="str">
            <v>S362ARK2-12=</v>
          </cell>
          <cell r="B1137" t="str">
            <v>Cisco 3620 Series IOS Enterprise/SNASwitch IPSEC 3DES</v>
          </cell>
          <cell r="C1137" t="str">
            <v>9Q080968</v>
          </cell>
          <cell r="D1137" t="str">
            <v>IP-SOL-S362ARK2-12=</v>
          </cell>
          <cell r="E1137">
            <v>51000</v>
          </cell>
          <cell r="F1137">
            <v>24100</v>
          </cell>
          <cell r="G1137" t="e">
            <v>#N/A</v>
          </cell>
          <cell r="H1137" t="e">
            <v>#N/A</v>
          </cell>
          <cell r="I1137" t="e">
            <v>#N/A</v>
          </cell>
        </row>
        <row r="1138">
          <cell r="A1138" t="str">
            <v>S362B-12</v>
          </cell>
          <cell r="B1138" t="str">
            <v>Cisco 3620 Series IOS IP/IPX/AT/DEC</v>
          </cell>
          <cell r="C1138" t="str">
            <v>9Q080971</v>
          </cell>
          <cell r="D1138" t="str">
            <v>IP-SOL-S362B-12</v>
          </cell>
          <cell r="E1138">
            <v>68000</v>
          </cell>
          <cell r="F1138">
            <v>32300</v>
          </cell>
          <cell r="G1138" t="e">
            <v>#N/A</v>
          </cell>
          <cell r="H1138" t="e">
            <v>#N/A</v>
          </cell>
          <cell r="I1138" t="e">
            <v>#N/A</v>
          </cell>
        </row>
        <row r="1139">
          <cell r="A1139" t="str">
            <v>S362B-12=</v>
          </cell>
          <cell r="B1139" t="str">
            <v>Cisco 3620 Series IOS IP/IPX/AT/DEC</v>
          </cell>
          <cell r="C1139" t="str">
            <v>9Q080984</v>
          </cell>
          <cell r="D1139" t="str">
            <v>IP-SOL-S362B-12=</v>
          </cell>
          <cell r="E1139">
            <v>51000</v>
          </cell>
          <cell r="F1139">
            <v>24100</v>
          </cell>
          <cell r="G1139" t="e">
            <v>#N/A</v>
          </cell>
          <cell r="H1139" t="e">
            <v>#N/A</v>
          </cell>
          <cell r="I1139" t="e">
            <v>#N/A</v>
          </cell>
        </row>
        <row r="1140">
          <cell r="A1140" t="str">
            <v>S362BHP-12</v>
          </cell>
          <cell r="B1140" t="str">
            <v>Cisco 3620 Series IOS IP/IPX/AT/DEC/FW/IDS PLUS</v>
          </cell>
          <cell r="C1140" t="str">
            <v>9Q080997</v>
          </cell>
          <cell r="D1140" t="str">
            <v>IP-SOL-S362BHP-12</v>
          </cell>
          <cell r="E1140">
            <v>610000</v>
          </cell>
          <cell r="F1140">
            <v>291100</v>
          </cell>
          <cell r="G1140" t="e">
            <v>#N/A</v>
          </cell>
          <cell r="H1140" t="e">
            <v>#N/A</v>
          </cell>
          <cell r="I1140" t="e">
            <v>#N/A</v>
          </cell>
        </row>
        <row r="1141">
          <cell r="A1141" t="str">
            <v>S362BHP-12=</v>
          </cell>
          <cell r="B1141" t="str">
            <v>Cisco 3620 Series IOS IP/IPX/AT/DEC/FW/IDS PLUS</v>
          </cell>
          <cell r="C1141" t="str">
            <v>9Q081004</v>
          </cell>
          <cell r="D1141" t="str">
            <v>IP-SOL-S362BHP-12=</v>
          </cell>
          <cell r="E1141">
            <v>51000</v>
          </cell>
          <cell r="F1141">
            <v>24100</v>
          </cell>
          <cell r="G1141" t="e">
            <v>#N/A</v>
          </cell>
          <cell r="H1141" t="e">
            <v>#N/A</v>
          </cell>
          <cell r="I1141" t="e">
            <v>#N/A</v>
          </cell>
        </row>
        <row r="1142">
          <cell r="A1142" t="str">
            <v>S362BP-12</v>
          </cell>
          <cell r="B1142" t="str">
            <v>Cisco 3620 Series IOS IP/IPX/AT/DEC PLUS</v>
          </cell>
          <cell r="C1142" t="str">
            <v>9Q081017</v>
          </cell>
          <cell r="D1142" t="str">
            <v>IP-SOL-S362BP-12</v>
          </cell>
          <cell r="E1142">
            <v>186000</v>
          </cell>
          <cell r="F1142">
            <v>89000</v>
          </cell>
          <cell r="G1142" t="e">
            <v>#N/A</v>
          </cell>
          <cell r="H1142" t="e">
            <v>#N/A</v>
          </cell>
          <cell r="I1142" t="e">
            <v>#N/A</v>
          </cell>
        </row>
        <row r="1143">
          <cell r="A1143" t="str">
            <v>S362BP-12=</v>
          </cell>
          <cell r="B1143" t="str">
            <v>Cisco 3620 Series IOS IP/IPX/AT/DEC PLUS</v>
          </cell>
          <cell r="C1143" t="str">
            <v>9Q081020</v>
          </cell>
          <cell r="D1143" t="str">
            <v>IP-SOL-S362BP-12=</v>
          </cell>
          <cell r="E1143">
            <v>51000</v>
          </cell>
          <cell r="F1143">
            <v>24100</v>
          </cell>
          <cell r="G1143" t="e">
            <v>#N/A</v>
          </cell>
          <cell r="H1143" t="e">
            <v>#N/A</v>
          </cell>
          <cell r="I1143" t="e">
            <v>#N/A</v>
          </cell>
        </row>
        <row r="1144">
          <cell r="A1144" t="str">
            <v>S362C-12=</v>
          </cell>
          <cell r="B1144" t="str">
            <v>Cisco 3620 Series IOS IP</v>
          </cell>
          <cell r="C1144" t="str">
            <v>9Q081033</v>
          </cell>
          <cell r="D1144" t="str">
            <v>IP-SOL-S362C-12=</v>
          </cell>
          <cell r="E1144">
            <v>51000</v>
          </cell>
          <cell r="F1144">
            <v>24100</v>
          </cell>
          <cell r="G1144" t="e">
            <v>#N/A</v>
          </cell>
          <cell r="H1144" t="e">
            <v>#N/A</v>
          </cell>
          <cell r="I1144" t="e">
            <v>#N/A</v>
          </cell>
        </row>
        <row r="1145">
          <cell r="A1145" t="str">
            <v>S362CH-12</v>
          </cell>
          <cell r="B1145" t="str">
            <v>Cisco 3620 Series IOS IP/FW/IDS</v>
          </cell>
          <cell r="C1145" t="str">
            <v>9Q081046</v>
          </cell>
          <cell r="D1145" t="str">
            <v>IP-SOL-S362CH-12</v>
          </cell>
          <cell r="E1145">
            <v>424000</v>
          </cell>
          <cell r="F1145">
            <v>202100</v>
          </cell>
          <cell r="G1145" t="e">
            <v>#N/A</v>
          </cell>
          <cell r="H1145" t="e">
            <v>#N/A</v>
          </cell>
          <cell r="I1145" t="e">
            <v>#N/A</v>
          </cell>
        </row>
        <row r="1146">
          <cell r="A1146" t="str">
            <v>S362CH-12=</v>
          </cell>
          <cell r="B1146" t="str">
            <v>Cisco 3620 Series IOS IP/FW/IDS</v>
          </cell>
          <cell r="C1146" t="str">
            <v>9Q081059</v>
          </cell>
          <cell r="D1146" t="str">
            <v>IP-SOL-S362CH-12=</v>
          </cell>
          <cell r="E1146">
            <v>51000</v>
          </cell>
          <cell r="F1146">
            <v>24100</v>
          </cell>
          <cell r="G1146" t="e">
            <v>#N/A</v>
          </cell>
          <cell r="H1146" t="e">
            <v>#N/A</v>
          </cell>
          <cell r="I1146" t="e">
            <v>#N/A</v>
          </cell>
        </row>
        <row r="1147">
          <cell r="A1147" t="str">
            <v>S362CHK2-12=</v>
          </cell>
          <cell r="B1147" t="str">
            <v>Cisco 3620 Series IOS IP/FW/IDS PLUS IPSEC 3DES</v>
          </cell>
          <cell r="C1147" t="str">
            <v>9Q081062</v>
          </cell>
          <cell r="D1147" t="str">
            <v>IP-SOL-S362CHK2-12=</v>
          </cell>
          <cell r="E1147">
            <v>51000</v>
          </cell>
          <cell r="F1147">
            <v>24100</v>
          </cell>
          <cell r="G1147" t="e">
            <v>#N/A</v>
          </cell>
          <cell r="H1147" t="e">
            <v>#N/A</v>
          </cell>
          <cell r="I1147" t="e">
            <v>#N/A</v>
          </cell>
        </row>
        <row r="1148">
          <cell r="A1148" t="str">
            <v>S362CHL-12</v>
          </cell>
          <cell r="B1148" t="str">
            <v>Cisco 3620 Series IOS IP/FW/IDS PLUS IPSEC 56</v>
          </cell>
          <cell r="C1148" t="str">
            <v>9Q081075</v>
          </cell>
          <cell r="D1148" t="str">
            <v>IP-SOL-S362CHL-12</v>
          </cell>
          <cell r="E1148">
            <v>810000</v>
          </cell>
          <cell r="F1148">
            <v>401100</v>
          </cell>
          <cell r="G1148" t="e">
            <v>#N/A</v>
          </cell>
          <cell r="H1148" t="e">
            <v>#N/A</v>
          </cell>
          <cell r="I1148" t="e">
            <v>#N/A</v>
          </cell>
        </row>
        <row r="1149">
          <cell r="A1149" t="str">
            <v>S362CHL-12=</v>
          </cell>
          <cell r="B1149" t="str">
            <v>Cisco 3620 Series IOS IP/FW/IDS PLUS IPSEC 56</v>
          </cell>
          <cell r="C1149" t="str">
            <v>9Q081088</v>
          </cell>
          <cell r="D1149" t="str">
            <v>IP-SOL-S362CHL-12=</v>
          </cell>
          <cell r="E1149">
            <v>51000</v>
          </cell>
          <cell r="F1149">
            <v>24100</v>
          </cell>
          <cell r="G1149" t="e">
            <v>#N/A</v>
          </cell>
          <cell r="H1149" t="e">
            <v>#N/A</v>
          </cell>
          <cell r="I1149" t="e">
            <v>#N/A</v>
          </cell>
        </row>
        <row r="1150">
          <cell r="A1150" t="str">
            <v>S362CK2-12=</v>
          </cell>
          <cell r="B1150" t="str">
            <v>Cisco 3620 Series IOS IP PLUS IPSEC 3DES</v>
          </cell>
          <cell r="C1150" t="str">
            <v>9Q081091</v>
          </cell>
          <cell r="D1150" t="str">
            <v>IP-SOL-S362CK2-12=</v>
          </cell>
          <cell r="E1150">
            <v>51000</v>
          </cell>
          <cell r="F1150">
            <v>24100</v>
          </cell>
          <cell r="G1150" t="e">
            <v>#N/A</v>
          </cell>
          <cell r="H1150" t="e">
            <v>#N/A</v>
          </cell>
          <cell r="I1150" t="e">
            <v>#N/A</v>
          </cell>
        </row>
        <row r="1151">
          <cell r="A1151" t="str">
            <v>S362CL-12</v>
          </cell>
          <cell r="B1151" t="str">
            <v>Cisco 3620 Series IOS IP PLUS IPSEC 56</v>
          </cell>
          <cell r="C1151" t="str">
            <v>9Q081105</v>
          </cell>
          <cell r="D1151" t="str">
            <v>IP-SOL-S362CL-12</v>
          </cell>
          <cell r="E1151">
            <v>405000</v>
          </cell>
          <cell r="F1151">
            <v>200600</v>
          </cell>
          <cell r="G1151" t="e">
            <v>#N/A</v>
          </cell>
          <cell r="H1151" t="e">
            <v>#N/A</v>
          </cell>
          <cell r="I1151" t="e">
            <v>#N/A</v>
          </cell>
        </row>
        <row r="1152">
          <cell r="A1152" t="str">
            <v>S362CL-12=</v>
          </cell>
          <cell r="B1152" t="str">
            <v>Cisco 3620 Series IOS IP PLUS IPSEC 56</v>
          </cell>
          <cell r="C1152" t="str">
            <v>9Q081118</v>
          </cell>
          <cell r="D1152" t="str">
            <v>IP-SOL-S362CL-12=</v>
          </cell>
          <cell r="E1152">
            <v>51000</v>
          </cell>
          <cell r="F1152">
            <v>24100</v>
          </cell>
          <cell r="G1152" t="e">
            <v>#N/A</v>
          </cell>
          <cell r="H1152" t="e">
            <v>#N/A</v>
          </cell>
          <cell r="I1152" t="e">
            <v>#N/A</v>
          </cell>
        </row>
        <row r="1153">
          <cell r="A1153" t="str">
            <v>S362CP-12</v>
          </cell>
          <cell r="B1153" t="str">
            <v>Cisco 3620 Series IOS IP PLUS</v>
          </cell>
          <cell r="C1153" t="str">
            <v>9Q081121</v>
          </cell>
          <cell r="D1153" t="str">
            <v>IP-SOL-S362CP-12</v>
          </cell>
          <cell r="E1153">
            <v>119000</v>
          </cell>
          <cell r="F1153">
            <v>56900</v>
          </cell>
          <cell r="G1153" t="e">
            <v>#N/A</v>
          </cell>
          <cell r="H1153" t="e">
            <v>#N/A</v>
          </cell>
          <cell r="I1153" t="e">
            <v>#N/A</v>
          </cell>
        </row>
        <row r="1154">
          <cell r="A1154" t="str">
            <v>S362CP-12=</v>
          </cell>
          <cell r="B1154" t="str">
            <v>Cisco 3620 Series IOS IP PLUS</v>
          </cell>
          <cell r="C1154" t="str">
            <v>9Q081134</v>
          </cell>
          <cell r="D1154" t="str">
            <v>IP-SOL-S362CP-12=</v>
          </cell>
          <cell r="E1154">
            <v>51000</v>
          </cell>
          <cell r="F1154">
            <v>24100</v>
          </cell>
          <cell r="G1154" t="e">
            <v>#N/A</v>
          </cell>
          <cell r="H1154" t="e">
            <v>#N/A</v>
          </cell>
          <cell r="I1154" t="e">
            <v>#N/A</v>
          </cell>
        </row>
        <row r="1155">
          <cell r="A1155" t="str">
            <v>S362CU-12</v>
          </cell>
          <cell r="B1155" t="str">
            <v>Cisco 3620 Series IOS IP/H323</v>
          </cell>
          <cell r="C1155" t="str">
            <v>9Q081147</v>
          </cell>
          <cell r="D1155" t="str">
            <v>IP-SOL-S362CU-12</v>
          </cell>
          <cell r="E1155">
            <v>627000</v>
          </cell>
          <cell r="F1155">
            <v>299300</v>
          </cell>
          <cell r="G1155" t="e">
            <v>#N/A</v>
          </cell>
          <cell r="H1155" t="e">
            <v>#N/A</v>
          </cell>
          <cell r="I1155" t="e">
            <v>#N/A</v>
          </cell>
        </row>
        <row r="1156">
          <cell r="A1156" t="str">
            <v>S362CU-12=</v>
          </cell>
          <cell r="B1156" t="str">
            <v>Cisco 3620 Series IOS IP/H323</v>
          </cell>
          <cell r="C1156" t="str">
            <v>9Q081150</v>
          </cell>
          <cell r="D1156" t="str">
            <v>IP-SOL-S362CU-12=</v>
          </cell>
          <cell r="E1156">
            <v>51000</v>
          </cell>
          <cell r="F1156">
            <v>24100</v>
          </cell>
          <cell r="G1156" t="e">
            <v>#N/A</v>
          </cell>
          <cell r="H1156" t="e">
            <v>#N/A</v>
          </cell>
          <cell r="I1156" t="e">
            <v>#N/A</v>
          </cell>
        </row>
        <row r="1157">
          <cell r="A1157" t="str">
            <v>S362CW-12</v>
          </cell>
          <cell r="B1157" t="str">
            <v>IP PLUS 40</v>
          </cell>
          <cell r="C1157" t="str">
            <v>9Q081163</v>
          </cell>
          <cell r="D1157" t="str">
            <v>IP-SOL-S362CW-12</v>
          </cell>
          <cell r="E1157">
            <v>119000</v>
          </cell>
          <cell r="F1157">
            <v>56900</v>
          </cell>
          <cell r="G1157" t="e">
            <v>#N/A</v>
          </cell>
          <cell r="H1157" t="e">
            <v>#N/A</v>
          </cell>
          <cell r="I1157" t="e">
            <v>#N/A</v>
          </cell>
        </row>
        <row r="1158">
          <cell r="A1158" t="str">
            <v>S362CW-12=</v>
          </cell>
          <cell r="B1158" t="str">
            <v>Cisco 3620 Series IOS IP Plus 40</v>
          </cell>
          <cell r="C1158" t="str">
            <v>9Q081176</v>
          </cell>
          <cell r="D1158" t="str">
            <v>IP-SOL-S362CW-12=</v>
          </cell>
          <cell r="E1158">
            <v>49000</v>
          </cell>
          <cell r="F1158">
            <v>23900</v>
          </cell>
          <cell r="G1158" t="e">
            <v>#N/A</v>
          </cell>
          <cell r="H1158" t="e">
            <v>#N/A</v>
          </cell>
          <cell r="I1158" t="e">
            <v>#N/A</v>
          </cell>
        </row>
        <row r="1159">
          <cell r="A1159" t="str">
            <v>SF362A-11</v>
          </cell>
          <cell r="B1159" t="str">
            <v>Cisco 3620  IOS Enterprise Feature Set</v>
          </cell>
          <cell r="C1159" t="str">
            <v>9Q081189</v>
          </cell>
          <cell r="D1159" t="str">
            <v>IP-SOL-SF362A-11</v>
          </cell>
          <cell r="E1159">
            <v>271000</v>
          </cell>
          <cell r="F1159">
            <v>129500</v>
          </cell>
          <cell r="G1159" t="e">
            <v>#N/A</v>
          </cell>
          <cell r="H1159" t="e">
            <v>#N/A</v>
          </cell>
          <cell r="I1159" t="e">
            <v>#N/A</v>
          </cell>
        </row>
        <row r="1160">
          <cell r="A1160" t="str">
            <v>SF362ANP-11</v>
          </cell>
          <cell r="B1160" t="str">
            <v>Cisco IOS 3620 Series Enterprise/APPN Plus</v>
          </cell>
          <cell r="C1160" t="str">
            <v>9Q081192</v>
          </cell>
          <cell r="D1160" t="str">
            <v>IP-SOL-SF362ANP-11</v>
          </cell>
          <cell r="E1160">
            <v>729000</v>
          </cell>
          <cell r="F1160">
            <v>361000</v>
          </cell>
          <cell r="G1160" t="e">
            <v>#N/A</v>
          </cell>
          <cell r="H1160" t="e">
            <v>#N/A</v>
          </cell>
          <cell r="I1160" t="e">
            <v>#N/A</v>
          </cell>
        </row>
        <row r="1161">
          <cell r="A1161" t="str">
            <v>SF362ANW-11</v>
          </cell>
          <cell r="B1161" t="str">
            <v>Cisco IOS 3620 Series Enterprise/APPN Plus 40</v>
          </cell>
          <cell r="C1161" t="str">
            <v>9Q081206</v>
          </cell>
          <cell r="D1161" t="str">
            <v>IP-SOL-SF362ANW-11</v>
          </cell>
          <cell r="E1161">
            <v>729000</v>
          </cell>
          <cell r="F1161">
            <v>361000</v>
          </cell>
          <cell r="G1161" t="e">
            <v>#N/A</v>
          </cell>
          <cell r="H1161" t="e">
            <v>#N/A</v>
          </cell>
          <cell r="I1161" t="e">
            <v>#N/A</v>
          </cell>
        </row>
        <row r="1162">
          <cell r="A1162" t="str">
            <v>SF362ANY-11</v>
          </cell>
          <cell r="B1162" t="str">
            <v>Cisco IOS 3620 Series Enterprise/APPN Plus 56</v>
          </cell>
          <cell r="C1162" t="str">
            <v>9Q081219</v>
          </cell>
          <cell r="D1162" t="str">
            <v>IP-SOL-SF362ANY-11</v>
          </cell>
          <cell r="E1162">
            <v>1021000</v>
          </cell>
          <cell r="F1162">
            <v>505200</v>
          </cell>
          <cell r="G1162" t="e">
            <v>#N/A</v>
          </cell>
          <cell r="H1162" t="e">
            <v>#N/A</v>
          </cell>
          <cell r="I1162" t="e">
            <v>#N/A</v>
          </cell>
        </row>
        <row r="1163">
          <cell r="A1163" t="str">
            <v>SF362AP-11</v>
          </cell>
          <cell r="B1163" t="str">
            <v>Cisco IOS 3620 Series Enterprise Plus</v>
          </cell>
          <cell r="C1163" t="str">
            <v>9Q081222</v>
          </cell>
          <cell r="D1163" t="str">
            <v>IP-SOL-SF362AP-11</v>
          </cell>
          <cell r="E1163">
            <v>259000</v>
          </cell>
          <cell r="F1163">
            <v>128500</v>
          </cell>
          <cell r="G1163" t="e">
            <v>#N/A</v>
          </cell>
          <cell r="H1163" t="e">
            <v>#N/A</v>
          </cell>
          <cell r="I1163" t="e">
            <v>#N/A</v>
          </cell>
        </row>
        <row r="1164">
          <cell r="A1164" t="str">
            <v>SF362AW-11</v>
          </cell>
          <cell r="B1164" t="str">
            <v>Cisco IOS 3620 Series Enterprise Plus 40</v>
          </cell>
          <cell r="C1164" t="str">
            <v>9Q081235</v>
          </cell>
          <cell r="D1164" t="str">
            <v>IP-SOL-SF362AW-11</v>
          </cell>
          <cell r="E1164">
            <v>259000</v>
          </cell>
          <cell r="F1164">
            <v>128500</v>
          </cell>
          <cell r="G1164" t="e">
            <v>#N/A</v>
          </cell>
          <cell r="H1164" t="e">
            <v>#N/A</v>
          </cell>
          <cell r="I1164" t="e">
            <v>#N/A</v>
          </cell>
        </row>
        <row r="1165">
          <cell r="A1165" t="str">
            <v>SF362AY-11</v>
          </cell>
          <cell r="B1165" t="str">
            <v>Cisco IOS 3620 Series Enterprise Plus 56</v>
          </cell>
          <cell r="C1165" t="str">
            <v>9Q081248</v>
          </cell>
          <cell r="D1165" t="str">
            <v>IP-SOL-SF362AY-11</v>
          </cell>
          <cell r="E1165">
            <v>551000</v>
          </cell>
          <cell r="F1165">
            <v>272700</v>
          </cell>
          <cell r="G1165" t="e">
            <v>#N/A</v>
          </cell>
          <cell r="H1165" t="e">
            <v>#N/A</v>
          </cell>
          <cell r="I1165" t="e">
            <v>#N/A</v>
          </cell>
        </row>
        <row r="1166">
          <cell r="A1166" t="str">
            <v>SF362B-11</v>
          </cell>
          <cell r="B1166" t="str">
            <v>Cisco IOS 3620 Series IP/IPX/AT/DEC</v>
          </cell>
          <cell r="C1166" t="str">
            <v>9Q081251</v>
          </cell>
          <cell r="D1166" t="str">
            <v>IP-SOL-SF362B-11</v>
          </cell>
          <cell r="E1166">
            <v>65000</v>
          </cell>
          <cell r="F1166">
            <v>32000</v>
          </cell>
          <cell r="G1166" t="e">
            <v>#N/A</v>
          </cell>
          <cell r="H1166" t="e">
            <v>#N/A</v>
          </cell>
          <cell r="I1166" t="e">
            <v>#N/A</v>
          </cell>
        </row>
        <row r="1167">
          <cell r="A1167" t="str">
            <v>SF362BP-11</v>
          </cell>
          <cell r="B1167" t="str">
            <v>Cisco IOS 3620 Series IP/IPX/AT/DEC Plus</v>
          </cell>
          <cell r="C1167" t="str">
            <v>9Q081264</v>
          </cell>
          <cell r="D1167" t="str">
            <v>IP-SOL-SF362BP-11</v>
          </cell>
          <cell r="E1167">
            <v>178000</v>
          </cell>
          <cell r="F1167">
            <v>88400</v>
          </cell>
          <cell r="G1167" t="e">
            <v>#N/A</v>
          </cell>
          <cell r="H1167" t="e">
            <v>#N/A</v>
          </cell>
          <cell r="I1167" t="e">
            <v>#N/A</v>
          </cell>
        </row>
        <row r="1168">
          <cell r="A1168" t="str">
            <v>SF362BW-11</v>
          </cell>
          <cell r="B1168" t="str">
            <v>Cisco 3620  IOS IP/IPX/AT/DEC Plus 40 Feature Set</v>
          </cell>
          <cell r="C1168" t="str">
            <v>9Q081277</v>
          </cell>
          <cell r="D1168" t="str">
            <v>IP-SOL-SF362BW-11</v>
          </cell>
          <cell r="E1168">
            <v>186000</v>
          </cell>
          <cell r="F1168">
            <v>89000</v>
          </cell>
          <cell r="G1168" t="e">
            <v>#N/A</v>
          </cell>
          <cell r="H1168" t="e">
            <v>#N/A</v>
          </cell>
          <cell r="I1168" t="e">
            <v>#N/A</v>
          </cell>
        </row>
        <row r="1169">
          <cell r="A1169" t="str">
            <v>SF362BY-11</v>
          </cell>
          <cell r="B1169" t="str">
            <v>Cisco 3620  IOS IP/IPX/AT/DEC Plus 56 Feature Set</v>
          </cell>
          <cell r="C1169" t="str">
            <v>9Q081280</v>
          </cell>
          <cell r="D1169" t="str">
            <v>IP-SOL-SF362BY-11</v>
          </cell>
          <cell r="E1169">
            <v>470000</v>
          </cell>
          <cell r="F1169">
            <v>232600</v>
          </cell>
          <cell r="G1169" t="e">
            <v>#N/A</v>
          </cell>
          <cell r="H1169" t="e">
            <v>#N/A</v>
          </cell>
          <cell r="I1169" t="e">
            <v>#N/A</v>
          </cell>
        </row>
        <row r="1170">
          <cell r="A1170" t="str">
            <v>SF362CP-11</v>
          </cell>
          <cell r="B1170" t="str">
            <v>Cisco IOS 3620 Series IP Plus</v>
          </cell>
          <cell r="C1170" t="str">
            <v>9Q081293</v>
          </cell>
          <cell r="D1170" t="str">
            <v>IP-SOL-SF362CP-11</v>
          </cell>
          <cell r="E1170">
            <v>113000</v>
          </cell>
          <cell r="F1170">
            <v>56400</v>
          </cell>
          <cell r="G1170" t="e">
            <v>#N/A</v>
          </cell>
          <cell r="H1170" t="e">
            <v>#N/A</v>
          </cell>
          <cell r="I1170" t="e">
            <v>#N/A</v>
          </cell>
        </row>
        <row r="1171">
          <cell r="A1171" t="str">
            <v>SF362CW-11</v>
          </cell>
          <cell r="B1171" t="str">
            <v>Cisco IOS 3620 Series IP Plus 40</v>
          </cell>
          <cell r="C1171" t="str">
            <v>9Q081307</v>
          </cell>
          <cell r="D1171" t="str">
            <v>IP-SOL-SF362CW-11</v>
          </cell>
          <cell r="E1171">
            <v>113000</v>
          </cell>
          <cell r="F1171">
            <v>56400</v>
          </cell>
          <cell r="G1171" t="e">
            <v>#N/A</v>
          </cell>
          <cell r="H1171" t="e">
            <v>#N/A</v>
          </cell>
          <cell r="I1171" t="e">
            <v>#N/A</v>
          </cell>
        </row>
        <row r="1172">
          <cell r="A1172" t="str">
            <v>SF362CY-11</v>
          </cell>
          <cell r="B1172" t="str">
            <v>Cisco IOS 3620 Series IP Plus 56</v>
          </cell>
          <cell r="C1172" t="str">
            <v>9Q081310</v>
          </cell>
          <cell r="D1172" t="str">
            <v>IP-SOL-SF362CY-11</v>
          </cell>
          <cell r="E1172">
            <v>405000</v>
          </cell>
          <cell r="F1172">
            <v>200600</v>
          </cell>
          <cell r="G1172" t="e">
            <v>#N/A</v>
          </cell>
          <cell r="H1172" t="e">
            <v>#N/A</v>
          </cell>
          <cell r="I1172" t="e">
            <v>#N/A</v>
          </cell>
        </row>
        <row r="1173">
          <cell r="A1173" t="str">
            <v>SF362DSN-11</v>
          </cell>
          <cell r="B1173" t="str">
            <v>Cisco 3620  IOS IP/IPX &amp; IBM &amp; APPN Feature Set</v>
          </cell>
          <cell r="C1173" t="str">
            <v>9Q081323</v>
          </cell>
          <cell r="D1173" t="str">
            <v>IP-SOL-SF362DSN-11</v>
          </cell>
          <cell r="E1173">
            <v>509000</v>
          </cell>
          <cell r="F1173">
            <v>242600</v>
          </cell>
          <cell r="G1173" t="e">
            <v>#N/A</v>
          </cell>
          <cell r="H1173" t="e">
            <v>#N/A</v>
          </cell>
          <cell r="I1173" t="e">
            <v>#N/A</v>
          </cell>
        </row>
        <row r="1174">
          <cell r="A1174" t="str">
            <v>SW362A-11=</v>
          </cell>
          <cell r="B1174" t="str">
            <v>Cisco 3620  IOS Enterprise Feature Set</v>
          </cell>
          <cell r="C1174" t="str">
            <v>9Q081336</v>
          </cell>
          <cell r="D1174" t="str">
            <v>IP-SOL-SW362A-11=</v>
          </cell>
          <cell r="E1174">
            <v>51000</v>
          </cell>
          <cell r="F1174">
            <v>24100</v>
          </cell>
          <cell r="G1174" t="e">
            <v>#N/A</v>
          </cell>
          <cell r="H1174" t="e">
            <v>#N/A</v>
          </cell>
          <cell r="I1174" t="e">
            <v>#N/A</v>
          </cell>
        </row>
        <row r="1175">
          <cell r="A1175" t="str">
            <v>SW362ANP-11=</v>
          </cell>
          <cell r="B1175" t="str">
            <v>Cisco IOS 3620 Series Enterprise/APPN Plus</v>
          </cell>
          <cell r="C1175" t="str">
            <v>9Q081349</v>
          </cell>
          <cell r="D1175" t="str">
            <v>IP-SOL-SW362ANP-11=</v>
          </cell>
          <cell r="E1175">
            <v>49000</v>
          </cell>
          <cell r="F1175">
            <v>23900</v>
          </cell>
          <cell r="G1175" t="e">
            <v>#N/A</v>
          </cell>
          <cell r="H1175" t="e">
            <v>#N/A</v>
          </cell>
          <cell r="I1175" t="e">
            <v>#N/A</v>
          </cell>
        </row>
        <row r="1176">
          <cell r="A1176" t="str">
            <v>SW362ANW-11=</v>
          </cell>
          <cell r="B1176" t="str">
            <v>Cisco IOS 3620 Series Enterprise/APPN Plus 40</v>
          </cell>
          <cell r="C1176" t="str">
            <v>9Q081352</v>
          </cell>
          <cell r="D1176" t="str">
            <v>IP-SOL-SW362ANW-11=</v>
          </cell>
          <cell r="E1176">
            <v>49000</v>
          </cell>
          <cell r="F1176">
            <v>23900</v>
          </cell>
          <cell r="G1176" t="e">
            <v>#N/A</v>
          </cell>
          <cell r="H1176" t="e">
            <v>#N/A</v>
          </cell>
          <cell r="I1176" t="e">
            <v>#N/A</v>
          </cell>
        </row>
        <row r="1177">
          <cell r="A1177" t="str">
            <v>SW362ANY-11=</v>
          </cell>
          <cell r="B1177" t="str">
            <v>Cisco IOS 3620 Series Enterprise/APPN Plus 56</v>
          </cell>
          <cell r="C1177" t="str">
            <v>9Q081365</v>
          </cell>
          <cell r="D1177" t="str">
            <v>IP-SOL-SW362ANY-11=</v>
          </cell>
          <cell r="E1177">
            <v>49000</v>
          </cell>
          <cell r="F1177">
            <v>23900</v>
          </cell>
          <cell r="G1177" t="e">
            <v>#N/A</v>
          </cell>
          <cell r="H1177" t="e">
            <v>#N/A</v>
          </cell>
          <cell r="I1177" t="e">
            <v>#N/A</v>
          </cell>
        </row>
        <row r="1178">
          <cell r="A1178" t="str">
            <v>SW362AP-11=</v>
          </cell>
          <cell r="B1178" t="str">
            <v>Cisco IOS 3620 Series Enterprise Plus</v>
          </cell>
          <cell r="C1178" t="str">
            <v>9Q081378</v>
          </cell>
          <cell r="D1178" t="str">
            <v>IP-SOL-SW362AP-11=</v>
          </cell>
          <cell r="E1178">
            <v>49000</v>
          </cell>
          <cell r="F1178">
            <v>23900</v>
          </cell>
          <cell r="G1178" t="e">
            <v>#N/A</v>
          </cell>
          <cell r="H1178" t="e">
            <v>#N/A</v>
          </cell>
          <cell r="I1178" t="e">
            <v>#N/A</v>
          </cell>
        </row>
        <row r="1179">
          <cell r="A1179" t="str">
            <v>SW362AW-11=</v>
          </cell>
          <cell r="B1179" t="str">
            <v>Cisco IOS 3620 Series Enterprise Plus 40</v>
          </cell>
          <cell r="C1179" t="str">
            <v>9Q081381</v>
          </cell>
          <cell r="D1179" t="str">
            <v>IP-SOL-SW362AW-11=</v>
          </cell>
          <cell r="E1179">
            <v>49000</v>
          </cell>
          <cell r="F1179">
            <v>23900</v>
          </cell>
          <cell r="G1179" t="e">
            <v>#N/A</v>
          </cell>
          <cell r="H1179" t="e">
            <v>#N/A</v>
          </cell>
          <cell r="I1179" t="e">
            <v>#N/A</v>
          </cell>
        </row>
        <row r="1180">
          <cell r="A1180" t="str">
            <v>SW362AY-11=</v>
          </cell>
          <cell r="B1180" t="str">
            <v>Cisco IOS 3620 Series Enterprise Plus 56</v>
          </cell>
          <cell r="C1180" t="str">
            <v>9Q081394</v>
          </cell>
          <cell r="D1180" t="str">
            <v>IP-SOL-SW362AY-11=</v>
          </cell>
          <cell r="E1180">
            <v>49000</v>
          </cell>
          <cell r="F1180">
            <v>23900</v>
          </cell>
          <cell r="G1180" t="e">
            <v>#N/A</v>
          </cell>
          <cell r="H1180" t="e">
            <v>#N/A</v>
          </cell>
          <cell r="I1180" t="e">
            <v>#N/A</v>
          </cell>
        </row>
        <row r="1181">
          <cell r="A1181" t="str">
            <v>SW362B-11=</v>
          </cell>
          <cell r="B1181" t="str">
            <v>Cisco IOS 3620 Series IP/IPX/AT/DEC</v>
          </cell>
          <cell r="C1181" t="str">
            <v>9Q081408</v>
          </cell>
          <cell r="D1181" t="str">
            <v>IP-SOL-SW362B-11=</v>
          </cell>
          <cell r="E1181">
            <v>49000</v>
          </cell>
          <cell r="F1181">
            <v>23900</v>
          </cell>
          <cell r="G1181" t="e">
            <v>#N/A</v>
          </cell>
          <cell r="H1181" t="e">
            <v>#N/A</v>
          </cell>
          <cell r="I1181" t="e">
            <v>#N/A</v>
          </cell>
        </row>
        <row r="1182">
          <cell r="A1182" t="str">
            <v>SW362BP-11=</v>
          </cell>
          <cell r="B1182" t="str">
            <v>Cisco IOS 3620 Series IP/IPX/AT/DEC Plus</v>
          </cell>
          <cell r="C1182" t="str">
            <v>9Q081411</v>
          </cell>
          <cell r="D1182" t="str">
            <v>IP-SOL-SW362BP-11=</v>
          </cell>
          <cell r="E1182">
            <v>49000</v>
          </cell>
          <cell r="F1182">
            <v>23900</v>
          </cell>
          <cell r="G1182" t="e">
            <v>#N/A</v>
          </cell>
          <cell r="H1182" t="e">
            <v>#N/A</v>
          </cell>
          <cell r="I1182" t="e">
            <v>#N/A</v>
          </cell>
        </row>
        <row r="1183">
          <cell r="A1183" t="str">
            <v>SW362BW-11=</v>
          </cell>
          <cell r="B1183" t="str">
            <v>Cisco 3620  IOS IP/IPX/AT/DEC Plus 40 Feature Set</v>
          </cell>
          <cell r="C1183" t="str">
            <v>9Q081424</v>
          </cell>
          <cell r="D1183" t="str">
            <v>IP-SOL-SW362BW-11=</v>
          </cell>
          <cell r="E1183">
            <v>51000</v>
          </cell>
          <cell r="F1183">
            <v>24100</v>
          </cell>
          <cell r="G1183" t="e">
            <v>#N/A</v>
          </cell>
          <cell r="H1183" t="e">
            <v>#N/A</v>
          </cell>
          <cell r="I1183" t="e">
            <v>#N/A</v>
          </cell>
        </row>
        <row r="1184">
          <cell r="A1184" t="str">
            <v>SW362BY-11=</v>
          </cell>
          <cell r="B1184" t="str">
            <v>Cisco 3620  IOS IP/IPX/AT/DEC Plus 56 Feature Set</v>
          </cell>
          <cell r="C1184" t="str">
            <v>9Q081437</v>
          </cell>
          <cell r="D1184" t="str">
            <v>IP-SOL-SW362BY-11=</v>
          </cell>
          <cell r="E1184">
            <v>49000</v>
          </cell>
          <cell r="F1184">
            <v>23900</v>
          </cell>
          <cell r="G1184" t="e">
            <v>#N/A</v>
          </cell>
          <cell r="H1184" t="e">
            <v>#N/A</v>
          </cell>
          <cell r="I1184" t="e">
            <v>#N/A</v>
          </cell>
        </row>
        <row r="1185">
          <cell r="A1185" t="str">
            <v>SW362C-11=</v>
          </cell>
          <cell r="B1185" t="str">
            <v>Cisco IOS 3620 Series IP</v>
          </cell>
          <cell r="C1185" t="str">
            <v>9Q081440</v>
          </cell>
          <cell r="D1185" t="str">
            <v>IP-SOL-SW362C-11=</v>
          </cell>
          <cell r="E1185">
            <v>49000</v>
          </cell>
          <cell r="F1185">
            <v>23900</v>
          </cell>
          <cell r="G1185" t="e">
            <v>#N/A</v>
          </cell>
          <cell r="H1185" t="e">
            <v>#N/A</v>
          </cell>
          <cell r="I1185" t="e">
            <v>#N/A</v>
          </cell>
        </row>
        <row r="1186">
          <cell r="A1186" t="str">
            <v>SW362CP-11=</v>
          </cell>
          <cell r="B1186" t="str">
            <v>Cisco IOS 3620 Series IP Plus</v>
          </cell>
          <cell r="C1186" t="str">
            <v>9Q081453</v>
          </cell>
          <cell r="D1186" t="str">
            <v>IP-SOL-SW362CP-11=</v>
          </cell>
          <cell r="E1186">
            <v>49000</v>
          </cell>
          <cell r="F1186">
            <v>23900</v>
          </cell>
          <cell r="G1186" t="e">
            <v>#N/A</v>
          </cell>
          <cell r="H1186" t="e">
            <v>#N/A</v>
          </cell>
          <cell r="I1186" t="e">
            <v>#N/A</v>
          </cell>
        </row>
        <row r="1187">
          <cell r="A1187" t="str">
            <v>SW362CW-11=</v>
          </cell>
          <cell r="B1187" t="str">
            <v>Cisco IOS 3620 Series IP Plus 40</v>
          </cell>
          <cell r="C1187" t="str">
            <v>9Q081466</v>
          </cell>
          <cell r="D1187" t="str">
            <v>IP-SOL-SW362CW-11=</v>
          </cell>
          <cell r="E1187">
            <v>49000</v>
          </cell>
          <cell r="F1187">
            <v>23900</v>
          </cell>
          <cell r="G1187" t="e">
            <v>#N/A</v>
          </cell>
          <cell r="H1187" t="e">
            <v>#N/A</v>
          </cell>
          <cell r="I1187" t="e">
            <v>#N/A</v>
          </cell>
        </row>
        <row r="1188">
          <cell r="A1188" t="str">
            <v>SW362CY-11=</v>
          </cell>
          <cell r="B1188" t="str">
            <v>Cisco IOS 3620 Series IP Plus 56</v>
          </cell>
          <cell r="C1188" t="str">
            <v>9Q081479</v>
          </cell>
          <cell r="D1188" t="str">
            <v>IP-SOL-SW362CY-11=</v>
          </cell>
          <cell r="E1188">
            <v>49000</v>
          </cell>
          <cell r="F1188">
            <v>23900</v>
          </cell>
          <cell r="G1188" t="e">
            <v>#N/A</v>
          </cell>
          <cell r="H1188" t="e">
            <v>#N/A</v>
          </cell>
          <cell r="I1188" t="e">
            <v>#N/A</v>
          </cell>
        </row>
        <row r="1189">
          <cell r="A1189" t="str">
            <v>SW362DSN-11=</v>
          </cell>
          <cell r="B1189" t="str">
            <v>Cisco 3620  IOS IP/IPX &amp; IBM &amp; APPN Feature Set</v>
          </cell>
          <cell r="C1189" t="str">
            <v>9Q081482</v>
          </cell>
          <cell r="D1189" t="str">
            <v>IP-SOL-SW362DSN-11=</v>
          </cell>
          <cell r="E1189">
            <v>51000</v>
          </cell>
          <cell r="F1189">
            <v>24100</v>
          </cell>
          <cell r="G1189" t="e">
            <v>#N/A</v>
          </cell>
          <cell r="H1189" t="e">
            <v>#N/A</v>
          </cell>
          <cell r="I1189" t="e">
            <v>#N/A</v>
          </cell>
        </row>
        <row r="1190">
          <cell r="A1190" t="str">
            <v>I362AHK2-12</v>
          </cell>
          <cell r="B1190" t="str">
            <v>Cisco 3620 Series IOS ENTERPRISE/FW/IDS PLUS IPSEC 3DES</v>
          </cell>
          <cell r="C1190" t="str">
            <v>9Q081495</v>
          </cell>
          <cell r="D1190" t="str">
            <v>IP-SOL-I362AHK2-12</v>
          </cell>
          <cell r="E1190">
            <v>305000</v>
          </cell>
          <cell r="F1190">
            <v>145300</v>
          </cell>
          <cell r="G1190" t="e">
            <v>#N/A</v>
          </cell>
          <cell r="H1190" t="e">
            <v>#N/A</v>
          </cell>
          <cell r="I1190" t="e">
            <v>#N/A</v>
          </cell>
        </row>
        <row r="1191">
          <cell r="A1191" t="str">
            <v>I362AK2-12</v>
          </cell>
          <cell r="B1191" t="str">
            <v>Cisco 3620 Series IOS ENTERPRISE PLUS IPSEC 3DES</v>
          </cell>
          <cell r="C1191" t="str">
            <v>9Q081509</v>
          </cell>
          <cell r="D1191" t="str">
            <v>IP-SOL-I362AK2-12</v>
          </cell>
          <cell r="E1191">
            <v>305000</v>
          </cell>
          <cell r="F1191">
            <v>145300</v>
          </cell>
          <cell r="G1191" t="e">
            <v>#N/A</v>
          </cell>
          <cell r="H1191" t="e">
            <v>#N/A</v>
          </cell>
          <cell r="I1191" t="e">
            <v>#N/A</v>
          </cell>
        </row>
        <row r="1192">
          <cell r="A1192" t="str">
            <v>I362ARK2-12</v>
          </cell>
          <cell r="B1192" t="str">
            <v>Cisco 3620 Series IOS Enterprise/SNASwitch IPSEC 3DES</v>
          </cell>
          <cell r="C1192" t="str">
            <v>9Q081512</v>
          </cell>
          <cell r="D1192" t="str">
            <v>IP-SOL-I362ARK2-12</v>
          </cell>
          <cell r="E1192">
            <v>305000</v>
          </cell>
          <cell r="F1192">
            <v>145300</v>
          </cell>
          <cell r="G1192" t="e">
            <v>#N/A</v>
          </cell>
          <cell r="H1192" t="e">
            <v>#N/A</v>
          </cell>
          <cell r="I1192" t="e">
            <v>#N/A</v>
          </cell>
        </row>
        <row r="1193">
          <cell r="A1193" t="str">
            <v>I362CHK2-12</v>
          </cell>
          <cell r="B1193" t="str">
            <v>Cisco 3620 Series IOS IP/FW/IDS PLUS IPSEC 3DES</v>
          </cell>
          <cell r="C1193" t="str">
            <v>9Q081525</v>
          </cell>
          <cell r="D1193" t="str">
            <v>IP-SOL-I362CHK2-12</v>
          </cell>
          <cell r="E1193">
            <v>305000</v>
          </cell>
          <cell r="F1193">
            <v>145300</v>
          </cell>
          <cell r="G1193" t="e">
            <v>#N/A</v>
          </cell>
          <cell r="H1193" t="e">
            <v>#N/A</v>
          </cell>
          <cell r="I1193" t="e">
            <v>#N/A</v>
          </cell>
        </row>
        <row r="1194">
          <cell r="A1194" t="str">
            <v>I362CK2-12</v>
          </cell>
          <cell r="B1194" t="str">
            <v>Cisco 3620 Series IOS IP PLUS IPSEC 3DES</v>
          </cell>
          <cell r="C1194" t="str">
            <v>9Q081538</v>
          </cell>
          <cell r="D1194" t="str">
            <v>IP-SOL-I362CK2-12</v>
          </cell>
          <cell r="E1194">
            <v>305000</v>
          </cell>
          <cell r="F1194">
            <v>145300</v>
          </cell>
          <cell r="G1194" t="e">
            <v>#N/A</v>
          </cell>
          <cell r="H1194" t="e">
            <v>#N/A</v>
          </cell>
          <cell r="I1194" t="e">
            <v>#N/A</v>
          </cell>
        </row>
        <row r="1195">
          <cell r="A1195" t="str">
            <v>S364AHK2-12=</v>
          </cell>
          <cell r="B1195" t="str">
            <v>Cisco 3640 Series IOS ENTERPRISE/FW/IDS PLUS IPSEC 3DES</v>
          </cell>
          <cell r="C1195" t="str">
            <v>9Q081541</v>
          </cell>
          <cell r="D1195" t="str">
            <v>IP-SOL-S364AHK2-12=</v>
          </cell>
          <cell r="E1195">
            <v>51000</v>
          </cell>
          <cell r="F1195">
            <v>24100</v>
          </cell>
          <cell r="G1195" t="e">
            <v>#N/A</v>
          </cell>
          <cell r="H1195" t="e">
            <v>#N/A</v>
          </cell>
          <cell r="I1195" t="e">
            <v>#N/A</v>
          </cell>
        </row>
        <row r="1196">
          <cell r="A1196" t="str">
            <v>S364AHL-12</v>
          </cell>
          <cell r="B1196" t="str">
            <v>Cisco 3640 Series IOS ENTERPRISE/FW/IDS PLUS IPSEC 56</v>
          </cell>
          <cell r="C1196" t="str">
            <v>9Q081554</v>
          </cell>
          <cell r="D1196" t="str">
            <v>IP-SOL-S364AHL-12</v>
          </cell>
          <cell r="E1196">
            <v>956000</v>
          </cell>
          <cell r="F1196">
            <v>473200</v>
          </cell>
          <cell r="G1196" t="e">
            <v>#N/A</v>
          </cell>
          <cell r="H1196" t="e">
            <v>#N/A</v>
          </cell>
          <cell r="I1196" t="e">
            <v>#N/A</v>
          </cell>
        </row>
        <row r="1197">
          <cell r="A1197" t="str">
            <v>S364AHL-12=</v>
          </cell>
          <cell r="B1197" t="str">
            <v>Cisco 3640 Series IOS ENTERPRISE/FW/IDS PLUS IPSEC 56</v>
          </cell>
          <cell r="C1197" t="str">
            <v>9Q081567</v>
          </cell>
          <cell r="D1197" t="str">
            <v>IP-SOL-S364AHL-12=</v>
          </cell>
          <cell r="E1197">
            <v>51000</v>
          </cell>
          <cell r="F1197">
            <v>24100</v>
          </cell>
          <cell r="G1197" t="e">
            <v>#N/A</v>
          </cell>
          <cell r="H1197" t="e">
            <v>#N/A</v>
          </cell>
          <cell r="I1197" t="e">
            <v>#N/A</v>
          </cell>
        </row>
        <row r="1198">
          <cell r="A1198" t="str">
            <v>S364AK2-12=</v>
          </cell>
          <cell r="B1198" t="str">
            <v>Cisco 3640 Series IOS ENTERPRISE PLUS IPSEC 3DES</v>
          </cell>
          <cell r="C1198" t="str">
            <v>9Q081570</v>
          </cell>
          <cell r="D1198" t="str">
            <v>IP-SOL-S364AK2-12=</v>
          </cell>
          <cell r="E1198">
            <v>51000</v>
          </cell>
          <cell r="F1198">
            <v>24100</v>
          </cell>
          <cell r="G1198" t="e">
            <v>#N/A</v>
          </cell>
          <cell r="H1198" t="e">
            <v>#N/A</v>
          </cell>
          <cell r="I1198" t="e">
            <v>#N/A</v>
          </cell>
        </row>
        <row r="1199">
          <cell r="A1199" t="str">
            <v>S364AL-12</v>
          </cell>
          <cell r="B1199" t="str">
            <v>Cisco 3640 Series IOS ENTERPRISE PLUS IPSEC 56</v>
          </cell>
          <cell r="C1199" t="str">
            <v>9Q081583</v>
          </cell>
          <cell r="D1199" t="str">
            <v>IP-SOL-S364AL-12</v>
          </cell>
          <cell r="E1199">
            <v>551000</v>
          </cell>
          <cell r="F1199">
            <v>272700</v>
          </cell>
          <cell r="G1199" t="e">
            <v>#N/A</v>
          </cell>
          <cell r="H1199" t="e">
            <v>#N/A</v>
          </cell>
          <cell r="I1199" t="e">
            <v>#N/A</v>
          </cell>
        </row>
        <row r="1200">
          <cell r="A1200" t="str">
            <v>S364AL-12=</v>
          </cell>
          <cell r="B1200" t="str">
            <v>Cisco 3640 Series IOS ENTERPRISE PLUS IPSEC 56</v>
          </cell>
          <cell r="C1200" t="str">
            <v>9Q081596</v>
          </cell>
          <cell r="D1200" t="str">
            <v>IP-SOL-S364AL-12=</v>
          </cell>
          <cell r="E1200">
            <v>51000</v>
          </cell>
          <cell r="F1200">
            <v>24100</v>
          </cell>
          <cell r="G1200" t="e">
            <v>#N/A</v>
          </cell>
          <cell r="H1200" t="e">
            <v>#N/A</v>
          </cell>
          <cell r="I1200" t="e">
            <v>#N/A</v>
          </cell>
        </row>
        <row r="1201">
          <cell r="A1201" t="str">
            <v>S364ANL-12</v>
          </cell>
          <cell r="B1201" t="str">
            <v>Cisco 3640 Series IOS ENTERPRISE/APPN PLUS IPSEC 56</v>
          </cell>
          <cell r="C1201" t="str">
            <v>9Q081600</v>
          </cell>
          <cell r="D1201" t="str">
            <v>IP-SOL-S364ANL-12</v>
          </cell>
          <cell r="E1201">
            <v>1021000</v>
          </cell>
          <cell r="F1201">
            <v>505200</v>
          </cell>
          <cell r="G1201" t="e">
            <v>#N/A</v>
          </cell>
          <cell r="H1201" t="e">
            <v>#N/A</v>
          </cell>
          <cell r="I1201" t="e">
            <v>#N/A</v>
          </cell>
        </row>
        <row r="1202">
          <cell r="A1202" t="str">
            <v>S364ANL-12=</v>
          </cell>
          <cell r="B1202" t="str">
            <v>Cisco 3640 Series IOS ENTERPRISE/APPN PLUS IPSEC 56</v>
          </cell>
          <cell r="C1202" t="str">
            <v>9Q081613</v>
          </cell>
          <cell r="D1202" t="str">
            <v>IP-SOL-S364ANL-12=</v>
          </cell>
          <cell r="E1202">
            <v>49000</v>
          </cell>
          <cell r="F1202">
            <v>23900</v>
          </cell>
          <cell r="G1202" t="e">
            <v>#N/A</v>
          </cell>
          <cell r="H1202" t="e">
            <v>#N/A</v>
          </cell>
          <cell r="I1202" t="e">
            <v>#N/A</v>
          </cell>
        </row>
        <row r="1203">
          <cell r="A1203" t="str">
            <v>S364ANP-12</v>
          </cell>
          <cell r="B1203" t="str">
            <v>Cisco 3640 Series IOS ENTERPRISE/APPN PLUS</v>
          </cell>
          <cell r="C1203" t="str">
            <v>9Q081626</v>
          </cell>
          <cell r="D1203" t="str">
            <v>IP-SOL-S364ANP-12</v>
          </cell>
          <cell r="E1203">
            <v>729000</v>
          </cell>
          <cell r="F1203">
            <v>361000</v>
          </cell>
          <cell r="G1203" t="e">
            <v>#N/A</v>
          </cell>
          <cell r="H1203" t="e">
            <v>#N/A</v>
          </cell>
          <cell r="I1203" t="e">
            <v>#N/A</v>
          </cell>
        </row>
        <row r="1204">
          <cell r="A1204" t="str">
            <v>S364ANP-12=</v>
          </cell>
          <cell r="B1204" t="str">
            <v>Cisco 3640 Series IOS ENTERPRISE/APPN PLUS</v>
          </cell>
          <cell r="C1204" t="str">
            <v>9Q081639</v>
          </cell>
          <cell r="D1204" t="str">
            <v>IP-SOL-S364ANP-12=</v>
          </cell>
          <cell r="E1204">
            <v>49000</v>
          </cell>
          <cell r="F1204">
            <v>23900</v>
          </cell>
          <cell r="G1204" t="e">
            <v>#N/A</v>
          </cell>
          <cell r="H1204" t="e">
            <v>#N/A</v>
          </cell>
          <cell r="I1204" t="e">
            <v>#N/A</v>
          </cell>
        </row>
        <row r="1205">
          <cell r="A1205" t="str">
            <v>S364ANW-12</v>
          </cell>
          <cell r="B1205" t="str">
            <v>Cisco 3640 Series IOS Enterprise/APPN Plus 40</v>
          </cell>
          <cell r="C1205" t="str">
            <v>9Q081642</v>
          </cell>
          <cell r="D1205" t="str">
            <v>IP-SOL-S364ANW-12</v>
          </cell>
          <cell r="E1205">
            <v>763000</v>
          </cell>
          <cell r="F1205">
            <v>363800</v>
          </cell>
          <cell r="G1205" t="e">
            <v>#N/A</v>
          </cell>
          <cell r="H1205" t="e">
            <v>#N/A</v>
          </cell>
          <cell r="I1205" t="e">
            <v>#N/A</v>
          </cell>
        </row>
        <row r="1206">
          <cell r="A1206" t="str">
            <v>S364ANW-12=</v>
          </cell>
          <cell r="B1206" t="str">
            <v>Cisco 3640 Series IOS Enterprise/APPN Plus 40</v>
          </cell>
          <cell r="C1206" t="str">
            <v>9Q081655</v>
          </cell>
          <cell r="D1206" t="str">
            <v>IP-SOL-S364ANW-12=</v>
          </cell>
          <cell r="E1206">
            <v>51000</v>
          </cell>
          <cell r="F1206">
            <v>24100</v>
          </cell>
          <cell r="G1206" t="e">
            <v>#N/A</v>
          </cell>
          <cell r="H1206" t="e">
            <v>#N/A</v>
          </cell>
          <cell r="I1206" t="e">
            <v>#N/A</v>
          </cell>
        </row>
        <row r="1207">
          <cell r="A1207" t="str">
            <v>S364AP-12</v>
          </cell>
          <cell r="B1207" t="str">
            <v>Cisco 3640 Series IOS ENTERPRISE PLUS</v>
          </cell>
          <cell r="C1207" t="str">
            <v>9Q081668</v>
          </cell>
          <cell r="D1207" t="str">
            <v>IP-SOL-S364AP-12</v>
          </cell>
          <cell r="E1207">
            <v>271000</v>
          </cell>
          <cell r="F1207">
            <v>129500</v>
          </cell>
          <cell r="G1207" t="e">
            <v>#N/A</v>
          </cell>
          <cell r="H1207" t="e">
            <v>#N/A</v>
          </cell>
          <cell r="I1207" t="e">
            <v>#N/A</v>
          </cell>
        </row>
        <row r="1208">
          <cell r="A1208" t="str">
            <v>S364AP-12=</v>
          </cell>
          <cell r="B1208" t="str">
            <v>Cisco 3640 Series IOS ENTERPRISE PLUS</v>
          </cell>
          <cell r="C1208" t="str">
            <v>9Q081671</v>
          </cell>
          <cell r="D1208" t="str">
            <v>IP-SOL-S364AP-12=</v>
          </cell>
          <cell r="E1208">
            <v>51000</v>
          </cell>
          <cell r="F1208">
            <v>24100</v>
          </cell>
          <cell r="G1208" t="e">
            <v>#N/A</v>
          </cell>
          <cell r="H1208" t="e">
            <v>#N/A</v>
          </cell>
          <cell r="I1208" t="e">
            <v>#N/A</v>
          </cell>
        </row>
        <row r="1209">
          <cell r="A1209" t="str">
            <v>S364AR1K2-12=</v>
          </cell>
          <cell r="B1209" t="str">
            <v>Cisco 3640 Series IOS ENTERPRISE/SNASW PLUS IPSEC 3DES</v>
          </cell>
          <cell r="C1209" t="str">
            <v>9Q081684</v>
          </cell>
          <cell r="D1209" t="str">
            <v>IP-SOL-S364AR1K2-12=</v>
          </cell>
          <cell r="E1209">
            <v>51000</v>
          </cell>
          <cell r="F1209">
            <v>24100</v>
          </cell>
          <cell r="G1209" t="e">
            <v>#N/A</v>
          </cell>
          <cell r="H1209" t="e">
            <v>#N/A</v>
          </cell>
          <cell r="I1209" t="e">
            <v>#N/A</v>
          </cell>
        </row>
        <row r="1210">
          <cell r="A1210" t="str">
            <v>S364AR1L-12</v>
          </cell>
          <cell r="B1210" t="str">
            <v>Cisco 3640 Series IOS ENTERPRISE/SNASwitch PLUS IPSEC 56</v>
          </cell>
          <cell r="C1210" t="str">
            <v>9Q081697</v>
          </cell>
          <cell r="D1210" t="str">
            <v>IP-SOL-S364AR1L-12</v>
          </cell>
          <cell r="E1210">
            <v>1021000</v>
          </cell>
          <cell r="F1210">
            <v>505200</v>
          </cell>
          <cell r="G1210" t="e">
            <v>#N/A</v>
          </cell>
          <cell r="H1210" t="e">
            <v>#N/A</v>
          </cell>
          <cell r="I1210" t="e">
            <v>#N/A</v>
          </cell>
        </row>
        <row r="1211">
          <cell r="A1211" t="str">
            <v>S364AR1L-12=</v>
          </cell>
          <cell r="B1211" t="str">
            <v>Cisco 3640 Series IOS ENTERPRISE/SNASwitch PLUS IPSEC 56</v>
          </cell>
          <cell r="C1211" t="str">
            <v>9Q081701</v>
          </cell>
          <cell r="D1211" t="str">
            <v>IP-SOL-S364AR1L-12=</v>
          </cell>
          <cell r="E1211">
            <v>51000</v>
          </cell>
          <cell r="F1211">
            <v>24100</v>
          </cell>
          <cell r="G1211" t="e">
            <v>#N/A</v>
          </cell>
          <cell r="H1211" t="e">
            <v>#N/A</v>
          </cell>
          <cell r="I1211" t="e">
            <v>#N/A</v>
          </cell>
        </row>
        <row r="1212">
          <cell r="A1212" t="str">
            <v>S364AR1P-12</v>
          </cell>
          <cell r="B1212" t="str">
            <v>Cisco 3640 Series IOS Enterprise/SNASwitch Plus</v>
          </cell>
          <cell r="C1212" t="str">
            <v>9Q081714</v>
          </cell>
          <cell r="D1212" t="str">
            <v>IP-SOL-S364AR1P-12</v>
          </cell>
          <cell r="E1212">
            <v>763000</v>
          </cell>
          <cell r="F1212">
            <v>363800</v>
          </cell>
          <cell r="G1212" t="e">
            <v>#N/A</v>
          </cell>
          <cell r="H1212" t="e">
            <v>#N/A</v>
          </cell>
          <cell r="I1212" t="e">
            <v>#N/A</v>
          </cell>
        </row>
        <row r="1213">
          <cell r="A1213" t="str">
            <v>S364AR1P-12=</v>
          </cell>
          <cell r="B1213" t="str">
            <v>Cisco 3640 Series IOS Enterprise/SNASwitch Plus</v>
          </cell>
          <cell r="C1213" t="str">
            <v>9Q081727</v>
          </cell>
          <cell r="D1213" t="str">
            <v>IP-SOL-S364AR1P-12=</v>
          </cell>
          <cell r="E1213">
            <v>51000</v>
          </cell>
          <cell r="F1213">
            <v>24100</v>
          </cell>
          <cell r="G1213" t="e">
            <v>#N/A</v>
          </cell>
          <cell r="H1213" t="e">
            <v>#N/A</v>
          </cell>
          <cell r="I1213" t="e">
            <v>#N/A</v>
          </cell>
        </row>
        <row r="1214">
          <cell r="A1214" t="str">
            <v>S364AW-12</v>
          </cell>
          <cell r="B1214" t="str">
            <v>Cisco 3640 Series IOS Enterprise Plus 40</v>
          </cell>
          <cell r="C1214" t="str">
            <v>9Q081730</v>
          </cell>
          <cell r="D1214" t="str">
            <v>IP-SOL-S364AW-12</v>
          </cell>
          <cell r="E1214">
            <v>271000</v>
          </cell>
          <cell r="F1214">
            <v>129500</v>
          </cell>
          <cell r="G1214" t="e">
            <v>#N/A</v>
          </cell>
          <cell r="H1214" t="e">
            <v>#N/A</v>
          </cell>
          <cell r="I1214" t="e">
            <v>#N/A</v>
          </cell>
        </row>
        <row r="1215">
          <cell r="A1215" t="str">
            <v>S364AW-12=</v>
          </cell>
          <cell r="B1215" t="str">
            <v>Cisco 3640 Series IOS Enterprise Plus 40</v>
          </cell>
          <cell r="C1215" t="str">
            <v>9Q081743</v>
          </cell>
          <cell r="D1215" t="str">
            <v>IP-SOL-S364AW-12=</v>
          </cell>
          <cell r="E1215">
            <v>51000</v>
          </cell>
          <cell r="F1215">
            <v>24100</v>
          </cell>
          <cell r="G1215" t="e">
            <v>#N/A</v>
          </cell>
          <cell r="H1215" t="e">
            <v>#N/A</v>
          </cell>
          <cell r="I1215" t="e">
            <v>#N/A</v>
          </cell>
        </row>
        <row r="1216">
          <cell r="A1216" t="str">
            <v>S364B-12</v>
          </cell>
          <cell r="B1216" t="str">
            <v>Cisco 3640 Series IOS IP/IPX/AT/DEC</v>
          </cell>
          <cell r="C1216" t="str">
            <v>9Q081756</v>
          </cell>
          <cell r="D1216" t="str">
            <v>IP-SOL-S364B-12</v>
          </cell>
          <cell r="E1216">
            <v>68000</v>
          </cell>
          <cell r="F1216">
            <v>32300</v>
          </cell>
          <cell r="G1216" t="e">
            <v>#N/A</v>
          </cell>
          <cell r="H1216" t="e">
            <v>#N/A</v>
          </cell>
          <cell r="I1216" t="e">
            <v>#N/A</v>
          </cell>
        </row>
        <row r="1217">
          <cell r="A1217" t="str">
            <v>S364B-12=</v>
          </cell>
          <cell r="B1217" t="str">
            <v>Cisco 3640 Series IOS IP/IPX/AT/DEC</v>
          </cell>
          <cell r="C1217" t="str">
            <v>9Q081769</v>
          </cell>
          <cell r="D1217" t="str">
            <v>IP-SOL-S364B-12=</v>
          </cell>
          <cell r="E1217">
            <v>51000</v>
          </cell>
          <cell r="F1217">
            <v>24100</v>
          </cell>
          <cell r="G1217" t="e">
            <v>#N/A</v>
          </cell>
          <cell r="H1217" t="e">
            <v>#N/A</v>
          </cell>
          <cell r="I1217" t="e">
            <v>#N/A</v>
          </cell>
        </row>
        <row r="1218">
          <cell r="A1218" t="str">
            <v>S364BHP-12</v>
          </cell>
          <cell r="B1218" t="str">
            <v>Cisco 3640 Series IOS IP/IPX/AT/DEC/FW/IDS PLUS</v>
          </cell>
          <cell r="C1218" t="str">
            <v>9Q081772</v>
          </cell>
          <cell r="D1218" t="str">
            <v>IP-SOL-S364BHP-12</v>
          </cell>
          <cell r="E1218">
            <v>610000</v>
          </cell>
          <cell r="F1218">
            <v>291100</v>
          </cell>
          <cell r="G1218" t="e">
            <v>#N/A</v>
          </cell>
          <cell r="H1218" t="e">
            <v>#N/A</v>
          </cell>
          <cell r="I1218" t="e">
            <v>#N/A</v>
          </cell>
        </row>
        <row r="1219">
          <cell r="A1219" t="str">
            <v>S364BHP-12=</v>
          </cell>
          <cell r="B1219" t="str">
            <v>Cisco 3640 Series IOS IP/IPX/AT/DEC/FW/IDS PLUS</v>
          </cell>
          <cell r="C1219" t="str">
            <v>9Q081785</v>
          </cell>
          <cell r="D1219" t="str">
            <v>IP-SOL-S364BHP-12=</v>
          </cell>
          <cell r="E1219">
            <v>51000</v>
          </cell>
          <cell r="F1219">
            <v>24100</v>
          </cell>
          <cell r="G1219" t="e">
            <v>#N/A</v>
          </cell>
          <cell r="H1219" t="e">
            <v>#N/A</v>
          </cell>
          <cell r="I1219" t="e">
            <v>#N/A</v>
          </cell>
        </row>
        <row r="1220">
          <cell r="A1220" t="str">
            <v>S364BP-12</v>
          </cell>
          <cell r="B1220" t="str">
            <v>Cisco 3640 Series IOS IP/IPX/AT/DEC PLUS</v>
          </cell>
          <cell r="C1220" t="str">
            <v>9Q081798</v>
          </cell>
          <cell r="D1220" t="str">
            <v>IP-SOL-S364BP-12</v>
          </cell>
          <cell r="E1220">
            <v>186000</v>
          </cell>
          <cell r="F1220">
            <v>89000</v>
          </cell>
          <cell r="G1220" t="e">
            <v>#N/A</v>
          </cell>
          <cell r="H1220" t="e">
            <v>#N/A</v>
          </cell>
          <cell r="I1220" t="e">
            <v>#N/A</v>
          </cell>
        </row>
        <row r="1221">
          <cell r="A1221" t="str">
            <v>S364BP-12=</v>
          </cell>
          <cell r="B1221" t="str">
            <v>Cisco 3640 Series IOS IP/IPX/AT/DEC PLUS</v>
          </cell>
          <cell r="C1221" t="str">
            <v>9Q081802</v>
          </cell>
          <cell r="D1221" t="str">
            <v>IP-SOL-S364BP-12=</v>
          </cell>
          <cell r="E1221">
            <v>51000</v>
          </cell>
          <cell r="F1221">
            <v>24100</v>
          </cell>
          <cell r="G1221" t="e">
            <v>#N/A</v>
          </cell>
          <cell r="H1221" t="e">
            <v>#N/A</v>
          </cell>
          <cell r="I1221" t="e">
            <v>#N/A</v>
          </cell>
        </row>
        <row r="1222">
          <cell r="A1222" t="str">
            <v>S364C-12=</v>
          </cell>
          <cell r="B1222" t="str">
            <v>Cisco 3640 Series IOS IP</v>
          </cell>
          <cell r="C1222" t="str">
            <v>9Q081815</v>
          </cell>
          <cell r="D1222" t="str">
            <v>IP-SOL-S364C-12=</v>
          </cell>
          <cell r="E1222">
            <v>51000</v>
          </cell>
          <cell r="F1222">
            <v>24100</v>
          </cell>
          <cell r="G1222" t="e">
            <v>#N/A</v>
          </cell>
          <cell r="H1222" t="e">
            <v>#N/A</v>
          </cell>
          <cell r="I1222" t="e">
            <v>#N/A</v>
          </cell>
        </row>
        <row r="1223">
          <cell r="A1223" t="str">
            <v>S364CH-12</v>
          </cell>
          <cell r="B1223" t="str">
            <v>Cisco 3640 Series IOS IP/FW/IDS</v>
          </cell>
          <cell r="C1223" t="str">
            <v>9Q081828</v>
          </cell>
          <cell r="D1223" t="str">
            <v>IP-SOL-S364CH-12</v>
          </cell>
          <cell r="E1223">
            <v>424000</v>
          </cell>
          <cell r="F1223">
            <v>202100</v>
          </cell>
          <cell r="G1223" t="e">
            <v>#N/A</v>
          </cell>
          <cell r="H1223" t="e">
            <v>#N/A</v>
          </cell>
          <cell r="I1223" t="e">
            <v>#N/A</v>
          </cell>
        </row>
        <row r="1224">
          <cell r="A1224" t="str">
            <v>S364CH-12=</v>
          </cell>
          <cell r="B1224" t="str">
            <v>Cisco 3640 Series IOS IP/FW/IDS</v>
          </cell>
          <cell r="C1224" t="str">
            <v>9Q081831</v>
          </cell>
          <cell r="D1224" t="str">
            <v>IP-SOL-S364CH-12=</v>
          </cell>
          <cell r="E1224">
            <v>51000</v>
          </cell>
          <cell r="F1224">
            <v>24100</v>
          </cell>
          <cell r="G1224" t="e">
            <v>#N/A</v>
          </cell>
          <cell r="H1224" t="e">
            <v>#N/A</v>
          </cell>
          <cell r="I1224" t="e">
            <v>#N/A</v>
          </cell>
        </row>
        <row r="1225">
          <cell r="A1225" t="str">
            <v>S364CHK2-12=</v>
          </cell>
          <cell r="B1225" t="str">
            <v>Cisco 3640 Series IOS IP/FW/IDS PLUS IPSEC 3DES</v>
          </cell>
          <cell r="C1225" t="str">
            <v>9Q081844</v>
          </cell>
          <cell r="D1225" t="str">
            <v>IP-SOL-S364CHK2-12=</v>
          </cell>
          <cell r="E1225">
            <v>51000</v>
          </cell>
          <cell r="F1225">
            <v>24100</v>
          </cell>
          <cell r="G1225" t="e">
            <v>#N/A</v>
          </cell>
          <cell r="H1225" t="e">
            <v>#N/A</v>
          </cell>
          <cell r="I1225" t="e">
            <v>#N/A</v>
          </cell>
        </row>
        <row r="1226">
          <cell r="A1226" t="str">
            <v>S364CHL-12</v>
          </cell>
          <cell r="B1226" t="str">
            <v>Cisco 3640 Series IOS IP/FW/IDS PLUS IPSEC 56</v>
          </cell>
          <cell r="C1226" t="str">
            <v>9Q081857</v>
          </cell>
          <cell r="D1226" t="str">
            <v>IP-SOL-S364CHL-12</v>
          </cell>
          <cell r="E1226">
            <v>810000</v>
          </cell>
          <cell r="F1226">
            <v>401100</v>
          </cell>
          <cell r="G1226" t="e">
            <v>#N/A</v>
          </cell>
          <cell r="H1226" t="e">
            <v>#N/A</v>
          </cell>
          <cell r="I1226" t="e">
            <v>#N/A</v>
          </cell>
        </row>
        <row r="1227">
          <cell r="A1227" t="str">
            <v>S364CHL-12=</v>
          </cell>
          <cell r="B1227" t="str">
            <v>Cisco 3640 Series IOS IP/FW/IDS PLUS IPSEC 56</v>
          </cell>
          <cell r="C1227" t="str">
            <v>9Q081860</v>
          </cell>
          <cell r="D1227" t="str">
            <v>IP-SOL-S364CHL-12=</v>
          </cell>
          <cell r="E1227">
            <v>51000</v>
          </cell>
          <cell r="F1227">
            <v>24100</v>
          </cell>
          <cell r="G1227" t="e">
            <v>#N/A</v>
          </cell>
          <cell r="H1227" t="e">
            <v>#N/A</v>
          </cell>
          <cell r="I1227" t="e">
            <v>#N/A</v>
          </cell>
        </row>
        <row r="1228">
          <cell r="A1228" t="str">
            <v>S364CK2-12=</v>
          </cell>
          <cell r="B1228" t="str">
            <v>Cisco 3640 Series IOS IP PLUS IPSEC 3DES</v>
          </cell>
          <cell r="C1228" t="str">
            <v>9Q081873</v>
          </cell>
          <cell r="D1228" t="str">
            <v>IP-SOL-S364CK2-12=</v>
          </cell>
          <cell r="E1228">
            <v>51000</v>
          </cell>
          <cell r="F1228">
            <v>24100</v>
          </cell>
          <cell r="G1228" t="e">
            <v>#N/A</v>
          </cell>
          <cell r="H1228" t="e">
            <v>#N/A</v>
          </cell>
          <cell r="I1228" t="e">
            <v>#N/A</v>
          </cell>
        </row>
        <row r="1229">
          <cell r="A1229" t="str">
            <v>S364CL-12</v>
          </cell>
          <cell r="B1229" t="str">
            <v>Cisco 3640 Series IOS IP PLUS IPSEC 56</v>
          </cell>
          <cell r="C1229" t="str">
            <v>9Q081886</v>
          </cell>
          <cell r="D1229" t="str">
            <v>IP-SOL-S364CL-12</v>
          </cell>
          <cell r="E1229">
            <v>405000</v>
          </cell>
          <cell r="F1229">
            <v>200600</v>
          </cell>
          <cell r="G1229" t="e">
            <v>#N/A</v>
          </cell>
          <cell r="H1229" t="e">
            <v>#N/A</v>
          </cell>
          <cell r="I1229" t="e">
            <v>#N/A</v>
          </cell>
        </row>
        <row r="1230">
          <cell r="A1230" t="str">
            <v>S364CL-12=</v>
          </cell>
          <cell r="B1230" t="str">
            <v>Cisco 3640 Series IOS IP PLUS IPSEC 56</v>
          </cell>
          <cell r="C1230" t="str">
            <v>9Q081899</v>
          </cell>
          <cell r="D1230" t="str">
            <v>IP-SOL-S364CL-12=</v>
          </cell>
          <cell r="E1230">
            <v>51000</v>
          </cell>
          <cell r="F1230">
            <v>24100</v>
          </cell>
          <cell r="G1230" t="e">
            <v>#N/A</v>
          </cell>
          <cell r="H1230" t="e">
            <v>#N/A</v>
          </cell>
          <cell r="I1230" t="e">
            <v>#N/A</v>
          </cell>
        </row>
        <row r="1231">
          <cell r="A1231" t="str">
            <v>S364CP-12</v>
          </cell>
          <cell r="B1231" t="str">
            <v>Cisco 3640 Series IOS IP PLUS</v>
          </cell>
          <cell r="C1231" t="str">
            <v>9Q081903</v>
          </cell>
          <cell r="D1231" t="str">
            <v>IP-SOL-S364CP-12</v>
          </cell>
          <cell r="E1231">
            <v>119000</v>
          </cell>
          <cell r="F1231">
            <v>56900</v>
          </cell>
          <cell r="G1231">
            <v>76000</v>
          </cell>
          <cell r="H1231">
            <v>46360</v>
          </cell>
          <cell r="I1231">
            <v>3477</v>
          </cell>
        </row>
        <row r="1232">
          <cell r="A1232" t="str">
            <v>S364CP-12=</v>
          </cell>
          <cell r="B1232" t="str">
            <v>Cisco 3640 Series IOS IP PLUS</v>
          </cell>
          <cell r="C1232" t="str">
            <v>9Q081916</v>
          </cell>
          <cell r="D1232" t="str">
            <v>IP-SOL-S364CP-12=</v>
          </cell>
          <cell r="E1232">
            <v>51000</v>
          </cell>
          <cell r="F1232">
            <v>24100</v>
          </cell>
          <cell r="G1232">
            <v>32000</v>
          </cell>
          <cell r="H1232">
            <v>19520</v>
          </cell>
          <cell r="I1232">
            <v>1464</v>
          </cell>
        </row>
        <row r="1233">
          <cell r="A1233" t="str">
            <v>S364CU-12</v>
          </cell>
          <cell r="B1233" t="str">
            <v>Cisco 3640 Series IOS IP/H323</v>
          </cell>
          <cell r="C1233" t="str">
            <v>9Q081929</v>
          </cell>
          <cell r="D1233" t="str">
            <v>IP-SOL-S364CU-12</v>
          </cell>
          <cell r="E1233">
            <v>627000</v>
          </cell>
          <cell r="F1233">
            <v>299300</v>
          </cell>
          <cell r="G1233" t="e">
            <v>#N/A</v>
          </cell>
          <cell r="H1233" t="e">
            <v>#N/A</v>
          </cell>
          <cell r="I1233" t="e">
            <v>#N/A</v>
          </cell>
        </row>
        <row r="1234">
          <cell r="A1234" t="str">
            <v>S364CU-12=</v>
          </cell>
          <cell r="B1234" t="str">
            <v>Cisco 3640 Series IOS IP/H323</v>
          </cell>
          <cell r="C1234" t="str">
            <v>9Q081932</v>
          </cell>
          <cell r="D1234" t="str">
            <v>IP-SOL-S364CU-12=</v>
          </cell>
          <cell r="E1234">
            <v>51000</v>
          </cell>
          <cell r="F1234">
            <v>24100</v>
          </cell>
          <cell r="G1234" t="e">
            <v>#N/A</v>
          </cell>
          <cell r="H1234" t="e">
            <v>#N/A</v>
          </cell>
          <cell r="I1234" t="e">
            <v>#N/A</v>
          </cell>
        </row>
        <row r="1235">
          <cell r="A1235" t="str">
            <v>S364CW-12</v>
          </cell>
          <cell r="B1235" t="str">
            <v>Cisco 3640 Series IOS IP PLUS 40</v>
          </cell>
          <cell r="C1235" t="str">
            <v>9Q081945</v>
          </cell>
          <cell r="D1235" t="str">
            <v>IP-SOL-S364CW-12</v>
          </cell>
          <cell r="E1235">
            <v>113000</v>
          </cell>
          <cell r="F1235">
            <v>56400</v>
          </cell>
          <cell r="G1235" t="e">
            <v>#N/A</v>
          </cell>
          <cell r="H1235" t="e">
            <v>#N/A</v>
          </cell>
          <cell r="I1235" t="e">
            <v>#N/A</v>
          </cell>
        </row>
        <row r="1236">
          <cell r="A1236" t="str">
            <v>S364CW-12=</v>
          </cell>
          <cell r="B1236" t="str">
            <v>Cisco 3640 Series IOS IP PLUS 40</v>
          </cell>
          <cell r="C1236" t="str">
            <v>9Q081958</v>
          </cell>
          <cell r="D1236" t="str">
            <v>IP-SOL-S364CW-12=</v>
          </cell>
          <cell r="E1236">
            <v>49000</v>
          </cell>
          <cell r="F1236">
            <v>23900</v>
          </cell>
          <cell r="G1236" t="e">
            <v>#N/A</v>
          </cell>
          <cell r="H1236" t="e">
            <v>#N/A</v>
          </cell>
          <cell r="I1236" t="e">
            <v>#N/A</v>
          </cell>
        </row>
        <row r="1237">
          <cell r="A1237" t="str">
            <v>S364CW-12T</v>
          </cell>
          <cell r="B1237" t="str">
            <v>IP PLUS 40</v>
          </cell>
          <cell r="C1237" t="str">
            <v>9Q081961</v>
          </cell>
          <cell r="D1237" t="str">
            <v>IP-SOL-S364CW-12T</v>
          </cell>
          <cell r="E1237">
            <v>119000</v>
          </cell>
          <cell r="F1237">
            <v>56900</v>
          </cell>
          <cell r="G1237" t="e">
            <v>#N/A</v>
          </cell>
          <cell r="H1237" t="e">
            <v>#N/A</v>
          </cell>
          <cell r="I1237" t="e">
            <v>#N/A</v>
          </cell>
        </row>
        <row r="1238">
          <cell r="A1238" t="str">
            <v>S366AHL-12</v>
          </cell>
          <cell r="B1238" t="str">
            <v>Cisco 3660 Series IOS ENTERPRISE/FW/IDS PLUS IPSEC 56</v>
          </cell>
          <cell r="C1238" t="str">
            <v>9Q081974</v>
          </cell>
          <cell r="D1238" t="str">
            <v>IP-SOL-S366AHL-12</v>
          </cell>
          <cell r="E1238">
            <v>956000</v>
          </cell>
          <cell r="F1238">
            <v>473200</v>
          </cell>
          <cell r="G1238" t="e">
            <v>#N/A</v>
          </cell>
          <cell r="H1238" t="e">
            <v>#N/A</v>
          </cell>
          <cell r="I1238" t="e">
            <v>#N/A</v>
          </cell>
        </row>
        <row r="1239">
          <cell r="A1239" t="str">
            <v>S366AL-12</v>
          </cell>
          <cell r="B1239" t="str">
            <v>Cisco 3660 Series IOS ENTERPRISE PLUS IPSEC 56</v>
          </cell>
          <cell r="C1239" t="str">
            <v>9Q081987</v>
          </cell>
          <cell r="D1239" t="str">
            <v>IP-SOL-S366AL-12</v>
          </cell>
          <cell r="E1239">
            <v>551000</v>
          </cell>
          <cell r="F1239">
            <v>272700</v>
          </cell>
          <cell r="G1239" t="e">
            <v>#N/A</v>
          </cell>
          <cell r="H1239" t="e">
            <v>#N/A</v>
          </cell>
          <cell r="I1239" t="e">
            <v>#N/A</v>
          </cell>
        </row>
        <row r="1240">
          <cell r="A1240" t="str">
            <v>S366AR1K2-12=</v>
          </cell>
          <cell r="B1240" t="str">
            <v>Cisco 3660 Series IOS ENTERPRISE/SNASW PLUS IPSEC 3DES</v>
          </cell>
          <cell r="C1240" t="str">
            <v>9Q081990</v>
          </cell>
          <cell r="D1240" t="str">
            <v>IP-SOL-S366AR1K2-12=</v>
          </cell>
          <cell r="E1240">
            <v>65000</v>
          </cell>
          <cell r="F1240">
            <v>32000</v>
          </cell>
          <cell r="G1240" t="e">
            <v>#N/A</v>
          </cell>
          <cell r="H1240" t="e">
            <v>#N/A</v>
          </cell>
          <cell r="I1240" t="e">
            <v>#N/A</v>
          </cell>
        </row>
        <row r="1241">
          <cell r="A1241" t="str">
            <v>S366AR1L-12</v>
          </cell>
          <cell r="B1241" t="str">
            <v>Cisco 3660 Series IOS ENTERPRISE/SNASwitch PLUS IPSEC 56</v>
          </cell>
          <cell r="C1241" t="str">
            <v>9Q082007</v>
          </cell>
          <cell r="D1241" t="str">
            <v>IP-SOL-S366AR1L-12</v>
          </cell>
          <cell r="E1241">
            <v>1021000</v>
          </cell>
          <cell r="F1241">
            <v>505200</v>
          </cell>
          <cell r="G1241" t="e">
            <v>#N/A</v>
          </cell>
          <cell r="H1241" t="e">
            <v>#N/A</v>
          </cell>
          <cell r="I1241" t="e">
            <v>#N/A</v>
          </cell>
        </row>
        <row r="1242">
          <cell r="A1242" t="str">
            <v>S366CHL-12</v>
          </cell>
          <cell r="B1242" t="str">
            <v>Cisco 3660 Series IOS IP/FW/IDS IPSEC 56</v>
          </cell>
          <cell r="C1242" t="str">
            <v>9Q082010</v>
          </cell>
          <cell r="D1242" t="str">
            <v>IP-SOL-S366CHL-12</v>
          </cell>
          <cell r="E1242">
            <v>810000</v>
          </cell>
          <cell r="F1242">
            <v>401100</v>
          </cell>
          <cell r="G1242" t="e">
            <v>#N/A</v>
          </cell>
          <cell r="H1242" t="e">
            <v>#N/A</v>
          </cell>
          <cell r="I1242" t="e">
            <v>#N/A</v>
          </cell>
        </row>
        <row r="1243">
          <cell r="A1243" t="str">
            <v>S366CL-12</v>
          </cell>
          <cell r="B1243" t="str">
            <v>Cisco 3660 Series IOS IP PLUS IPSEC 56</v>
          </cell>
          <cell r="C1243" t="str">
            <v>9Q082023</v>
          </cell>
          <cell r="D1243" t="str">
            <v>IP-SOL-S366CL-12</v>
          </cell>
          <cell r="E1243">
            <v>405000</v>
          </cell>
          <cell r="F1243">
            <v>200600</v>
          </cell>
          <cell r="G1243" t="e">
            <v>#N/A</v>
          </cell>
          <cell r="H1243" t="e">
            <v>#N/A</v>
          </cell>
          <cell r="I1243" t="e">
            <v>#N/A</v>
          </cell>
        </row>
        <row r="1244">
          <cell r="A1244" t="str">
            <v>SF364A-11</v>
          </cell>
          <cell r="B1244" t="str">
            <v>Cisco IOS 3640 Series ENTERPRISE</v>
          </cell>
          <cell r="C1244" t="str">
            <v>9Q082036</v>
          </cell>
          <cell r="D1244" t="str">
            <v>IP-SOL-SF364A-11</v>
          </cell>
          <cell r="E1244">
            <v>259000</v>
          </cell>
          <cell r="F1244">
            <v>128500</v>
          </cell>
          <cell r="G1244" t="e">
            <v>#N/A</v>
          </cell>
          <cell r="H1244" t="e">
            <v>#N/A</v>
          </cell>
          <cell r="I1244" t="e">
            <v>#N/A</v>
          </cell>
        </row>
        <row r="1245">
          <cell r="A1245" t="str">
            <v>SF364ANP-11</v>
          </cell>
          <cell r="B1245" t="str">
            <v>Cisco IOS 3640 Series Enterprise/APPN Plus</v>
          </cell>
          <cell r="C1245" t="str">
            <v>9Q082049</v>
          </cell>
          <cell r="D1245" t="str">
            <v>IP-SOL-SF364ANP-11</v>
          </cell>
          <cell r="E1245">
            <v>729000</v>
          </cell>
          <cell r="F1245">
            <v>361000</v>
          </cell>
          <cell r="G1245" t="e">
            <v>#N/A</v>
          </cell>
          <cell r="H1245" t="e">
            <v>#N/A</v>
          </cell>
          <cell r="I1245" t="e">
            <v>#N/A</v>
          </cell>
        </row>
        <row r="1246">
          <cell r="A1246" t="str">
            <v>SF364ANW-11</v>
          </cell>
          <cell r="B1246" t="str">
            <v>Cisco IOS 3640 Series Enterprise/APPN Plus 40</v>
          </cell>
          <cell r="C1246" t="str">
            <v>9Q082052</v>
          </cell>
          <cell r="D1246" t="str">
            <v>IP-SOL-SF364ANW-11</v>
          </cell>
          <cell r="E1246">
            <v>729000</v>
          </cell>
          <cell r="F1246">
            <v>361000</v>
          </cell>
          <cell r="G1246" t="e">
            <v>#N/A</v>
          </cell>
          <cell r="H1246" t="e">
            <v>#N/A</v>
          </cell>
          <cell r="I1246" t="e">
            <v>#N/A</v>
          </cell>
        </row>
        <row r="1247">
          <cell r="A1247" t="str">
            <v>SF364ANY-11</v>
          </cell>
          <cell r="B1247" t="str">
            <v>Cisco IOS 3640 Series Enterprise/APPN Plus 56</v>
          </cell>
          <cell r="C1247" t="str">
            <v>9Q082065</v>
          </cell>
          <cell r="D1247" t="str">
            <v>IP-SOL-SF364ANY-11</v>
          </cell>
          <cell r="E1247">
            <v>1021000</v>
          </cell>
          <cell r="F1247">
            <v>505200</v>
          </cell>
          <cell r="G1247" t="e">
            <v>#N/A</v>
          </cell>
          <cell r="H1247" t="e">
            <v>#N/A</v>
          </cell>
          <cell r="I1247" t="e">
            <v>#N/A</v>
          </cell>
        </row>
        <row r="1248">
          <cell r="A1248" t="str">
            <v>SF364AP-11</v>
          </cell>
          <cell r="B1248" t="str">
            <v>Cisco IOS 3640 Series Enterprise Plus</v>
          </cell>
          <cell r="C1248" t="str">
            <v>9Q082078</v>
          </cell>
          <cell r="D1248" t="str">
            <v>IP-SOL-SF364AP-11</v>
          </cell>
          <cell r="E1248">
            <v>259000</v>
          </cell>
          <cell r="F1248">
            <v>128500</v>
          </cell>
          <cell r="G1248" t="e">
            <v>#N/A</v>
          </cell>
          <cell r="H1248" t="e">
            <v>#N/A</v>
          </cell>
          <cell r="I1248" t="e">
            <v>#N/A</v>
          </cell>
        </row>
        <row r="1249">
          <cell r="A1249" t="str">
            <v>SF364AW-11</v>
          </cell>
          <cell r="B1249" t="str">
            <v>Cisco IOS 3640 Series Enterprise Plus 40</v>
          </cell>
          <cell r="C1249" t="str">
            <v>9Q083332</v>
          </cell>
          <cell r="D1249" t="str">
            <v>IP-SOL-SF364AW-11</v>
          </cell>
          <cell r="E1249">
            <v>259000</v>
          </cell>
          <cell r="F1249">
            <v>128500</v>
          </cell>
          <cell r="G1249" t="e">
            <v>#N/A</v>
          </cell>
          <cell r="H1249" t="e">
            <v>#N/A</v>
          </cell>
          <cell r="I1249" t="e">
            <v>#N/A</v>
          </cell>
        </row>
        <row r="1250">
          <cell r="A1250" t="str">
            <v>SF364AY-11</v>
          </cell>
          <cell r="B1250" t="str">
            <v>Cisco IOS 3640 Series Enterprise Plus 56</v>
          </cell>
          <cell r="C1250" t="str">
            <v>9Q082081</v>
          </cell>
          <cell r="D1250" t="str">
            <v>IP-SOL-SF364AY-11</v>
          </cell>
          <cell r="E1250">
            <v>551000</v>
          </cell>
          <cell r="F1250">
            <v>272700</v>
          </cell>
          <cell r="G1250" t="e">
            <v>#N/A</v>
          </cell>
          <cell r="H1250" t="e">
            <v>#N/A</v>
          </cell>
          <cell r="I1250" t="e">
            <v>#N/A</v>
          </cell>
        </row>
        <row r="1251">
          <cell r="A1251" t="str">
            <v>SF364B-11</v>
          </cell>
          <cell r="B1251" t="str">
            <v>Cisco IOS 3640 Series IP/IPX/AT/DEC</v>
          </cell>
          <cell r="C1251" t="str">
            <v>9Q082094</v>
          </cell>
          <cell r="D1251" t="str">
            <v>IP-SOL-SF364B-11</v>
          </cell>
          <cell r="E1251">
            <v>65000</v>
          </cell>
          <cell r="F1251">
            <v>32000</v>
          </cell>
          <cell r="G1251" t="e">
            <v>#N/A</v>
          </cell>
          <cell r="H1251" t="e">
            <v>#N/A</v>
          </cell>
          <cell r="I1251" t="e">
            <v>#N/A</v>
          </cell>
        </row>
        <row r="1252">
          <cell r="A1252" t="str">
            <v>SF364BP-11</v>
          </cell>
          <cell r="B1252" t="str">
            <v>Cisco IOS 3640 Series IP/IPX/AT/DEC Plus</v>
          </cell>
          <cell r="C1252" t="str">
            <v>9Q082108</v>
          </cell>
          <cell r="D1252" t="str">
            <v>IP-SOL-SF364BP-11</v>
          </cell>
          <cell r="E1252">
            <v>178000</v>
          </cell>
          <cell r="F1252">
            <v>88400</v>
          </cell>
          <cell r="G1252" t="e">
            <v>#N/A</v>
          </cell>
          <cell r="H1252" t="e">
            <v>#N/A</v>
          </cell>
          <cell r="I1252" t="e">
            <v>#N/A</v>
          </cell>
        </row>
        <row r="1253">
          <cell r="A1253" t="str">
            <v>SF364BW-11</v>
          </cell>
          <cell r="B1253" t="str">
            <v>Cisco IOS 3640 Series IP/IPX/AT/DEC PLUS 40</v>
          </cell>
          <cell r="C1253" t="str">
            <v>9Q082111</v>
          </cell>
          <cell r="D1253" t="str">
            <v>IP-SOL-SF364BW-11</v>
          </cell>
          <cell r="E1253">
            <v>664000</v>
          </cell>
          <cell r="F1253">
            <v>329000</v>
          </cell>
          <cell r="G1253" t="e">
            <v>#N/A</v>
          </cell>
          <cell r="H1253" t="e">
            <v>#N/A</v>
          </cell>
          <cell r="I1253" t="e">
            <v>#N/A</v>
          </cell>
        </row>
        <row r="1254">
          <cell r="A1254" t="str">
            <v>SF364BY-11</v>
          </cell>
          <cell r="B1254" t="str">
            <v>Cisco 3640  IOS IP/IPX/AT/DEC Plus 56 Feature Set</v>
          </cell>
          <cell r="C1254" t="str">
            <v>9Q082124</v>
          </cell>
          <cell r="D1254" t="str">
            <v>IP-SOL-SF364BY-11</v>
          </cell>
          <cell r="E1254">
            <v>664000</v>
          </cell>
          <cell r="F1254">
            <v>329000</v>
          </cell>
          <cell r="G1254" t="e">
            <v>#N/A</v>
          </cell>
          <cell r="H1254" t="e">
            <v>#N/A</v>
          </cell>
          <cell r="I1254" t="e">
            <v>#N/A</v>
          </cell>
        </row>
        <row r="1255">
          <cell r="A1255" t="str">
            <v>SF364CP-11</v>
          </cell>
          <cell r="B1255" t="str">
            <v>Cisco IOS 3640 Series IP Plus</v>
          </cell>
          <cell r="C1255" t="str">
            <v>9Q082137</v>
          </cell>
          <cell r="D1255" t="str">
            <v>IP-SOL-SF364CP-11</v>
          </cell>
          <cell r="E1255">
            <v>113000</v>
          </cell>
          <cell r="F1255">
            <v>56400</v>
          </cell>
          <cell r="G1255" t="e">
            <v>#N/A</v>
          </cell>
          <cell r="H1255" t="e">
            <v>#N/A</v>
          </cell>
          <cell r="I1255" t="e">
            <v>#N/A</v>
          </cell>
        </row>
        <row r="1256">
          <cell r="A1256" t="str">
            <v>SF364CW-11</v>
          </cell>
          <cell r="B1256" t="str">
            <v>Cisco IOS 3640 Series IP Plus 40</v>
          </cell>
          <cell r="C1256" t="str">
            <v>9Q083345</v>
          </cell>
          <cell r="D1256" t="str">
            <v>IP-SOL-SF364CW-11</v>
          </cell>
          <cell r="E1256">
            <v>113000</v>
          </cell>
          <cell r="F1256">
            <v>56400</v>
          </cell>
          <cell r="G1256" t="e">
            <v>#N/A</v>
          </cell>
          <cell r="H1256" t="e">
            <v>#N/A</v>
          </cell>
          <cell r="I1256" t="e">
            <v>#N/A</v>
          </cell>
        </row>
        <row r="1257">
          <cell r="A1257" t="str">
            <v>SF364CY-11</v>
          </cell>
          <cell r="B1257" t="str">
            <v>Cisco IOS 3640 Series IP Plus 56</v>
          </cell>
          <cell r="C1257" t="str">
            <v>9Q082140</v>
          </cell>
          <cell r="D1257" t="str">
            <v>IP-SOL-SF364CY-11</v>
          </cell>
          <cell r="E1257">
            <v>405000</v>
          </cell>
          <cell r="F1257">
            <v>200600</v>
          </cell>
          <cell r="G1257" t="e">
            <v>#N/A</v>
          </cell>
          <cell r="H1257" t="e">
            <v>#N/A</v>
          </cell>
          <cell r="I1257" t="e">
            <v>#N/A</v>
          </cell>
        </row>
        <row r="1258">
          <cell r="A1258" t="str">
            <v>SF364DSN-11</v>
          </cell>
          <cell r="B1258" t="str">
            <v>Cisco IOS 3640 Series IP/IPX/IBM/APPN</v>
          </cell>
          <cell r="C1258" t="str">
            <v>9Q082153</v>
          </cell>
          <cell r="D1258" t="str">
            <v>IP-SOL-SF364DSN-11</v>
          </cell>
          <cell r="E1258">
            <v>486000</v>
          </cell>
          <cell r="F1258">
            <v>240700</v>
          </cell>
          <cell r="G1258" t="e">
            <v>#N/A</v>
          </cell>
          <cell r="H1258" t="e">
            <v>#N/A</v>
          </cell>
          <cell r="I1258" t="e">
            <v>#N/A</v>
          </cell>
        </row>
        <row r="1259">
          <cell r="A1259" t="str">
            <v>SW364A-11=</v>
          </cell>
          <cell r="B1259" t="str">
            <v>Cisco IOS 3640 Series ENTERPRISE</v>
          </cell>
          <cell r="C1259" t="str">
            <v>9Q082166</v>
          </cell>
          <cell r="D1259" t="str">
            <v>IP-SOL-SW364A-11=</v>
          </cell>
          <cell r="E1259">
            <v>49000</v>
          </cell>
          <cell r="F1259">
            <v>23900</v>
          </cell>
          <cell r="G1259" t="e">
            <v>#N/A</v>
          </cell>
          <cell r="H1259" t="e">
            <v>#N/A</v>
          </cell>
          <cell r="I1259" t="e">
            <v>#N/A</v>
          </cell>
        </row>
        <row r="1260">
          <cell r="A1260" t="str">
            <v>SW364ANP-11=</v>
          </cell>
          <cell r="B1260" t="str">
            <v>Cisco IOS 3640 Series Enterprise/APPN Plus</v>
          </cell>
          <cell r="C1260" t="str">
            <v>9Q082179</v>
          </cell>
          <cell r="D1260" t="str">
            <v>IP-SOL-SW364ANP-11=</v>
          </cell>
          <cell r="E1260">
            <v>49000</v>
          </cell>
          <cell r="F1260">
            <v>23900</v>
          </cell>
          <cell r="G1260" t="e">
            <v>#N/A</v>
          </cell>
          <cell r="H1260" t="e">
            <v>#N/A</v>
          </cell>
          <cell r="I1260" t="e">
            <v>#N/A</v>
          </cell>
        </row>
        <row r="1261">
          <cell r="A1261" t="str">
            <v>SW364ANW-11=</v>
          </cell>
          <cell r="B1261" t="str">
            <v>Cisco IOS 3640 Series Enterprise/APPN Plus 40</v>
          </cell>
          <cell r="C1261" t="str">
            <v>9Q082182</v>
          </cell>
          <cell r="D1261" t="str">
            <v>IP-SOL-SW364ANW-11=</v>
          </cell>
          <cell r="E1261">
            <v>49000</v>
          </cell>
          <cell r="F1261">
            <v>23900</v>
          </cell>
          <cell r="G1261" t="e">
            <v>#N/A</v>
          </cell>
          <cell r="H1261" t="e">
            <v>#N/A</v>
          </cell>
          <cell r="I1261" t="e">
            <v>#N/A</v>
          </cell>
        </row>
        <row r="1262">
          <cell r="A1262" t="str">
            <v>SW364ANY-11=</v>
          </cell>
          <cell r="B1262" t="str">
            <v>Cisco IOS 3640 Series Enterprise/APPN Plus 56</v>
          </cell>
          <cell r="C1262" t="str">
            <v>9Q082195</v>
          </cell>
          <cell r="D1262" t="str">
            <v>IP-SOL-SW364ANY-11=</v>
          </cell>
          <cell r="E1262">
            <v>49000</v>
          </cell>
          <cell r="F1262">
            <v>23900</v>
          </cell>
          <cell r="G1262" t="e">
            <v>#N/A</v>
          </cell>
          <cell r="H1262" t="e">
            <v>#N/A</v>
          </cell>
          <cell r="I1262" t="e">
            <v>#N/A</v>
          </cell>
        </row>
        <row r="1263">
          <cell r="A1263" t="str">
            <v>SW364AP-11=</v>
          </cell>
          <cell r="B1263" t="str">
            <v>Cisco IOS 3640 Series Enterprise Plus</v>
          </cell>
          <cell r="C1263" t="str">
            <v>9Q082209</v>
          </cell>
          <cell r="D1263" t="str">
            <v>IP-SOL-SW364AP-11=</v>
          </cell>
          <cell r="E1263">
            <v>49000</v>
          </cell>
          <cell r="F1263">
            <v>23900</v>
          </cell>
          <cell r="G1263" t="e">
            <v>#N/A</v>
          </cell>
          <cell r="H1263" t="e">
            <v>#N/A</v>
          </cell>
          <cell r="I1263" t="e">
            <v>#N/A</v>
          </cell>
        </row>
        <row r="1264">
          <cell r="A1264" t="str">
            <v>SW364AW-11=</v>
          </cell>
          <cell r="B1264" t="str">
            <v>Cisco IOS 3640 Series Enterprise Plus 40</v>
          </cell>
          <cell r="C1264" t="str">
            <v>9Q082212</v>
          </cell>
          <cell r="D1264" t="str">
            <v>IP-SOL-SW364AW-11=</v>
          </cell>
          <cell r="E1264">
            <v>49000</v>
          </cell>
          <cell r="F1264">
            <v>23900</v>
          </cell>
          <cell r="G1264" t="e">
            <v>#N/A</v>
          </cell>
          <cell r="H1264" t="e">
            <v>#N/A</v>
          </cell>
          <cell r="I1264" t="e">
            <v>#N/A</v>
          </cell>
        </row>
        <row r="1265">
          <cell r="A1265" t="str">
            <v>SW364AY-11=</v>
          </cell>
          <cell r="B1265" t="str">
            <v>Cisco IOS 3640 Series Enterprise Plus 56</v>
          </cell>
          <cell r="C1265" t="str">
            <v>9Q082225</v>
          </cell>
          <cell r="D1265" t="str">
            <v>IP-SOL-SW364AY-11=</v>
          </cell>
          <cell r="E1265">
            <v>49000</v>
          </cell>
          <cell r="F1265">
            <v>23900</v>
          </cell>
          <cell r="G1265" t="e">
            <v>#N/A</v>
          </cell>
          <cell r="H1265" t="e">
            <v>#N/A</v>
          </cell>
          <cell r="I1265" t="e">
            <v>#N/A</v>
          </cell>
        </row>
        <row r="1266">
          <cell r="A1266" t="str">
            <v>SW364B-11=</v>
          </cell>
          <cell r="B1266" t="str">
            <v>Cisco IOS 3640 Series IP/IPX/AT/DEC</v>
          </cell>
          <cell r="C1266" t="str">
            <v>9Q082238</v>
          </cell>
          <cell r="D1266" t="str">
            <v>IP-SOL-SW364B-11=</v>
          </cell>
          <cell r="E1266">
            <v>49000</v>
          </cell>
          <cell r="F1266">
            <v>23900</v>
          </cell>
          <cell r="G1266" t="e">
            <v>#N/A</v>
          </cell>
          <cell r="H1266" t="e">
            <v>#N/A</v>
          </cell>
          <cell r="I1266" t="e">
            <v>#N/A</v>
          </cell>
        </row>
        <row r="1267">
          <cell r="A1267" t="str">
            <v>SW364BP-11=</v>
          </cell>
          <cell r="B1267" t="str">
            <v>Cisco IOS 3640 Series IP/IPX/AT/DEC Plus</v>
          </cell>
          <cell r="C1267" t="str">
            <v>9Q082241</v>
          </cell>
          <cell r="D1267" t="str">
            <v>IP-SOL-SW364BP-11=</v>
          </cell>
          <cell r="E1267">
            <v>49000</v>
          </cell>
          <cell r="F1267">
            <v>23900</v>
          </cell>
          <cell r="G1267" t="e">
            <v>#N/A</v>
          </cell>
          <cell r="H1267" t="e">
            <v>#N/A</v>
          </cell>
          <cell r="I1267" t="e">
            <v>#N/A</v>
          </cell>
        </row>
        <row r="1268">
          <cell r="A1268" t="str">
            <v>SW364BW-11=</v>
          </cell>
          <cell r="B1268" t="str">
            <v>Cisco IOS 3640 Series IP/IPX/AT/DEC PLUS 40</v>
          </cell>
          <cell r="C1268" t="str">
            <v>9Q082254</v>
          </cell>
          <cell r="D1268" t="str">
            <v>IP-SOL-SW364BW-11=</v>
          </cell>
          <cell r="E1268">
            <v>49000</v>
          </cell>
          <cell r="F1268">
            <v>23900</v>
          </cell>
          <cell r="G1268" t="e">
            <v>#N/A</v>
          </cell>
          <cell r="H1268" t="e">
            <v>#N/A</v>
          </cell>
          <cell r="I1268" t="e">
            <v>#N/A</v>
          </cell>
        </row>
        <row r="1269">
          <cell r="A1269" t="str">
            <v>SW364BY-11=</v>
          </cell>
          <cell r="B1269" t="str">
            <v>Cisco 3640  IOS IP/IPX/AT/DEC Plus 56 Feature Set</v>
          </cell>
          <cell r="C1269" t="str">
            <v>9Q082267</v>
          </cell>
          <cell r="D1269" t="str">
            <v>IP-SOL-SW364BY-11=</v>
          </cell>
          <cell r="E1269">
            <v>51000</v>
          </cell>
          <cell r="F1269">
            <v>24100</v>
          </cell>
          <cell r="G1269" t="e">
            <v>#N/A</v>
          </cell>
          <cell r="H1269" t="e">
            <v>#N/A</v>
          </cell>
          <cell r="I1269" t="e">
            <v>#N/A</v>
          </cell>
        </row>
        <row r="1270">
          <cell r="A1270" t="str">
            <v>SW364C-11=</v>
          </cell>
          <cell r="B1270" t="str">
            <v>Cisco IOS 3640 Series IP</v>
          </cell>
          <cell r="C1270" t="str">
            <v>9Q082270</v>
          </cell>
          <cell r="D1270" t="str">
            <v>IP-SOL-SW364C-11=</v>
          </cell>
          <cell r="E1270">
            <v>49000</v>
          </cell>
          <cell r="F1270">
            <v>23900</v>
          </cell>
          <cell r="G1270" t="e">
            <v>#N/A</v>
          </cell>
          <cell r="H1270" t="e">
            <v>#N/A</v>
          </cell>
          <cell r="I1270" t="e">
            <v>#N/A</v>
          </cell>
        </row>
        <row r="1271">
          <cell r="A1271" t="str">
            <v>SW364CP-11=</v>
          </cell>
          <cell r="B1271" t="str">
            <v>Cisco IOS 3640 Series IP Plus</v>
          </cell>
          <cell r="C1271" t="str">
            <v>9Q082283</v>
          </cell>
          <cell r="D1271" t="str">
            <v>IP-SOL-SW364CP-11=</v>
          </cell>
          <cell r="E1271">
            <v>49000</v>
          </cell>
          <cell r="F1271">
            <v>23900</v>
          </cell>
          <cell r="G1271" t="e">
            <v>#N/A</v>
          </cell>
          <cell r="H1271" t="e">
            <v>#N/A</v>
          </cell>
          <cell r="I1271" t="e">
            <v>#N/A</v>
          </cell>
        </row>
        <row r="1272">
          <cell r="A1272" t="str">
            <v>SW364CW-11=</v>
          </cell>
          <cell r="B1272" t="str">
            <v>Cisco IOS 3640 Series IP Plus 40</v>
          </cell>
          <cell r="C1272" t="str">
            <v>9Q082296</v>
          </cell>
          <cell r="D1272" t="str">
            <v>IP-SOL-SW364CW-11=</v>
          </cell>
          <cell r="E1272">
            <v>49000</v>
          </cell>
          <cell r="F1272">
            <v>23900</v>
          </cell>
          <cell r="G1272" t="e">
            <v>#N/A</v>
          </cell>
          <cell r="H1272" t="e">
            <v>#N/A</v>
          </cell>
          <cell r="I1272" t="e">
            <v>#N/A</v>
          </cell>
        </row>
        <row r="1273">
          <cell r="A1273" t="str">
            <v>SW364CY-11=</v>
          </cell>
          <cell r="B1273" t="str">
            <v>Cisco IOS 3640 Series IP Plus 56</v>
          </cell>
          <cell r="C1273" t="str">
            <v>9Q082300</v>
          </cell>
          <cell r="D1273" t="str">
            <v>IP-SOL-SW364CY-11=</v>
          </cell>
          <cell r="E1273">
            <v>49000</v>
          </cell>
          <cell r="F1273">
            <v>23900</v>
          </cell>
          <cell r="G1273" t="e">
            <v>#N/A</v>
          </cell>
          <cell r="H1273" t="e">
            <v>#N/A</v>
          </cell>
          <cell r="I1273" t="e">
            <v>#N/A</v>
          </cell>
        </row>
        <row r="1274">
          <cell r="A1274" t="str">
            <v>SW364DSN-11=</v>
          </cell>
          <cell r="B1274" t="str">
            <v>Cisco IOS 3640 Series IP/IPX/IBM/APPN</v>
          </cell>
          <cell r="C1274" t="str">
            <v>9Q082313</v>
          </cell>
          <cell r="D1274" t="str">
            <v>IP-SOL-SW364DSN-11=</v>
          </cell>
          <cell r="E1274">
            <v>49000</v>
          </cell>
          <cell r="F1274">
            <v>23900</v>
          </cell>
          <cell r="G1274" t="e">
            <v>#N/A</v>
          </cell>
          <cell r="H1274" t="e">
            <v>#N/A</v>
          </cell>
          <cell r="I1274" t="e">
            <v>#N/A</v>
          </cell>
        </row>
        <row r="1275">
          <cell r="A1275" t="str">
            <v>I364AHK2-12</v>
          </cell>
          <cell r="B1275" t="str">
            <v>Cisco 3640 Series IOS ENTERPRISE/FW/IDS PLUS IPSEC 3DES</v>
          </cell>
          <cell r="C1275" t="str">
            <v>9Q082326</v>
          </cell>
          <cell r="D1275" t="str">
            <v>IP-SOL-I364AHK2-12</v>
          </cell>
          <cell r="E1275">
            <v>305000</v>
          </cell>
          <cell r="F1275">
            <v>145300</v>
          </cell>
          <cell r="G1275" t="e">
            <v>#N/A</v>
          </cell>
          <cell r="H1275" t="e">
            <v>#N/A</v>
          </cell>
          <cell r="I1275" t="e">
            <v>#N/A</v>
          </cell>
        </row>
        <row r="1276">
          <cell r="A1276" t="str">
            <v>I364AK2-12</v>
          </cell>
          <cell r="B1276" t="str">
            <v>Cisco 3640 Series IOS ENTERPRISE PLUS IPSEC 3DES</v>
          </cell>
          <cell r="C1276" t="str">
            <v>9Q082339</v>
          </cell>
          <cell r="D1276" t="str">
            <v>IP-SOL-I364AK2-12</v>
          </cell>
          <cell r="E1276">
            <v>305000</v>
          </cell>
          <cell r="F1276">
            <v>145300</v>
          </cell>
          <cell r="G1276" t="e">
            <v>#N/A</v>
          </cell>
          <cell r="H1276" t="e">
            <v>#N/A</v>
          </cell>
          <cell r="I1276" t="e">
            <v>#N/A</v>
          </cell>
        </row>
        <row r="1277">
          <cell r="A1277" t="str">
            <v>I364AR1K2-12</v>
          </cell>
          <cell r="B1277" t="str">
            <v>Cisco 3640 Series IOS ENTERPRISE/SNASW PLUS IPSEC 3DES</v>
          </cell>
          <cell r="C1277" t="str">
            <v>9Q082342</v>
          </cell>
          <cell r="D1277" t="str">
            <v>IP-SOL-I364AR1K2-12</v>
          </cell>
          <cell r="E1277">
            <v>305000</v>
          </cell>
          <cell r="F1277">
            <v>145300</v>
          </cell>
          <cell r="G1277" t="e">
            <v>#N/A</v>
          </cell>
          <cell r="H1277" t="e">
            <v>#N/A</v>
          </cell>
          <cell r="I1277" t="e">
            <v>#N/A</v>
          </cell>
        </row>
        <row r="1278">
          <cell r="A1278" t="str">
            <v>I364CHK2-12</v>
          </cell>
          <cell r="B1278" t="str">
            <v>Cisco 3640 Series IOS IP/FW/IDS PLUS IPSEC 3DES</v>
          </cell>
          <cell r="C1278" t="str">
            <v>9Q082355</v>
          </cell>
          <cell r="D1278" t="str">
            <v>IP-SOL-I364CHK2-12</v>
          </cell>
          <cell r="E1278">
            <v>305000</v>
          </cell>
          <cell r="F1278">
            <v>145300</v>
          </cell>
          <cell r="G1278" t="e">
            <v>#N/A</v>
          </cell>
          <cell r="H1278" t="e">
            <v>#N/A</v>
          </cell>
          <cell r="I1278" t="e">
            <v>#N/A</v>
          </cell>
        </row>
        <row r="1279">
          <cell r="A1279" t="str">
            <v>I364CK2-12</v>
          </cell>
          <cell r="B1279" t="str">
            <v>Cisco 3640 Series IOS IP PLUS IPSEC 3DES</v>
          </cell>
          <cell r="C1279" t="str">
            <v>9Q082368</v>
          </cell>
          <cell r="D1279" t="str">
            <v>IP-SOL-I364CK2-12</v>
          </cell>
          <cell r="E1279">
            <v>305000</v>
          </cell>
          <cell r="F1279">
            <v>145300</v>
          </cell>
          <cell r="G1279" t="e">
            <v>#N/A</v>
          </cell>
          <cell r="H1279" t="e">
            <v>#N/A</v>
          </cell>
          <cell r="I1279" t="e">
            <v>#N/A</v>
          </cell>
        </row>
        <row r="1280">
          <cell r="A1280" t="str">
            <v>FL366-T-TP=</v>
          </cell>
          <cell r="B1280" t="str">
            <v>Feat Lic for Telco to Telco Plus SW upgrade</v>
          </cell>
          <cell r="C1280" t="str">
            <v>9Q082371</v>
          </cell>
          <cell r="D1280" t="str">
            <v>IP-SOL-FL366-T-TP=</v>
          </cell>
          <cell r="E1280">
            <v>627000</v>
          </cell>
          <cell r="F1280">
            <v>299300</v>
          </cell>
          <cell r="G1280">
            <v>400000</v>
          </cell>
          <cell r="H1280">
            <v>244000</v>
          </cell>
          <cell r="I1280">
            <v>18300</v>
          </cell>
        </row>
        <row r="1281">
          <cell r="A1281" t="str">
            <v>S366AHK2-12=</v>
          </cell>
          <cell r="B1281" t="str">
            <v>Cisco 3660 Series IOS ENTERPRISE/FW/IDS PLUS IPSEC 3DES</v>
          </cell>
          <cell r="C1281" t="str">
            <v>9Q082384</v>
          </cell>
          <cell r="D1281" t="str">
            <v>IP-SOL-S366AHK2-12=</v>
          </cell>
          <cell r="E1281">
            <v>51000</v>
          </cell>
          <cell r="F1281">
            <v>24100</v>
          </cell>
          <cell r="G1281" t="e">
            <v>#N/A</v>
          </cell>
          <cell r="H1281" t="e">
            <v>#N/A</v>
          </cell>
          <cell r="I1281" t="e">
            <v>#N/A</v>
          </cell>
        </row>
        <row r="1282">
          <cell r="A1282" t="str">
            <v>S366AHL-12=</v>
          </cell>
          <cell r="B1282" t="str">
            <v>Cisco 3660 Series IOS ENTERPRISE/FW/IDS PLUS IPSEC 56</v>
          </cell>
          <cell r="C1282" t="str">
            <v>9Q082397</v>
          </cell>
          <cell r="D1282" t="str">
            <v>IP-SOL-S366AHL-12=</v>
          </cell>
          <cell r="E1282">
            <v>51000</v>
          </cell>
          <cell r="F1282">
            <v>24100</v>
          </cell>
          <cell r="G1282" t="e">
            <v>#N/A</v>
          </cell>
          <cell r="H1282" t="e">
            <v>#N/A</v>
          </cell>
          <cell r="I1282" t="e">
            <v>#N/A</v>
          </cell>
        </row>
        <row r="1283">
          <cell r="A1283" t="str">
            <v>S366AK2-12=</v>
          </cell>
          <cell r="B1283" t="str">
            <v>Cisco 3660 Series IOS ENTERPRISE PLUS IPSEC 3DES</v>
          </cell>
          <cell r="C1283" t="str">
            <v>9Q082401</v>
          </cell>
          <cell r="D1283" t="str">
            <v>IP-SOL-S366AK2-12=</v>
          </cell>
          <cell r="E1283">
            <v>51000</v>
          </cell>
          <cell r="F1283">
            <v>24100</v>
          </cell>
          <cell r="G1283" t="e">
            <v>#N/A</v>
          </cell>
          <cell r="H1283" t="e">
            <v>#N/A</v>
          </cell>
          <cell r="I1283" t="e">
            <v>#N/A</v>
          </cell>
        </row>
        <row r="1284">
          <cell r="A1284" t="str">
            <v>S366AL-12=</v>
          </cell>
          <cell r="B1284" t="str">
            <v>Cisco 3660 Series IOS ENTERPRISE PLUS IPSEC 56</v>
          </cell>
          <cell r="C1284" t="str">
            <v>9Q082414</v>
          </cell>
          <cell r="D1284" t="str">
            <v>IP-SOL-S366AL-12=</v>
          </cell>
          <cell r="E1284">
            <v>51000</v>
          </cell>
          <cell r="F1284">
            <v>24100</v>
          </cell>
          <cell r="G1284" t="e">
            <v>#N/A</v>
          </cell>
          <cell r="H1284" t="e">
            <v>#N/A</v>
          </cell>
          <cell r="I1284" t="e">
            <v>#N/A</v>
          </cell>
        </row>
        <row r="1285">
          <cell r="A1285" t="str">
            <v>S366AP-12</v>
          </cell>
          <cell r="B1285" t="str">
            <v>Cisco 3660 Series IOS ENTERPRISE PLUS</v>
          </cell>
          <cell r="C1285" t="str">
            <v>9Q082427</v>
          </cell>
          <cell r="D1285" t="str">
            <v>IP-SOL-S366AP-12</v>
          </cell>
          <cell r="E1285">
            <v>271000</v>
          </cell>
          <cell r="F1285">
            <v>129500</v>
          </cell>
          <cell r="G1285" t="e">
            <v>#N/A</v>
          </cell>
          <cell r="H1285" t="e">
            <v>#N/A</v>
          </cell>
          <cell r="I1285" t="e">
            <v>#N/A</v>
          </cell>
        </row>
        <row r="1286">
          <cell r="A1286" t="str">
            <v>S366AP-12=</v>
          </cell>
          <cell r="B1286" t="str">
            <v>Cisco 3660 Series IOS ENTERPRISE PLUS</v>
          </cell>
          <cell r="C1286" t="str">
            <v>9Q082430</v>
          </cell>
          <cell r="D1286" t="str">
            <v>IP-SOL-S366AP-12=</v>
          </cell>
          <cell r="E1286">
            <v>51000</v>
          </cell>
          <cell r="F1286">
            <v>24100</v>
          </cell>
          <cell r="G1286" t="e">
            <v>#N/A</v>
          </cell>
          <cell r="H1286" t="e">
            <v>#N/A</v>
          </cell>
          <cell r="I1286" t="e">
            <v>#N/A</v>
          </cell>
        </row>
        <row r="1287">
          <cell r="A1287" t="str">
            <v>S366AR1K2-12=-1</v>
          </cell>
          <cell r="B1287" t="str">
            <v>Cisco 3660 Series IOS ENTERPRISE/SNASW PLUS IPSEC 3DES</v>
          </cell>
          <cell r="C1287" t="str">
            <v>9Q082443</v>
          </cell>
          <cell r="D1287" t="str">
            <v>IP-SOL-S366AR1K2-12=-1</v>
          </cell>
          <cell r="E1287">
            <v>51000</v>
          </cell>
          <cell r="F1287">
            <v>24100</v>
          </cell>
          <cell r="G1287" t="e">
            <v>#N/A</v>
          </cell>
          <cell r="H1287" t="e">
            <v>#N/A</v>
          </cell>
          <cell r="I1287" t="e">
            <v>#N/A</v>
          </cell>
        </row>
        <row r="1288">
          <cell r="A1288" t="str">
            <v>S366AR1L-12=</v>
          </cell>
          <cell r="B1288" t="str">
            <v>Cisco 3660 Series IOS ENTERPRISE/SNASwitch PLUS IPSEC 56</v>
          </cell>
          <cell r="C1288" t="str">
            <v>9Q082456</v>
          </cell>
          <cell r="D1288" t="str">
            <v>IP-SOL-S366AR1L-12=</v>
          </cell>
          <cell r="E1288">
            <v>51000</v>
          </cell>
          <cell r="F1288">
            <v>24100</v>
          </cell>
          <cell r="G1288" t="e">
            <v>#N/A</v>
          </cell>
          <cell r="H1288" t="e">
            <v>#N/A</v>
          </cell>
          <cell r="I1288" t="e">
            <v>#N/A</v>
          </cell>
        </row>
        <row r="1289">
          <cell r="A1289" t="str">
            <v>S366AR1P-12</v>
          </cell>
          <cell r="B1289" t="str">
            <v>Cisco 3660 Series IOS Enterprise/SNASwitch Plus</v>
          </cell>
          <cell r="C1289" t="str">
            <v>9Q082469</v>
          </cell>
          <cell r="D1289" t="str">
            <v>IP-SOL-S366AR1P-12</v>
          </cell>
          <cell r="E1289">
            <v>763000</v>
          </cell>
          <cell r="F1289">
            <v>363800</v>
          </cell>
          <cell r="G1289" t="e">
            <v>#N/A</v>
          </cell>
          <cell r="H1289" t="e">
            <v>#N/A</v>
          </cell>
          <cell r="I1289" t="e">
            <v>#N/A</v>
          </cell>
        </row>
        <row r="1290">
          <cell r="A1290" t="str">
            <v>S366AR1P-12=</v>
          </cell>
          <cell r="B1290" t="str">
            <v>Cisco 3660 Series IOS Enterprise/SNASwitch Plus</v>
          </cell>
          <cell r="C1290" t="str">
            <v>9Q082472</v>
          </cell>
          <cell r="D1290" t="str">
            <v>IP-SOL-S366AR1P-12=</v>
          </cell>
          <cell r="E1290">
            <v>51000</v>
          </cell>
          <cell r="F1290">
            <v>24100</v>
          </cell>
          <cell r="G1290" t="e">
            <v>#N/A</v>
          </cell>
          <cell r="H1290" t="e">
            <v>#N/A</v>
          </cell>
          <cell r="I1290" t="e">
            <v>#N/A</v>
          </cell>
        </row>
        <row r="1291">
          <cell r="A1291" t="str">
            <v>S366ARK2-12=</v>
          </cell>
          <cell r="B1291" t="str">
            <v>Cisco 3660 Series IOS ENTERPRISE/SNASwitch IPSEC 3DES</v>
          </cell>
          <cell r="C1291" t="str">
            <v>9Q082485</v>
          </cell>
          <cell r="D1291" t="str">
            <v>IP-SOL-S366ARK2-12=</v>
          </cell>
          <cell r="E1291">
            <v>51000</v>
          </cell>
          <cell r="F1291">
            <v>24100</v>
          </cell>
          <cell r="G1291" t="e">
            <v>#N/A</v>
          </cell>
          <cell r="H1291" t="e">
            <v>#N/A</v>
          </cell>
          <cell r="I1291" t="e">
            <v>#N/A</v>
          </cell>
        </row>
        <row r="1292">
          <cell r="A1292" t="str">
            <v>S366B-12</v>
          </cell>
          <cell r="B1292" t="str">
            <v>Cisco 3660 Series IOS IP/IPX/AT/DEC</v>
          </cell>
          <cell r="C1292" t="str">
            <v>9Q082498</v>
          </cell>
          <cell r="D1292" t="str">
            <v>IP-SOL-S366B-12</v>
          </cell>
          <cell r="E1292">
            <v>68000</v>
          </cell>
          <cell r="F1292">
            <v>32300</v>
          </cell>
          <cell r="G1292" t="e">
            <v>#N/A</v>
          </cell>
          <cell r="H1292" t="e">
            <v>#N/A</v>
          </cell>
          <cell r="I1292" t="e">
            <v>#N/A</v>
          </cell>
        </row>
        <row r="1293">
          <cell r="A1293" t="str">
            <v>S366B-12=</v>
          </cell>
          <cell r="B1293" t="str">
            <v>Cisco 3660 Series IOS IP/IPX/AT/DEC</v>
          </cell>
          <cell r="C1293" t="str">
            <v>9Q082502</v>
          </cell>
          <cell r="D1293" t="str">
            <v>IP-SOL-S366B-12=</v>
          </cell>
          <cell r="E1293">
            <v>51000</v>
          </cell>
          <cell r="F1293">
            <v>24100</v>
          </cell>
          <cell r="G1293" t="e">
            <v>#N/A</v>
          </cell>
          <cell r="H1293" t="e">
            <v>#N/A</v>
          </cell>
          <cell r="I1293" t="e">
            <v>#N/A</v>
          </cell>
        </row>
        <row r="1294">
          <cell r="A1294" t="str">
            <v>S366BHP-12</v>
          </cell>
          <cell r="B1294" t="str">
            <v>Cisco 3660 Series IOS IP/IPX/AT/DEC/FW/IDS PLUS</v>
          </cell>
          <cell r="C1294" t="str">
            <v>9Q082515</v>
          </cell>
          <cell r="D1294" t="str">
            <v>IP-SOL-S366BHP-12</v>
          </cell>
          <cell r="E1294">
            <v>610000</v>
          </cell>
          <cell r="F1294">
            <v>291100</v>
          </cell>
          <cell r="G1294" t="e">
            <v>#N/A</v>
          </cell>
          <cell r="H1294" t="e">
            <v>#N/A</v>
          </cell>
          <cell r="I1294" t="e">
            <v>#N/A</v>
          </cell>
        </row>
        <row r="1295">
          <cell r="A1295" t="str">
            <v>S366BHP-12=</v>
          </cell>
          <cell r="B1295" t="str">
            <v>Cisco 3660 Series IOS IP/IPX/AT/DEC/FW/IDS PLUS</v>
          </cell>
          <cell r="C1295" t="str">
            <v>9Q082528</v>
          </cell>
          <cell r="D1295" t="str">
            <v>IP-SOL-S366BHP-12=</v>
          </cell>
          <cell r="E1295">
            <v>51000</v>
          </cell>
          <cell r="F1295">
            <v>24100</v>
          </cell>
          <cell r="G1295" t="e">
            <v>#N/A</v>
          </cell>
          <cell r="H1295" t="e">
            <v>#N/A</v>
          </cell>
          <cell r="I1295" t="e">
            <v>#N/A</v>
          </cell>
        </row>
        <row r="1296">
          <cell r="A1296" t="str">
            <v>S366BP-12</v>
          </cell>
          <cell r="B1296" t="str">
            <v>Cisco 3660 Series IOS IP/IPX/AT/DEC PLUS</v>
          </cell>
          <cell r="C1296" t="str">
            <v>9Q082531</v>
          </cell>
          <cell r="D1296" t="str">
            <v>IP-SOL-S366BP-12</v>
          </cell>
          <cell r="E1296">
            <v>186000</v>
          </cell>
          <cell r="F1296">
            <v>89000</v>
          </cell>
          <cell r="G1296" t="e">
            <v>#N/A</v>
          </cell>
          <cell r="H1296" t="e">
            <v>#N/A</v>
          </cell>
          <cell r="I1296" t="e">
            <v>#N/A</v>
          </cell>
        </row>
        <row r="1297">
          <cell r="A1297" t="str">
            <v>S366BP-12=</v>
          </cell>
          <cell r="B1297" t="str">
            <v>Cisco 3660 Series IOS IP/IPX/AT/DEC PLUS</v>
          </cell>
          <cell r="C1297" t="str">
            <v>9Q082544</v>
          </cell>
          <cell r="D1297" t="str">
            <v>IP-SOL-S366BP-12=</v>
          </cell>
          <cell r="E1297">
            <v>51000</v>
          </cell>
          <cell r="F1297">
            <v>24100</v>
          </cell>
          <cell r="G1297" t="e">
            <v>#N/A</v>
          </cell>
          <cell r="H1297" t="e">
            <v>#N/A</v>
          </cell>
          <cell r="I1297" t="e">
            <v>#N/A</v>
          </cell>
        </row>
        <row r="1298">
          <cell r="A1298" t="str">
            <v>S366C-12=</v>
          </cell>
          <cell r="B1298" t="str">
            <v>Cisco 3660 Series IOS IP</v>
          </cell>
          <cell r="C1298" t="str">
            <v>9Q082557</v>
          </cell>
          <cell r="D1298" t="str">
            <v>IP-SOL-S366C-12=</v>
          </cell>
          <cell r="E1298">
            <v>51000</v>
          </cell>
          <cell r="F1298">
            <v>24100</v>
          </cell>
          <cell r="G1298" t="e">
            <v>#N/A</v>
          </cell>
          <cell r="H1298" t="e">
            <v>#N/A</v>
          </cell>
          <cell r="I1298" t="e">
            <v>#N/A</v>
          </cell>
        </row>
        <row r="1299">
          <cell r="A1299" t="str">
            <v>S366CH-12</v>
          </cell>
          <cell r="B1299" t="str">
            <v>Cisco 3660 Series IOS IP/FW/IDS</v>
          </cell>
          <cell r="C1299" t="str">
            <v>9Q082560</v>
          </cell>
          <cell r="D1299" t="str">
            <v>IP-SOL-S366CH-12</v>
          </cell>
          <cell r="E1299">
            <v>424000</v>
          </cell>
          <cell r="F1299">
            <v>202100</v>
          </cell>
          <cell r="G1299" t="e">
            <v>#N/A</v>
          </cell>
          <cell r="H1299" t="e">
            <v>#N/A</v>
          </cell>
          <cell r="I1299" t="e">
            <v>#N/A</v>
          </cell>
        </row>
        <row r="1300">
          <cell r="A1300" t="str">
            <v>S366CH-12=</v>
          </cell>
          <cell r="B1300" t="str">
            <v>Cisco 3660 Series IOS IP/FW/IDS</v>
          </cell>
          <cell r="C1300" t="str">
            <v>9Q082573</v>
          </cell>
          <cell r="D1300" t="str">
            <v>IP-SOL-S366CH-12=</v>
          </cell>
          <cell r="E1300">
            <v>51000</v>
          </cell>
          <cell r="F1300">
            <v>24100</v>
          </cell>
          <cell r="G1300" t="e">
            <v>#N/A</v>
          </cell>
          <cell r="H1300" t="e">
            <v>#N/A</v>
          </cell>
          <cell r="I1300" t="e">
            <v>#N/A</v>
          </cell>
        </row>
        <row r="1301">
          <cell r="A1301" t="str">
            <v>S366CHK2-12=</v>
          </cell>
          <cell r="B1301" t="str">
            <v>Cisco 3660 Series IOS IP/FW/IDS PLUS IPSEC 3DES</v>
          </cell>
          <cell r="C1301" t="str">
            <v>9Q082586</v>
          </cell>
          <cell r="D1301" t="str">
            <v>IP-SOL-S366CHK2-12=</v>
          </cell>
          <cell r="E1301">
            <v>51000</v>
          </cell>
          <cell r="F1301">
            <v>24100</v>
          </cell>
          <cell r="G1301" t="e">
            <v>#N/A</v>
          </cell>
          <cell r="H1301" t="e">
            <v>#N/A</v>
          </cell>
          <cell r="I1301" t="e">
            <v>#N/A</v>
          </cell>
        </row>
        <row r="1302">
          <cell r="A1302" t="str">
            <v>S366CHL-12=</v>
          </cell>
          <cell r="B1302" t="str">
            <v>Cisco 3660 Series IOS IP/FW/IDS IPSEC 56</v>
          </cell>
          <cell r="C1302" t="str">
            <v>9Q082599</v>
          </cell>
          <cell r="D1302" t="str">
            <v>IP-SOL-S366CHL-12=</v>
          </cell>
          <cell r="E1302">
            <v>51000</v>
          </cell>
          <cell r="F1302">
            <v>24100</v>
          </cell>
          <cell r="G1302" t="e">
            <v>#N/A</v>
          </cell>
          <cell r="H1302" t="e">
            <v>#N/A</v>
          </cell>
          <cell r="I1302" t="e">
            <v>#N/A</v>
          </cell>
        </row>
        <row r="1303">
          <cell r="A1303" t="str">
            <v>S366CK2-12=</v>
          </cell>
          <cell r="B1303" t="str">
            <v>Cisco 3660 Series IOS IP PLUS IPSEC 3DES</v>
          </cell>
          <cell r="C1303" t="str">
            <v>9Q082603</v>
          </cell>
          <cell r="D1303" t="str">
            <v>IP-SOL-S366CK2-12=</v>
          </cell>
          <cell r="E1303">
            <v>51000</v>
          </cell>
          <cell r="F1303">
            <v>24100</v>
          </cell>
          <cell r="G1303" t="e">
            <v>#N/A</v>
          </cell>
          <cell r="H1303" t="e">
            <v>#N/A</v>
          </cell>
          <cell r="I1303" t="e">
            <v>#N/A</v>
          </cell>
        </row>
        <row r="1304">
          <cell r="A1304" t="str">
            <v>S366CL-12=</v>
          </cell>
          <cell r="B1304" t="str">
            <v>Cisco 3660 Series IOS IP PLUS IPSEC 56</v>
          </cell>
          <cell r="C1304" t="str">
            <v>9Q082616</v>
          </cell>
          <cell r="D1304" t="str">
            <v>IP-SOL-S366CL-12=</v>
          </cell>
          <cell r="E1304">
            <v>51000</v>
          </cell>
          <cell r="F1304">
            <v>24100</v>
          </cell>
          <cell r="G1304" t="e">
            <v>#N/A</v>
          </cell>
          <cell r="H1304" t="e">
            <v>#N/A</v>
          </cell>
          <cell r="I1304" t="e">
            <v>#N/A</v>
          </cell>
        </row>
        <row r="1305">
          <cell r="A1305" t="str">
            <v>S366CP-12</v>
          </cell>
          <cell r="B1305" t="str">
            <v>Cisco 3660 Series IOS IP PLUS</v>
          </cell>
          <cell r="C1305" t="str">
            <v>9Q082629</v>
          </cell>
          <cell r="D1305" t="str">
            <v>IP-SOL-S366CP-12</v>
          </cell>
          <cell r="E1305">
            <v>119000</v>
          </cell>
          <cell r="F1305">
            <v>56900</v>
          </cell>
          <cell r="G1305" t="e">
            <v>#N/A</v>
          </cell>
          <cell r="H1305" t="e">
            <v>#N/A</v>
          </cell>
          <cell r="I1305" t="e">
            <v>#N/A</v>
          </cell>
        </row>
        <row r="1306">
          <cell r="A1306" t="str">
            <v>S366CP-12=</v>
          </cell>
          <cell r="B1306" t="str">
            <v>Cisco 3660 Series IOS IP PLUS</v>
          </cell>
          <cell r="C1306" t="str">
            <v>9Q082632</v>
          </cell>
          <cell r="D1306" t="str">
            <v>IP-SOL-S366CP-12=</v>
          </cell>
          <cell r="E1306">
            <v>51000</v>
          </cell>
          <cell r="F1306">
            <v>24100</v>
          </cell>
          <cell r="G1306" t="e">
            <v>#N/A</v>
          </cell>
          <cell r="H1306" t="e">
            <v>#N/A</v>
          </cell>
          <cell r="I1306" t="e">
            <v>#N/A</v>
          </cell>
        </row>
        <row r="1307">
          <cell r="A1307" t="str">
            <v>S366CU-12</v>
          </cell>
          <cell r="B1307" t="str">
            <v>Cisco 3660 Series IOS IP/H323</v>
          </cell>
          <cell r="C1307" t="str">
            <v>9Q082645</v>
          </cell>
          <cell r="D1307" t="str">
            <v>IP-SOL-S366CU-12</v>
          </cell>
          <cell r="E1307">
            <v>627000</v>
          </cell>
          <cell r="F1307">
            <v>299300</v>
          </cell>
          <cell r="G1307" t="e">
            <v>#N/A</v>
          </cell>
          <cell r="H1307" t="e">
            <v>#N/A</v>
          </cell>
          <cell r="I1307" t="e">
            <v>#N/A</v>
          </cell>
        </row>
        <row r="1308">
          <cell r="A1308" t="str">
            <v>S366CU-12=</v>
          </cell>
          <cell r="B1308" t="str">
            <v>Cisco 3660 Series IOS IP/H323</v>
          </cell>
          <cell r="C1308" t="str">
            <v>9Q082658</v>
          </cell>
          <cell r="D1308" t="str">
            <v>IP-SOL-S366CU-12=</v>
          </cell>
          <cell r="E1308">
            <v>51000</v>
          </cell>
          <cell r="F1308">
            <v>24100</v>
          </cell>
          <cell r="G1308" t="e">
            <v>#N/A</v>
          </cell>
          <cell r="H1308" t="e">
            <v>#N/A</v>
          </cell>
          <cell r="I1308" t="e">
            <v>#N/A</v>
          </cell>
        </row>
        <row r="1309">
          <cell r="A1309" t="str">
            <v>S366T-12=</v>
          </cell>
          <cell r="B1309" t="str">
            <v>Cisco 3660 Series IOS TELCO FEATURE SET</v>
          </cell>
          <cell r="C1309" t="str">
            <v>9Q082661</v>
          </cell>
          <cell r="D1309" t="str">
            <v>IP-SOL-S366T-12=</v>
          </cell>
          <cell r="E1309">
            <v>51000</v>
          </cell>
          <cell r="F1309">
            <v>24100</v>
          </cell>
          <cell r="G1309" t="e">
            <v>#N/A</v>
          </cell>
          <cell r="H1309" t="e">
            <v>#N/A</v>
          </cell>
          <cell r="I1309" t="e">
            <v>#N/A</v>
          </cell>
        </row>
        <row r="1310">
          <cell r="A1310" t="str">
            <v>S366TP-12</v>
          </cell>
          <cell r="B1310" t="str">
            <v>Cisco 3660 Series IOS TELCO PLUS FEATURE SET</v>
          </cell>
          <cell r="C1310" t="str">
            <v>9Q082674</v>
          </cell>
          <cell r="D1310" t="str">
            <v>IP-SOL-S366TP-12</v>
          </cell>
          <cell r="E1310">
            <v>627000</v>
          </cell>
          <cell r="F1310">
            <v>299300</v>
          </cell>
          <cell r="G1310" t="e">
            <v>#N/A</v>
          </cell>
          <cell r="H1310" t="e">
            <v>#N/A</v>
          </cell>
          <cell r="I1310" t="e">
            <v>#N/A</v>
          </cell>
        </row>
        <row r="1311">
          <cell r="A1311" t="str">
            <v>S366TP-12=</v>
          </cell>
          <cell r="B1311" t="str">
            <v>Cisco 3660 Series IOS TELCO PLUS FEATURE SET</v>
          </cell>
          <cell r="C1311" t="str">
            <v>9Q082687</v>
          </cell>
          <cell r="D1311" t="str">
            <v>IP-SOL-S366TP-12=</v>
          </cell>
          <cell r="E1311">
            <v>51000</v>
          </cell>
          <cell r="F1311">
            <v>24100</v>
          </cell>
          <cell r="G1311" t="e">
            <v>#N/A</v>
          </cell>
          <cell r="H1311" t="e">
            <v>#N/A</v>
          </cell>
          <cell r="I1311" t="e">
            <v>#N/A</v>
          </cell>
        </row>
        <row r="1312">
          <cell r="A1312" t="str">
            <v>I366AHK2-12</v>
          </cell>
          <cell r="B1312" t="str">
            <v>Cisco 3660 Series IOS ENTERPRISE/FW/IDS PLUS IPSEC 3DES</v>
          </cell>
          <cell r="C1312" t="str">
            <v>9Q082690</v>
          </cell>
          <cell r="D1312" t="str">
            <v>IP-SOL-I366AHK2-12</v>
          </cell>
          <cell r="E1312">
            <v>292000</v>
          </cell>
          <cell r="F1312">
            <v>144200</v>
          </cell>
          <cell r="G1312" t="e">
            <v>#N/A</v>
          </cell>
          <cell r="H1312" t="e">
            <v>#N/A</v>
          </cell>
          <cell r="I1312" t="e">
            <v>#N/A</v>
          </cell>
        </row>
        <row r="1313">
          <cell r="A1313" t="str">
            <v>I366AK2-12</v>
          </cell>
          <cell r="B1313" t="str">
            <v>Cisco 3660 Series IOS ENTERPRISE PLUS IPSEC 3DES</v>
          </cell>
          <cell r="C1313" t="str">
            <v>9Q082704</v>
          </cell>
          <cell r="D1313" t="str">
            <v>IP-SOL-I366AK2-12</v>
          </cell>
          <cell r="E1313">
            <v>305000</v>
          </cell>
          <cell r="F1313">
            <v>145300</v>
          </cell>
          <cell r="G1313" t="e">
            <v>#N/A</v>
          </cell>
          <cell r="H1313" t="e">
            <v>#N/A</v>
          </cell>
          <cell r="I1313" t="e">
            <v>#N/A</v>
          </cell>
        </row>
        <row r="1314">
          <cell r="A1314" t="str">
            <v>I366AR1K2-12</v>
          </cell>
          <cell r="B1314" t="str">
            <v>Cisco 3660 Series IOS ENTERPRISE/SNASW PLUS IPSEC 3DES</v>
          </cell>
          <cell r="C1314" t="str">
            <v>9Q082717</v>
          </cell>
          <cell r="D1314" t="str">
            <v>IP-SOL-I366AR1K2-12</v>
          </cell>
          <cell r="E1314">
            <v>305000</v>
          </cell>
          <cell r="F1314">
            <v>145300</v>
          </cell>
          <cell r="G1314" t="e">
            <v>#N/A</v>
          </cell>
          <cell r="H1314" t="e">
            <v>#N/A</v>
          </cell>
          <cell r="I1314" t="e">
            <v>#N/A</v>
          </cell>
        </row>
        <row r="1315">
          <cell r="A1315" t="str">
            <v>I366ARK2-12</v>
          </cell>
          <cell r="B1315" t="str">
            <v>Cisco 3660 Series IOS ENTERPRISE/SNASwitch IPSEC 3DES</v>
          </cell>
          <cell r="C1315" t="str">
            <v>9Q082720</v>
          </cell>
          <cell r="D1315" t="str">
            <v>IP-SOL-I366ARK2-12</v>
          </cell>
          <cell r="E1315">
            <v>305000</v>
          </cell>
          <cell r="F1315">
            <v>145300</v>
          </cell>
          <cell r="G1315" t="e">
            <v>#N/A</v>
          </cell>
          <cell r="H1315" t="e">
            <v>#N/A</v>
          </cell>
          <cell r="I1315" t="e">
            <v>#N/A</v>
          </cell>
        </row>
        <row r="1316">
          <cell r="A1316" t="str">
            <v>I366CHK2-12</v>
          </cell>
          <cell r="B1316" t="str">
            <v>Cisco 3660 Series IOS IP/FW/IDS PLUS IPSEC 3DES</v>
          </cell>
          <cell r="C1316" t="str">
            <v>9Q082733</v>
          </cell>
          <cell r="D1316" t="str">
            <v>IP-SOL-I366CHK2-12</v>
          </cell>
          <cell r="E1316">
            <v>305000</v>
          </cell>
          <cell r="F1316">
            <v>145300</v>
          </cell>
          <cell r="G1316" t="e">
            <v>#N/A</v>
          </cell>
          <cell r="H1316" t="e">
            <v>#N/A</v>
          </cell>
          <cell r="I1316" t="e">
            <v>#N/A</v>
          </cell>
        </row>
        <row r="1317">
          <cell r="A1317" t="str">
            <v>I366CK2-12</v>
          </cell>
          <cell r="B1317" t="str">
            <v>Cisco 3660 Series IOS IP PLUS IPSEC 3DES</v>
          </cell>
          <cell r="C1317" t="str">
            <v>9Q082746</v>
          </cell>
          <cell r="D1317" t="str">
            <v>IP-SOL-I366CK2-12</v>
          </cell>
          <cell r="E1317">
            <v>305000</v>
          </cell>
          <cell r="F1317">
            <v>145300</v>
          </cell>
          <cell r="G1317" t="e">
            <v>#N/A</v>
          </cell>
          <cell r="H1317" t="e">
            <v>#N/A</v>
          </cell>
          <cell r="I1317" t="e">
            <v>#N/A</v>
          </cell>
        </row>
        <row r="1318">
          <cell r="A1318" t="str">
            <v>FR-G36X-APPN=</v>
          </cell>
          <cell r="B1318" t="str">
            <v>Cisco 3600 Series APPN Upgrade</v>
          </cell>
          <cell r="C1318" t="str">
            <v>9Q082759</v>
          </cell>
          <cell r="D1318" t="str">
            <v>IP-SOL-FR-G36X-APPN=</v>
          </cell>
          <cell r="E1318">
            <v>322000</v>
          </cell>
          <cell r="F1318">
            <v>153500</v>
          </cell>
          <cell r="G1318">
            <v>313000</v>
          </cell>
          <cell r="H1318">
            <v>190930</v>
          </cell>
          <cell r="I1318">
            <v>14319.75</v>
          </cell>
        </row>
        <row r="1319">
          <cell r="A1319" t="str">
            <v>FR-G36X-BA=</v>
          </cell>
          <cell r="B1319" t="str">
            <v>Cisco 3600 Series Desktop-to-Enterprise IOS Upgrade</v>
          </cell>
          <cell r="C1319" t="str">
            <v>9Q082762</v>
          </cell>
          <cell r="D1319" t="str">
            <v>IP-SOL-FR-G36X-BA=</v>
          </cell>
          <cell r="E1319">
            <v>85000</v>
          </cell>
          <cell r="F1319">
            <v>40500</v>
          </cell>
          <cell r="G1319">
            <v>54000</v>
          </cell>
          <cell r="H1319">
            <v>32940</v>
          </cell>
          <cell r="I1319">
            <v>2470.5</v>
          </cell>
        </row>
        <row r="1320">
          <cell r="A1320" t="str">
            <v>FR-G36X-BBS=</v>
          </cell>
          <cell r="B1320" t="str">
            <v>Cisco 3600 Series Desktop-to-Desktop and IBM IOS Upgrade</v>
          </cell>
          <cell r="C1320" t="str">
            <v>9Q082775</v>
          </cell>
          <cell r="D1320" t="str">
            <v>IP-SOL-FR-G36X-BBS=</v>
          </cell>
          <cell r="E1320">
            <v>17000</v>
          </cell>
          <cell r="F1320">
            <v>8300</v>
          </cell>
          <cell r="G1320">
            <v>11000</v>
          </cell>
          <cell r="H1320">
            <v>6710</v>
          </cell>
          <cell r="I1320">
            <v>503.25</v>
          </cell>
        </row>
        <row r="1321">
          <cell r="A1321" t="str">
            <v>FR-G36X-BSA=</v>
          </cell>
          <cell r="B1321" t="str">
            <v>Cisco 3600 Series Desktop and IBM-to-Enterprise IOS Upgrade</v>
          </cell>
          <cell r="C1321" t="str">
            <v>9Q082788</v>
          </cell>
          <cell r="D1321" t="str">
            <v>IP-SOL-FR-G36X-BSA=</v>
          </cell>
          <cell r="E1321">
            <v>17000</v>
          </cell>
          <cell r="F1321">
            <v>8300</v>
          </cell>
          <cell r="G1321">
            <v>11000</v>
          </cell>
          <cell r="H1321">
            <v>6710</v>
          </cell>
          <cell r="I1321">
            <v>503.25</v>
          </cell>
        </row>
        <row r="1322">
          <cell r="A1322" t="str">
            <v>FR-G36X-CA=</v>
          </cell>
          <cell r="B1322" t="str">
            <v>Cisco 3600 Series IP-to-Enterprise IOS Upgrade</v>
          </cell>
          <cell r="C1322" t="str">
            <v>9Q082791</v>
          </cell>
          <cell r="D1322" t="str">
            <v>IP-SOL-FR-G36X-CA=</v>
          </cell>
          <cell r="E1322">
            <v>220000</v>
          </cell>
          <cell r="F1322">
            <v>104800</v>
          </cell>
          <cell r="G1322">
            <v>140000</v>
          </cell>
          <cell r="H1322">
            <v>85400</v>
          </cell>
          <cell r="I1322">
            <v>6405</v>
          </cell>
        </row>
        <row r="1323">
          <cell r="A1323" t="str">
            <v>FR-G36X-CB=</v>
          </cell>
          <cell r="B1323" t="str">
            <v>Cisco 3600 Series IP-to-Desktop IOS Upgrade</v>
          </cell>
          <cell r="C1323" t="str">
            <v>9Q082805</v>
          </cell>
          <cell r="D1323" t="str">
            <v>IP-SOL-FR-G36X-CB=</v>
          </cell>
          <cell r="E1323">
            <v>85000</v>
          </cell>
          <cell r="F1323">
            <v>40500</v>
          </cell>
          <cell r="G1323">
            <v>54000</v>
          </cell>
          <cell r="H1323">
            <v>32940</v>
          </cell>
          <cell r="I1323">
            <v>2470.5</v>
          </cell>
        </row>
        <row r="1324">
          <cell r="A1324" t="str">
            <v>FR-G36X-CBS=</v>
          </cell>
          <cell r="B1324" t="str">
            <v>Cisco 3600 Series IP-to-Desktop and IBM IOS Upgrade</v>
          </cell>
          <cell r="C1324" t="str">
            <v>9Q082818</v>
          </cell>
          <cell r="D1324" t="str">
            <v>IP-SOL-FR-G36X-CBS=</v>
          </cell>
          <cell r="E1324">
            <v>153000</v>
          </cell>
          <cell r="F1324">
            <v>72700</v>
          </cell>
          <cell r="G1324">
            <v>97000</v>
          </cell>
          <cell r="H1324">
            <v>59170</v>
          </cell>
          <cell r="I1324">
            <v>4437.75</v>
          </cell>
        </row>
        <row r="1325">
          <cell r="A1325" t="str">
            <v>FR-G36X-CCS=</v>
          </cell>
          <cell r="B1325" t="str">
            <v>Cisco 3600 Series IP-to-IP and IBM IOS Upgrade</v>
          </cell>
          <cell r="C1325" t="str">
            <v>9Q082821</v>
          </cell>
          <cell r="D1325" t="str">
            <v>IP-SOL-FR-G36X-CCS=</v>
          </cell>
          <cell r="E1325">
            <v>17000</v>
          </cell>
          <cell r="F1325">
            <v>8300</v>
          </cell>
          <cell r="G1325">
            <v>11000</v>
          </cell>
          <cell r="H1325">
            <v>6710</v>
          </cell>
          <cell r="I1325">
            <v>503.25</v>
          </cell>
        </row>
        <row r="1326">
          <cell r="A1326" t="str">
            <v>FR-G36X-CD=</v>
          </cell>
          <cell r="B1326" t="str">
            <v>Cisco 3600 Series IP-to-IP/IPX IOS Upgrade</v>
          </cell>
          <cell r="C1326" t="str">
            <v>9Q082834</v>
          </cell>
          <cell r="D1326" t="str">
            <v>IP-SOL-FR-G36X-CD=</v>
          </cell>
          <cell r="E1326">
            <v>17000</v>
          </cell>
          <cell r="F1326">
            <v>8300</v>
          </cell>
          <cell r="G1326">
            <v>11000</v>
          </cell>
          <cell r="H1326">
            <v>6710</v>
          </cell>
          <cell r="I1326">
            <v>503.25</v>
          </cell>
        </row>
        <row r="1327">
          <cell r="A1327" t="str">
            <v>FR-G36X-CDS=</v>
          </cell>
          <cell r="B1327" t="str">
            <v>Cisco 3600 Series IP-to-IP/IPX and IBM IOS Upgrade</v>
          </cell>
          <cell r="C1327" t="str">
            <v>9Q082847</v>
          </cell>
          <cell r="D1327" t="str">
            <v>IP-SOL-FR-G36X-CDS=</v>
          </cell>
          <cell r="E1327">
            <v>85000</v>
          </cell>
          <cell r="F1327">
            <v>40500</v>
          </cell>
          <cell r="G1327">
            <v>54000</v>
          </cell>
          <cell r="H1327">
            <v>32940</v>
          </cell>
          <cell r="I1327">
            <v>2470.5</v>
          </cell>
        </row>
        <row r="1328">
          <cell r="A1328" t="str">
            <v>FR-G36X-CSA=</v>
          </cell>
          <cell r="B1328" t="str">
            <v>Cisco 3600 Series IP and IBM-to-Enterprise IOS Upgrade</v>
          </cell>
          <cell r="C1328" t="str">
            <v>9Q082850</v>
          </cell>
          <cell r="D1328" t="str">
            <v>IP-SOL-FR-G36X-CSA=</v>
          </cell>
          <cell r="E1328">
            <v>153000</v>
          </cell>
          <cell r="F1328">
            <v>72700</v>
          </cell>
          <cell r="G1328">
            <v>97000</v>
          </cell>
          <cell r="H1328">
            <v>59170</v>
          </cell>
          <cell r="I1328">
            <v>4437.75</v>
          </cell>
        </row>
        <row r="1329">
          <cell r="A1329" t="str">
            <v>FR-G36X-CSBS=</v>
          </cell>
          <cell r="B1329" t="str">
            <v>Cisco 3600 Series IP and IBM-to-Desktop IOS Upgrade</v>
          </cell>
          <cell r="C1329" t="str">
            <v>9Q082863</v>
          </cell>
          <cell r="D1329" t="str">
            <v>IP-SOL-FR-G36X-CSBS=</v>
          </cell>
          <cell r="E1329">
            <v>17000</v>
          </cell>
          <cell r="F1329">
            <v>8300</v>
          </cell>
          <cell r="G1329">
            <v>11000</v>
          </cell>
          <cell r="H1329">
            <v>6710</v>
          </cell>
          <cell r="I1329">
            <v>503.25</v>
          </cell>
        </row>
        <row r="1330">
          <cell r="A1330" t="str">
            <v>FR-G36X-DA=</v>
          </cell>
          <cell r="B1330" t="str">
            <v>Cisco 3600 Series IP/IPX-to-Enterprise IOS Upgrade</v>
          </cell>
          <cell r="C1330" t="str">
            <v>9Q082876</v>
          </cell>
          <cell r="D1330" t="str">
            <v>IP-SOL-FR-G36X-DA=</v>
          </cell>
          <cell r="E1330">
            <v>153000</v>
          </cell>
          <cell r="F1330">
            <v>72700</v>
          </cell>
          <cell r="G1330">
            <v>97000</v>
          </cell>
          <cell r="H1330">
            <v>59170</v>
          </cell>
          <cell r="I1330">
            <v>4437.75</v>
          </cell>
        </row>
        <row r="1331">
          <cell r="A1331" t="str">
            <v>FR-G36X-DB=</v>
          </cell>
          <cell r="B1331" t="str">
            <v>Cisco 3600 Series IP/IPX-to-Desktop IOS Upgrade</v>
          </cell>
          <cell r="C1331" t="str">
            <v>9Q082889</v>
          </cell>
          <cell r="D1331" t="str">
            <v>IP-SOL-FR-G36X-DB=</v>
          </cell>
          <cell r="E1331">
            <v>17000</v>
          </cell>
          <cell r="F1331">
            <v>8300</v>
          </cell>
          <cell r="G1331">
            <v>11000</v>
          </cell>
          <cell r="H1331">
            <v>6710</v>
          </cell>
          <cell r="I1331">
            <v>503.25</v>
          </cell>
        </row>
        <row r="1332">
          <cell r="A1332" t="str">
            <v>FR-G36X-DDS=</v>
          </cell>
          <cell r="B1332" t="str">
            <v>Cisco 3600 Series IP/IPX-to-IP/IPX and IBM IOS Upgrade</v>
          </cell>
          <cell r="C1332" t="str">
            <v>9Q082892</v>
          </cell>
          <cell r="D1332" t="str">
            <v>IP-SOL-FR-G36X-DDS=</v>
          </cell>
          <cell r="E1332">
            <v>17000</v>
          </cell>
          <cell r="F1332">
            <v>8300</v>
          </cell>
          <cell r="G1332">
            <v>11000</v>
          </cell>
          <cell r="H1332">
            <v>6710</v>
          </cell>
          <cell r="I1332">
            <v>503.25</v>
          </cell>
        </row>
        <row r="1333">
          <cell r="A1333" t="str">
            <v>FR-G36X-DSA=</v>
          </cell>
          <cell r="B1333" t="str">
            <v>Cisco 3600 Series IP/IPX and IBM-to-Enterprise IOS Upgrade</v>
          </cell>
          <cell r="C1333" t="str">
            <v>9Q082906</v>
          </cell>
          <cell r="D1333" t="str">
            <v>IP-SOL-FR-G36X-DSA=</v>
          </cell>
          <cell r="E1333">
            <v>85000</v>
          </cell>
          <cell r="F1333">
            <v>40500</v>
          </cell>
          <cell r="G1333">
            <v>54000</v>
          </cell>
          <cell r="H1333">
            <v>32940</v>
          </cell>
          <cell r="I1333">
            <v>2470.5</v>
          </cell>
        </row>
        <row r="1334">
          <cell r="A1334" t="str">
            <v>FL36-APPN=</v>
          </cell>
          <cell r="B1334" t="str">
            <v>Cisco IOS 3600 Series APPN</v>
          </cell>
          <cell r="C1334" t="str">
            <v>9Q082919</v>
          </cell>
          <cell r="D1334" t="str">
            <v>IP-SOL-FL36-APPN=</v>
          </cell>
          <cell r="E1334">
            <v>373000</v>
          </cell>
          <cell r="F1334">
            <v>178100</v>
          </cell>
          <cell r="G1334">
            <v>313000</v>
          </cell>
          <cell r="H1334">
            <v>190930</v>
          </cell>
          <cell r="I1334">
            <v>14319.75</v>
          </cell>
        </row>
        <row r="1335">
          <cell r="A1335" t="str">
            <v>FL36-B-A=</v>
          </cell>
          <cell r="B1335" t="str">
            <v>Cisco IOS 3600 Series IP/IPX/AT/DEC to Enterprise</v>
          </cell>
          <cell r="C1335" t="str">
            <v>9Q082922</v>
          </cell>
          <cell r="D1335" t="str">
            <v>IP-SOL-FL36-B-A=</v>
          </cell>
          <cell r="E1335">
            <v>203000</v>
          </cell>
          <cell r="F1335">
            <v>97300</v>
          </cell>
          <cell r="G1335">
            <v>130000</v>
          </cell>
          <cell r="H1335">
            <v>79300</v>
          </cell>
          <cell r="I1335">
            <v>5947.5</v>
          </cell>
        </row>
        <row r="1336">
          <cell r="A1336" t="str">
            <v>FL36-C-A=</v>
          </cell>
          <cell r="B1336" t="str">
            <v>Cisco IOS 3600 Series IP to Enterprise</v>
          </cell>
          <cell r="C1336" t="str">
            <v>9Q082935</v>
          </cell>
          <cell r="D1336" t="str">
            <v>IP-SOL-FL36-C-A=</v>
          </cell>
          <cell r="E1336">
            <v>271000</v>
          </cell>
          <cell r="F1336">
            <v>129500</v>
          </cell>
          <cell r="G1336">
            <v>97000</v>
          </cell>
          <cell r="H1336">
            <v>59170</v>
          </cell>
          <cell r="I1336">
            <v>4437.75</v>
          </cell>
        </row>
        <row r="1337">
          <cell r="A1337" t="str">
            <v>FL36-C-B=</v>
          </cell>
          <cell r="B1337" t="str">
            <v>Cisco IOS 3600 Series IP to IP/IPX/AT/DEC</v>
          </cell>
          <cell r="C1337" t="str">
            <v>9Q082948</v>
          </cell>
          <cell r="D1337" t="str">
            <v>IP-SOL-FL36-C-B=</v>
          </cell>
          <cell r="E1337">
            <v>68000</v>
          </cell>
          <cell r="F1337">
            <v>32300</v>
          </cell>
          <cell r="G1337">
            <v>43000</v>
          </cell>
          <cell r="H1337">
            <v>26230</v>
          </cell>
          <cell r="I1337">
            <v>1967.25</v>
          </cell>
        </row>
        <row r="1338">
          <cell r="A1338" t="str">
            <v>FL36-CL-AL=</v>
          </cell>
          <cell r="B1338" t="str">
            <v>Cisco IOS 3600 Series IP PLUS IPSEC56 to ENT PLUS IPSEC56</v>
          </cell>
          <cell r="C1338" t="str">
            <v>9Q082951</v>
          </cell>
          <cell r="D1338" t="str">
            <v>IP-SOL-FL36-CL-AL=</v>
          </cell>
          <cell r="E1338">
            <v>146000</v>
          </cell>
          <cell r="F1338">
            <v>72100</v>
          </cell>
          <cell r="G1338">
            <v>97000</v>
          </cell>
          <cell r="H1338">
            <v>59170</v>
          </cell>
          <cell r="I1338">
            <v>4437.75</v>
          </cell>
        </row>
        <row r="1339">
          <cell r="A1339" t="str">
            <v>FL36-C-U=</v>
          </cell>
          <cell r="B1339" t="str">
            <v>Cisco IOS 3600 Series IP to H323</v>
          </cell>
          <cell r="C1339" t="str">
            <v>9Q082964</v>
          </cell>
          <cell r="D1339" t="str">
            <v>IP-SOL-FL36-C-U=</v>
          </cell>
          <cell r="E1339">
            <v>627000</v>
          </cell>
          <cell r="F1339">
            <v>299300</v>
          </cell>
          <cell r="G1339">
            <v>400000</v>
          </cell>
          <cell r="H1339">
            <v>244000</v>
          </cell>
          <cell r="I1339">
            <v>18300</v>
          </cell>
        </row>
        <row r="1340">
          <cell r="A1340" t="str">
            <v>FL36-D-A=</v>
          </cell>
          <cell r="B1340" t="str">
            <v>Cisco IOS 3600 Series IP/IPX to Enterprise</v>
          </cell>
          <cell r="C1340" t="str">
            <v>9Q082977</v>
          </cell>
          <cell r="D1340" t="str">
            <v>IP-SOL-FL36-D-A=</v>
          </cell>
          <cell r="E1340">
            <v>203000</v>
          </cell>
          <cell r="F1340">
            <v>97300</v>
          </cell>
          <cell r="G1340">
            <v>130000</v>
          </cell>
          <cell r="H1340">
            <v>79300</v>
          </cell>
          <cell r="I1340">
            <v>5947.5</v>
          </cell>
        </row>
        <row r="1341">
          <cell r="A1341" t="str">
            <v>FL36-H=</v>
          </cell>
          <cell r="B1341" t="str">
            <v>Cisco IOS 3600 Series FIREWALL Upgrade</v>
          </cell>
          <cell r="C1341" t="str">
            <v>9Q082980</v>
          </cell>
          <cell r="D1341" t="str">
            <v>IP-SOL-FL36-H=</v>
          </cell>
          <cell r="E1341">
            <v>424000</v>
          </cell>
          <cell r="F1341">
            <v>202100</v>
          </cell>
          <cell r="G1341">
            <v>270000</v>
          </cell>
          <cell r="H1341">
            <v>164700</v>
          </cell>
          <cell r="I1341">
            <v>12352.5</v>
          </cell>
        </row>
        <row r="1342">
          <cell r="A1342" t="str">
            <v>FL36-N-R1=</v>
          </cell>
          <cell r="B1342" t="str">
            <v>Cisco IOS 3600 Series APPN to SNASwitch Upgrade</v>
          </cell>
          <cell r="C1342" t="str">
            <v>9Q082993</v>
          </cell>
          <cell r="D1342" t="str">
            <v>IP-SOL-FL36-N-R1=</v>
          </cell>
          <cell r="E1342">
            <v>246000</v>
          </cell>
          <cell r="F1342">
            <v>117500</v>
          </cell>
          <cell r="G1342">
            <v>157000</v>
          </cell>
          <cell r="H1342">
            <v>95770</v>
          </cell>
          <cell r="I1342">
            <v>7182.75</v>
          </cell>
        </row>
        <row r="1343">
          <cell r="A1343" t="str">
            <v>FL36-P=</v>
          </cell>
          <cell r="B1343" t="str">
            <v>Cisco IOS 3600 Series PLUS</v>
          </cell>
          <cell r="C1343" t="str">
            <v>9Q083000</v>
          </cell>
          <cell r="D1343" t="str">
            <v>IP-SOL-FL36-P=</v>
          </cell>
          <cell r="E1343">
            <v>119000</v>
          </cell>
          <cell r="F1343">
            <v>56900</v>
          </cell>
          <cell r="G1343">
            <v>76000</v>
          </cell>
          <cell r="H1343">
            <v>46360</v>
          </cell>
          <cell r="I1343">
            <v>3477</v>
          </cell>
        </row>
        <row r="1344">
          <cell r="A1344" t="str">
            <v>FL36-P-K2=</v>
          </cell>
          <cell r="B1344" t="str">
            <v>Cisco IOS 3600 Series PLUS to  IPSEC 3DES Upgrade</v>
          </cell>
          <cell r="C1344" t="str">
            <v>9Q083013</v>
          </cell>
          <cell r="D1344" t="str">
            <v>IP-SOL-FL36-P-K2=</v>
          </cell>
          <cell r="E1344">
            <v>305000</v>
          </cell>
          <cell r="F1344">
            <v>145300</v>
          </cell>
          <cell r="G1344">
            <v>194000</v>
          </cell>
          <cell r="H1344">
            <v>118340</v>
          </cell>
          <cell r="I1344">
            <v>8875.5</v>
          </cell>
        </row>
        <row r="1345">
          <cell r="A1345" t="str">
            <v>FL36-P-L=</v>
          </cell>
          <cell r="B1345" t="str">
            <v>Cisco IOS 3600 Series PLUS to  IPSEC 56 Upgrade</v>
          </cell>
          <cell r="C1345" t="str">
            <v>9Q083026</v>
          </cell>
          <cell r="D1345" t="str">
            <v>IP-SOL-FL36-P-L=</v>
          </cell>
          <cell r="E1345">
            <v>305000</v>
          </cell>
          <cell r="F1345">
            <v>145300</v>
          </cell>
          <cell r="G1345">
            <v>194000</v>
          </cell>
          <cell r="H1345">
            <v>118340</v>
          </cell>
          <cell r="I1345">
            <v>8875.5</v>
          </cell>
        </row>
        <row r="1346">
          <cell r="A1346" t="str">
            <v>FL36-P-Y=</v>
          </cell>
          <cell r="B1346" t="str">
            <v>Cisco IOS 3600 Series Plus to Plus 56</v>
          </cell>
          <cell r="C1346" t="str">
            <v>9Q083039</v>
          </cell>
          <cell r="D1346" t="str">
            <v>IP-SOL-FL36-P-Y=</v>
          </cell>
          <cell r="E1346">
            <v>305000</v>
          </cell>
          <cell r="F1346">
            <v>145300</v>
          </cell>
          <cell r="G1346">
            <v>194000</v>
          </cell>
          <cell r="H1346">
            <v>118340</v>
          </cell>
          <cell r="I1346">
            <v>8875.5</v>
          </cell>
        </row>
        <row r="1347">
          <cell r="A1347" t="str">
            <v>FL36-R1=</v>
          </cell>
          <cell r="B1347" t="str">
            <v>Cisco IOS 3600 Series SNASwitch Upgrade</v>
          </cell>
          <cell r="C1347" t="str">
            <v>9Q083042</v>
          </cell>
          <cell r="D1347" t="str">
            <v>IP-SOL-FL36-R1=</v>
          </cell>
          <cell r="E1347">
            <v>492000</v>
          </cell>
          <cell r="F1347">
            <v>234400</v>
          </cell>
          <cell r="G1347">
            <v>313000</v>
          </cell>
          <cell r="H1347">
            <v>190930</v>
          </cell>
          <cell r="I1347">
            <v>14319.75</v>
          </cell>
        </row>
        <row r="1348">
          <cell r="A1348" t="str">
            <v>FL36-Y=</v>
          </cell>
          <cell r="B1348" t="str">
            <v>Cisco IOS 3600 Series PLUS 56</v>
          </cell>
          <cell r="C1348" t="str">
            <v>9Q083068</v>
          </cell>
          <cell r="D1348" t="str">
            <v>IP-SOL-FL36-Y=</v>
          </cell>
          <cell r="E1348">
            <v>509000</v>
          </cell>
          <cell r="F1348">
            <v>242600</v>
          </cell>
          <cell r="G1348">
            <v>194000</v>
          </cell>
          <cell r="H1348">
            <v>118340</v>
          </cell>
          <cell r="I1348">
            <v>8875.5</v>
          </cell>
        </row>
        <row r="1349">
          <cell r="A1349" t="str">
            <v>MMTL-3600/2600-16=</v>
          </cell>
          <cell r="B1349" t="str">
            <v>Modem Management Technology License For 16 Analog Modems</v>
          </cell>
          <cell r="C1349" t="str">
            <v>9Q083071</v>
          </cell>
          <cell r="D1349" t="str">
            <v>IP-SOL-MMTL-3600/2600-16=</v>
          </cell>
          <cell r="E1349">
            <v>271000</v>
          </cell>
          <cell r="F1349">
            <v>129500</v>
          </cell>
          <cell r="G1349">
            <v>173000</v>
          </cell>
          <cell r="H1349">
            <v>105530</v>
          </cell>
          <cell r="I1349">
            <v>7914.75</v>
          </cell>
        </row>
        <row r="1350">
          <cell r="A1350" t="str">
            <v>MMTL-3600/2600-8=</v>
          </cell>
          <cell r="B1350" t="str">
            <v>Modem Management Technology License For 8 Analog Modems</v>
          </cell>
          <cell r="C1350" t="str">
            <v>9Q083084</v>
          </cell>
          <cell r="D1350" t="str">
            <v>IP-SOL-MMTL-3600/2600-8=</v>
          </cell>
          <cell r="E1350">
            <v>136000</v>
          </cell>
          <cell r="F1350">
            <v>64500</v>
          </cell>
          <cell r="G1350">
            <v>86000</v>
          </cell>
          <cell r="H1350">
            <v>52460</v>
          </cell>
          <cell r="I1350">
            <v>3934.5</v>
          </cell>
        </row>
        <row r="1351">
          <cell r="A1351" t="str">
            <v>MMTL-3600-12</v>
          </cell>
          <cell r="B1351" t="str">
            <v>Modem management technology license for 3600</v>
          </cell>
          <cell r="C1351" t="str">
            <v>9Q083097</v>
          </cell>
          <cell r="D1351" t="str">
            <v>IP-SOL-MMTL-3600-12</v>
          </cell>
          <cell r="E1351">
            <v>203000</v>
          </cell>
          <cell r="F1351">
            <v>97300</v>
          </cell>
          <cell r="G1351">
            <v>130000</v>
          </cell>
          <cell r="H1351">
            <v>79300</v>
          </cell>
          <cell r="I1351">
            <v>5947.5</v>
          </cell>
        </row>
        <row r="1352">
          <cell r="A1352" t="str">
            <v>MMTL-3600-18</v>
          </cell>
          <cell r="B1352" t="str">
            <v>Modem management technology license for 3600</v>
          </cell>
          <cell r="C1352" t="str">
            <v>9Q083101</v>
          </cell>
          <cell r="D1352" t="str">
            <v>IP-SOL-MMTL-3600-18</v>
          </cell>
          <cell r="E1352">
            <v>305000</v>
          </cell>
          <cell r="F1352">
            <v>145300</v>
          </cell>
          <cell r="G1352">
            <v>194000</v>
          </cell>
          <cell r="H1352">
            <v>118340</v>
          </cell>
          <cell r="I1352">
            <v>8875.5</v>
          </cell>
        </row>
        <row r="1353">
          <cell r="A1353" t="str">
            <v>MMTL-3600-24</v>
          </cell>
          <cell r="B1353" t="str">
            <v>Modem management technology license for 3600</v>
          </cell>
          <cell r="C1353" t="str">
            <v>9Q083114</v>
          </cell>
          <cell r="D1353" t="str">
            <v>IP-SOL-MMTL-3600-24</v>
          </cell>
          <cell r="E1353">
            <v>407000</v>
          </cell>
          <cell r="F1353">
            <v>193900</v>
          </cell>
          <cell r="G1353">
            <v>259000</v>
          </cell>
          <cell r="H1353">
            <v>157990</v>
          </cell>
          <cell r="I1353">
            <v>11849.25</v>
          </cell>
        </row>
        <row r="1354">
          <cell r="A1354" t="str">
            <v>MMTL-3600-30</v>
          </cell>
          <cell r="B1354" t="str">
            <v>Modem management technology license for 3600</v>
          </cell>
          <cell r="C1354" t="str">
            <v>9Q083127</v>
          </cell>
          <cell r="D1354" t="str">
            <v>IP-SOL-MMTL-3600-30</v>
          </cell>
          <cell r="E1354">
            <v>509000</v>
          </cell>
          <cell r="F1354">
            <v>242600</v>
          </cell>
          <cell r="G1354">
            <v>324000</v>
          </cell>
          <cell r="H1354">
            <v>197640</v>
          </cell>
          <cell r="I1354">
            <v>14823</v>
          </cell>
        </row>
        <row r="1355">
          <cell r="A1355" t="str">
            <v>MMTL-3600-6</v>
          </cell>
          <cell r="B1355" t="str">
            <v>Modem management technology license for 3600</v>
          </cell>
          <cell r="C1355" t="str">
            <v>9Q083130</v>
          </cell>
          <cell r="D1355" t="str">
            <v>IP-SOL-MMTL-3600-6</v>
          </cell>
          <cell r="E1355">
            <v>102000</v>
          </cell>
          <cell r="F1355">
            <v>48700</v>
          </cell>
          <cell r="G1355">
            <v>65000</v>
          </cell>
          <cell r="H1355">
            <v>39650</v>
          </cell>
          <cell r="I1355">
            <v>2973.75</v>
          </cell>
        </row>
        <row r="1356">
          <cell r="A1356" t="str">
            <v>MC3810-V3-AC</v>
          </cell>
          <cell r="B1356" t="str">
            <v>MC3810-V3 Chassis w/ 100-220 VAC Power Supply</v>
          </cell>
          <cell r="C1356" t="str">
            <v>9Q500008</v>
          </cell>
          <cell r="D1356" t="str">
            <v>IP-SOL-MC3810-V3-AC</v>
          </cell>
          <cell r="G1356">
            <v>356000</v>
          </cell>
          <cell r="H1356">
            <v>217160</v>
          </cell>
          <cell r="I1356">
            <v>16287</v>
          </cell>
        </row>
        <row r="1357">
          <cell r="A1357" t="str">
            <v>MC3810-V3-DC</v>
          </cell>
          <cell r="B1357" t="str">
            <v>MC3810-V3 Chassis w/ -48 VDC Power Supply</v>
          </cell>
          <cell r="C1357" t="str">
            <v>9Q500011</v>
          </cell>
          <cell r="D1357" t="str">
            <v>IP-SOL-MC3810-V3-DC</v>
          </cell>
          <cell r="G1357">
            <v>410000</v>
          </cell>
          <cell r="H1357">
            <v>250100</v>
          </cell>
          <cell r="I1357">
            <v>18757.5</v>
          </cell>
        </row>
        <row r="1358">
          <cell r="A1358" t="str">
            <v>MC3810-V3-RPS</v>
          </cell>
          <cell r="B1358" t="str">
            <v>MC3810-V3 Chassis w/ Redundant Power Supply Connector Option</v>
          </cell>
          <cell r="C1358" t="str">
            <v>9Q500024</v>
          </cell>
          <cell r="D1358" t="str">
            <v>IP-SOL-MC3810-V3-RPS</v>
          </cell>
          <cell r="G1358">
            <v>356000</v>
          </cell>
          <cell r="H1358">
            <v>217160</v>
          </cell>
          <cell r="I1358">
            <v>16287</v>
          </cell>
        </row>
        <row r="1359">
          <cell r="A1359" t="str">
            <v>MC3810-V-AC</v>
          </cell>
          <cell r="B1359" t="str">
            <v>MC3810 CHASSIS WITH 100-220VAC POWER SUPPLY</v>
          </cell>
          <cell r="C1359" t="str">
            <v>9Q500037</v>
          </cell>
          <cell r="D1359" t="str">
            <v>IP-SOL-MC3810-V-AC</v>
          </cell>
          <cell r="G1359">
            <v>291000</v>
          </cell>
          <cell r="H1359">
            <v>177510</v>
          </cell>
          <cell r="I1359">
            <v>13313.25</v>
          </cell>
        </row>
        <row r="1360">
          <cell r="A1360" t="str">
            <v>MC3810-V-DC</v>
          </cell>
          <cell r="B1360" t="str">
            <v>MC3810 CHASSIS WITH -48 VDC POWER SUPPLY</v>
          </cell>
          <cell r="C1360" t="str">
            <v>9Q500040</v>
          </cell>
          <cell r="D1360" t="str">
            <v>IP-SOL-MC3810-V-DC</v>
          </cell>
          <cell r="G1360">
            <v>345000</v>
          </cell>
          <cell r="H1360">
            <v>210450</v>
          </cell>
          <cell r="I1360">
            <v>15783.75</v>
          </cell>
        </row>
        <row r="1361">
          <cell r="A1361" t="str">
            <v>MC3810-V-RPS</v>
          </cell>
          <cell r="B1361" t="str">
            <v>MC3810-V Redundant Power Supply Option</v>
          </cell>
          <cell r="C1361" t="str">
            <v>9Q500053</v>
          </cell>
          <cell r="D1361" t="str">
            <v>IP-SOL-MC3810-V-RPS</v>
          </cell>
          <cell r="G1361">
            <v>291000</v>
          </cell>
          <cell r="H1361">
            <v>177510</v>
          </cell>
          <cell r="I1361">
            <v>13313.25</v>
          </cell>
        </row>
        <row r="1362">
          <cell r="A1362" t="str">
            <v>MC3810-AC40=</v>
          </cell>
          <cell r="B1362" t="str">
            <v>Cisco MC3810 100-220VAC Power Supply, Spare</v>
          </cell>
          <cell r="C1362" t="str">
            <v>9Q500066</v>
          </cell>
          <cell r="D1362" t="str">
            <v>IP-SOL-MC3810-AC40=</v>
          </cell>
          <cell r="G1362">
            <v>14000</v>
          </cell>
          <cell r="H1362">
            <v>8540</v>
          </cell>
          <cell r="I1362">
            <v>640.5</v>
          </cell>
        </row>
        <row r="1363">
          <cell r="A1363" t="str">
            <v>MC3810-DC48=</v>
          </cell>
          <cell r="B1363" t="str">
            <v>MC3810 -48 VDC Power Supply Spare</v>
          </cell>
          <cell r="C1363" t="str">
            <v>9Q500079</v>
          </cell>
          <cell r="D1363" t="str">
            <v>IP-SOL-MC3810-DC48=</v>
          </cell>
          <cell r="G1363">
            <v>54000</v>
          </cell>
          <cell r="H1363">
            <v>32940</v>
          </cell>
          <cell r="I1363">
            <v>2470.5</v>
          </cell>
        </row>
        <row r="1364">
          <cell r="A1364" t="str">
            <v>MC3810-DVM-BNC</v>
          </cell>
          <cell r="B1364" t="str">
            <v>E1 Unbalanced Digital Voice Interface</v>
          </cell>
          <cell r="C1364" t="str">
            <v>9Q500082</v>
          </cell>
          <cell r="D1364" t="str">
            <v>IP-SOL-MC3810-DVM-BNC</v>
          </cell>
          <cell r="G1364">
            <v>76000</v>
          </cell>
          <cell r="H1364">
            <v>46360</v>
          </cell>
          <cell r="I1364">
            <v>3477</v>
          </cell>
        </row>
        <row r="1365">
          <cell r="A1365" t="str">
            <v>MC3810-DVM-E1</v>
          </cell>
          <cell r="B1365" t="str">
            <v>3810 Digital Voice Interface E1 Card</v>
          </cell>
          <cell r="C1365" t="str">
            <v>9Q500095</v>
          </cell>
          <cell r="D1365" t="str">
            <v>IP-SOL-MC3810-DVM-E1</v>
          </cell>
          <cell r="G1365">
            <v>76000</v>
          </cell>
          <cell r="H1365">
            <v>46360</v>
          </cell>
          <cell r="I1365">
            <v>3477</v>
          </cell>
        </row>
        <row r="1366">
          <cell r="A1366" t="str">
            <v>MC3810-DVM-T1</v>
          </cell>
          <cell r="B1366" t="str">
            <v>3810 Digital Voice Interface T1 Card</v>
          </cell>
          <cell r="C1366" t="str">
            <v>9Q500109</v>
          </cell>
          <cell r="D1366" t="str">
            <v>IP-SOL-MC3810-DVM-T1</v>
          </cell>
          <cell r="G1366">
            <v>76000</v>
          </cell>
          <cell r="H1366">
            <v>46360</v>
          </cell>
          <cell r="I1366">
            <v>3477</v>
          </cell>
        </row>
        <row r="1367">
          <cell r="A1367" t="str">
            <v>MC3810-APM-EM</v>
          </cell>
          <cell r="B1367" t="str">
            <v>E&amp;M Analog Personality Module</v>
          </cell>
          <cell r="C1367" t="str">
            <v>9Q500112</v>
          </cell>
          <cell r="D1367" t="str">
            <v>IP-SOL-MC3810-APM-EM</v>
          </cell>
          <cell r="G1367">
            <v>11000</v>
          </cell>
          <cell r="H1367">
            <v>6710</v>
          </cell>
          <cell r="I1367">
            <v>503.25</v>
          </cell>
        </row>
        <row r="1368">
          <cell r="A1368" t="str">
            <v>MC3810-APM-FXO</v>
          </cell>
          <cell r="B1368" t="str">
            <v>FXO Analog Personality Module</v>
          </cell>
          <cell r="C1368" t="str">
            <v>9Q500125</v>
          </cell>
          <cell r="D1368" t="str">
            <v>IP-SOL-MC3810-APM-FXO</v>
          </cell>
          <cell r="G1368">
            <v>11000</v>
          </cell>
          <cell r="H1368">
            <v>6710</v>
          </cell>
          <cell r="I1368">
            <v>503.25</v>
          </cell>
        </row>
        <row r="1369">
          <cell r="A1369" t="str">
            <v>MC3810-APM-FXS</v>
          </cell>
          <cell r="B1369" t="str">
            <v>FXS Analog Personality Module</v>
          </cell>
          <cell r="C1369" t="str">
            <v>9Q500138</v>
          </cell>
          <cell r="D1369" t="str">
            <v>IP-SOL-MC3810-APM-FXS</v>
          </cell>
          <cell r="G1369">
            <v>11000</v>
          </cell>
          <cell r="H1369">
            <v>6710</v>
          </cell>
          <cell r="I1369">
            <v>503.25</v>
          </cell>
        </row>
        <row r="1370">
          <cell r="A1370" t="str">
            <v>MC3810-AVM6</v>
          </cell>
          <cell r="B1370" t="str">
            <v>6 port Analog Voice Interface</v>
          </cell>
          <cell r="C1370" t="str">
            <v>9Q500141</v>
          </cell>
          <cell r="D1370" t="str">
            <v>IP-SOL-MC3810-AVM6</v>
          </cell>
          <cell r="G1370">
            <v>43000</v>
          </cell>
          <cell r="H1370">
            <v>26230</v>
          </cell>
          <cell r="I1370">
            <v>1967.25</v>
          </cell>
        </row>
        <row r="1371">
          <cell r="A1371" t="str">
            <v>MC3810-BVM4-NT/TE</v>
          </cell>
          <cell r="B1371" t="str">
            <v>MC3810 4 Port BRI Voice Module (NT &amp; TE)</v>
          </cell>
          <cell r="C1371" t="str">
            <v>9Q700134</v>
          </cell>
          <cell r="D1371" t="str">
            <v>IP-SOL-MC3810-BVM4-NT/TE</v>
          </cell>
          <cell r="G1371">
            <v>324000</v>
          </cell>
          <cell r="H1371">
            <v>197640</v>
          </cell>
          <cell r="I1371">
            <v>14823</v>
          </cell>
        </row>
        <row r="1372">
          <cell r="A1372" t="str">
            <v>MC3810-HCM2</v>
          </cell>
          <cell r="B1372" t="str">
            <v>2 DSP High Density Voice Compression Module</v>
          </cell>
          <cell r="C1372" t="str">
            <v>9Q500154</v>
          </cell>
          <cell r="D1372" t="str">
            <v>IP-SOL-MC3810-HCM2</v>
          </cell>
          <cell r="G1372">
            <v>97000</v>
          </cell>
          <cell r="H1372">
            <v>59170</v>
          </cell>
          <cell r="I1372">
            <v>4437.75</v>
          </cell>
        </row>
        <row r="1373">
          <cell r="A1373" t="str">
            <v>MC3810-HCM6</v>
          </cell>
          <cell r="B1373" t="str">
            <v>6 DSP High Density Voice Compression Module</v>
          </cell>
          <cell r="C1373" t="str">
            <v>9Q500167</v>
          </cell>
          <cell r="D1373" t="str">
            <v>IP-SOL-MC3810-HCM6</v>
          </cell>
          <cell r="G1373">
            <v>259000</v>
          </cell>
          <cell r="H1373">
            <v>157990</v>
          </cell>
          <cell r="I1373">
            <v>11849.25</v>
          </cell>
        </row>
        <row r="1374">
          <cell r="A1374" t="str">
            <v>MC3810-MFT-BNC</v>
          </cell>
          <cell r="B1374" t="str">
            <v>3810 Multiflex Trunk with E1-BNC Interface</v>
          </cell>
          <cell r="C1374" t="str">
            <v>9Q500196</v>
          </cell>
          <cell r="D1374" t="str">
            <v>IP-SOL-MC3810-MFT-BNC</v>
          </cell>
          <cell r="G1374">
            <v>76000</v>
          </cell>
          <cell r="H1374">
            <v>46360</v>
          </cell>
          <cell r="I1374">
            <v>3477</v>
          </cell>
        </row>
        <row r="1375">
          <cell r="A1375" t="str">
            <v>MC3810-MFT-E1</v>
          </cell>
          <cell r="B1375" t="str">
            <v>3810 Multiflex Trunk With RJ-48 E1 Interface</v>
          </cell>
          <cell r="C1375" t="str">
            <v>9Q500200</v>
          </cell>
          <cell r="D1375" t="str">
            <v>IP-SOL-MC3810-MFT-E1</v>
          </cell>
          <cell r="G1375">
            <v>76000</v>
          </cell>
          <cell r="H1375">
            <v>46360</v>
          </cell>
          <cell r="I1375">
            <v>3477</v>
          </cell>
        </row>
        <row r="1376">
          <cell r="A1376" t="str">
            <v>MC3810-MFT-EBS</v>
          </cell>
          <cell r="B1376" t="str">
            <v>3810 Multiflex Trunk with RJ-48 E1 and BRI S/T Interfaces</v>
          </cell>
          <cell r="C1376" t="str">
            <v>9Q500213</v>
          </cell>
          <cell r="D1376" t="str">
            <v>IP-SOL-MC3810-MFT-EBS</v>
          </cell>
          <cell r="G1376">
            <v>97000</v>
          </cell>
          <cell r="H1376">
            <v>59170</v>
          </cell>
          <cell r="I1376">
            <v>4437.75</v>
          </cell>
        </row>
        <row r="1377">
          <cell r="A1377" t="str">
            <v>MC3810-MFT-EUS</v>
          </cell>
          <cell r="B1377" t="str">
            <v>3810 Multiflex Trunk with E1-BNC and BRI S/T Interfaces</v>
          </cell>
          <cell r="C1377" t="str">
            <v>9Q500226</v>
          </cell>
          <cell r="D1377" t="str">
            <v>IP-SOL-MC3810-MFT-EUS</v>
          </cell>
          <cell r="G1377">
            <v>97000</v>
          </cell>
          <cell r="H1377">
            <v>59170</v>
          </cell>
          <cell r="I1377">
            <v>4437.75</v>
          </cell>
        </row>
        <row r="1378">
          <cell r="A1378" t="str">
            <v>MC3810-MFT-T1</v>
          </cell>
          <cell r="B1378" t="str">
            <v>3810 Multiflex Trunk With RJ-48 T1 Interface</v>
          </cell>
          <cell r="C1378" t="str">
            <v>9Q500239</v>
          </cell>
          <cell r="D1378" t="str">
            <v>IP-SOL-MC3810-MFT-T1</v>
          </cell>
          <cell r="G1378">
            <v>76000</v>
          </cell>
          <cell r="H1378">
            <v>46360</v>
          </cell>
          <cell r="I1378">
            <v>3477</v>
          </cell>
        </row>
        <row r="1379">
          <cell r="A1379" t="str">
            <v>MC3810-MFT-TBS</v>
          </cell>
          <cell r="B1379" t="str">
            <v>3810 Multiflex Trunk With RJ-48 T1 and BRI S/T Interfaces</v>
          </cell>
          <cell r="C1379" t="str">
            <v>9Q500242</v>
          </cell>
          <cell r="D1379" t="str">
            <v>IP-SOL-MC3810-MFT-TBS</v>
          </cell>
          <cell r="G1379">
            <v>97000</v>
          </cell>
          <cell r="H1379">
            <v>59170</v>
          </cell>
          <cell r="I1379">
            <v>4437.75</v>
          </cell>
        </row>
        <row r="1380">
          <cell r="A1380" t="str">
            <v>BOOT-381V-64D=</v>
          </cell>
          <cell r="B1380" t="str">
            <v>MC3810-V Rommon &amp; 64 DRAM Upgrade</v>
          </cell>
          <cell r="C1380" t="str">
            <v>9Q500255</v>
          </cell>
          <cell r="D1380" t="str">
            <v>IP-SOL-BOOT-381V-64D=</v>
          </cell>
          <cell r="G1380">
            <v>216000</v>
          </cell>
          <cell r="H1380">
            <v>131760</v>
          </cell>
          <cell r="I1380">
            <v>9882</v>
          </cell>
        </row>
        <row r="1381">
          <cell r="A1381" t="str">
            <v>BOOT-381V-64D16F=</v>
          </cell>
          <cell r="B1381" t="str">
            <v>MC3810-V Rommon, 64 DRAM &amp; 16 Flash Upgrade</v>
          </cell>
          <cell r="C1381" t="str">
            <v>9Q500268</v>
          </cell>
          <cell r="D1381" t="str">
            <v>IP-SOL-BOOT-381V-64D16F=</v>
          </cell>
          <cell r="G1381">
            <v>292000</v>
          </cell>
          <cell r="H1381">
            <v>178120</v>
          </cell>
          <cell r="I1381">
            <v>13359</v>
          </cell>
        </row>
        <row r="1382">
          <cell r="A1382" t="str">
            <v>BOOT-381V-64D32F=</v>
          </cell>
          <cell r="B1382" t="str">
            <v>MC3810-V Rommon, 64 DRAM &amp; 32 Flash Upgrade</v>
          </cell>
          <cell r="C1382" t="str">
            <v>9Q500271</v>
          </cell>
          <cell r="D1382" t="str">
            <v>IP-SOL-BOOT-381V-64D32F=</v>
          </cell>
          <cell r="G1382">
            <v>302000</v>
          </cell>
          <cell r="H1382">
            <v>184220</v>
          </cell>
          <cell r="I1382">
            <v>13816.5</v>
          </cell>
        </row>
        <row r="1383">
          <cell r="A1383" t="str">
            <v>MEM-381-16F-U</v>
          </cell>
          <cell r="B1383" t="str">
            <v>16MB FLASH Memory Upgrade for MC3810</v>
          </cell>
          <cell r="C1383" t="str">
            <v>9Q500284</v>
          </cell>
          <cell r="D1383" t="str">
            <v>IP-SOL-MEM-381-16F-U</v>
          </cell>
          <cell r="G1383">
            <v>76000</v>
          </cell>
          <cell r="H1383">
            <v>46360</v>
          </cell>
          <cell r="I1383">
            <v>3477</v>
          </cell>
        </row>
        <row r="1384">
          <cell r="A1384" t="str">
            <v>MEM-381-1X16F=</v>
          </cell>
          <cell r="B1384" t="str">
            <v>16MB Flash Memory for MC3810 (Spare)</v>
          </cell>
          <cell r="C1384" t="str">
            <v>9Q500297</v>
          </cell>
          <cell r="D1384" t="str">
            <v>IP-SOL-MEM-381-1X16F=</v>
          </cell>
          <cell r="G1384">
            <v>108000</v>
          </cell>
          <cell r="H1384">
            <v>65880</v>
          </cell>
          <cell r="I1384">
            <v>4941</v>
          </cell>
        </row>
        <row r="1385">
          <cell r="A1385" t="str">
            <v>MEM-381-1X32D=</v>
          </cell>
          <cell r="B1385" t="str">
            <v>32Mb DRAM Memory for MC3810</v>
          </cell>
          <cell r="C1385" t="str">
            <v>9Q500301</v>
          </cell>
          <cell r="D1385" t="str">
            <v>IP-SOL-MEM-381-1X32D=</v>
          </cell>
          <cell r="G1385">
            <v>173000</v>
          </cell>
          <cell r="H1385">
            <v>105530</v>
          </cell>
          <cell r="I1385">
            <v>7914.75</v>
          </cell>
        </row>
        <row r="1386">
          <cell r="A1386" t="str">
            <v>MEM-381-1X32F</v>
          </cell>
          <cell r="B1386" t="str">
            <v>32MB Flash Memory for MC3810</v>
          </cell>
          <cell r="C1386" t="str">
            <v>9Q500314</v>
          </cell>
          <cell r="D1386" t="str">
            <v>IP-SOL-MEM-381-1X32F</v>
          </cell>
          <cell r="G1386">
            <v>162000</v>
          </cell>
          <cell r="H1386">
            <v>98820</v>
          </cell>
          <cell r="I1386">
            <v>7411.5</v>
          </cell>
        </row>
        <row r="1387">
          <cell r="A1387" t="str">
            <v>MEM-381-1X64D</v>
          </cell>
          <cell r="B1387" t="str">
            <v>64MB DRAM Memory for MC3810</v>
          </cell>
          <cell r="C1387" t="str">
            <v>9Q500327</v>
          </cell>
          <cell r="D1387" t="str">
            <v>IP-SOL-MEM-381-1X64D</v>
          </cell>
          <cell r="G1387">
            <v>184000</v>
          </cell>
          <cell r="H1387">
            <v>112240</v>
          </cell>
          <cell r="I1387">
            <v>8418</v>
          </cell>
        </row>
        <row r="1388">
          <cell r="A1388" t="str">
            <v>MEM-381-1X8F=</v>
          </cell>
          <cell r="B1388" t="str">
            <v>8MB Flash Memory for MC3810 (Spare)</v>
          </cell>
          <cell r="C1388" t="str">
            <v>9Q500330</v>
          </cell>
          <cell r="D1388" t="str">
            <v>IP-SOL-MEM-381-1X8F=</v>
          </cell>
          <cell r="G1388">
            <v>76000</v>
          </cell>
          <cell r="H1388">
            <v>46360</v>
          </cell>
          <cell r="I1388">
            <v>3477</v>
          </cell>
        </row>
        <row r="1389">
          <cell r="A1389" t="str">
            <v>MEM-DIM-1X64D=</v>
          </cell>
          <cell r="B1389" t="str">
            <v>64 SDRAM memory for the MC3810-V3 (spare)</v>
          </cell>
          <cell r="C1389" t="str">
            <v>9Q500343</v>
          </cell>
          <cell r="D1389" t="str">
            <v>IP-SOL-MEM-DIM-1X64D=</v>
          </cell>
          <cell r="G1389">
            <v>216000</v>
          </cell>
          <cell r="H1389">
            <v>131760</v>
          </cell>
          <cell r="I1389">
            <v>9882</v>
          </cell>
        </row>
        <row r="1390">
          <cell r="A1390" t="str">
            <v>I38AK2-12</v>
          </cell>
          <cell r="B1390" t="str">
            <v>Cisco 3800 Series IOS ENTERPRISE PLUS IPSEC 3DES</v>
          </cell>
          <cell r="C1390" t="str">
            <v>9Q500356</v>
          </cell>
          <cell r="D1390" t="str">
            <v>IP-SOL-I38AK2-12</v>
          </cell>
          <cell r="G1390" t="e">
            <v>#N/A</v>
          </cell>
          <cell r="H1390" t="e">
            <v>#N/A</v>
          </cell>
          <cell r="I1390" t="e">
            <v>#N/A</v>
          </cell>
        </row>
        <row r="1391">
          <cell r="A1391" t="str">
            <v>I38CM2PK2-12</v>
          </cell>
          <cell r="B1391" t="str">
            <v>Cisco 3800 Series IOS IP/ATM PLUS IPSEC 3DES</v>
          </cell>
          <cell r="C1391" t="str">
            <v>9Q500369</v>
          </cell>
          <cell r="D1391" t="str">
            <v>IP-SOL-I38CM2PK2-12</v>
          </cell>
          <cell r="G1391" t="e">
            <v>#N/A</v>
          </cell>
          <cell r="H1391" t="e">
            <v>#N/A</v>
          </cell>
          <cell r="I1391" t="e">
            <v>#N/A</v>
          </cell>
        </row>
        <row r="1392">
          <cell r="A1392" t="str">
            <v>I38CM2PKK2-12</v>
          </cell>
          <cell r="B1392" t="str">
            <v>Cisco 3800 Series IOS IP/ATM PLUS IPSEC 3DES NO ISDN</v>
          </cell>
          <cell r="C1392" t="str">
            <v>9Q500372</v>
          </cell>
          <cell r="D1392" t="str">
            <v>IP-SOL-I38CM2PKK2-12</v>
          </cell>
          <cell r="G1392" t="e">
            <v>#N/A</v>
          </cell>
          <cell r="H1392" t="e">
            <v>#N/A</v>
          </cell>
          <cell r="I1392" t="e">
            <v>#N/A</v>
          </cell>
        </row>
        <row r="1393">
          <cell r="A1393" t="str">
            <v>I38CPVK2-12</v>
          </cell>
          <cell r="B1393" t="str">
            <v>Cisco 3800 Series IOS IP PLUS VOIP &amp; VOATM IPSEC 3DES</v>
          </cell>
          <cell r="C1393" t="str">
            <v>9Q500385</v>
          </cell>
          <cell r="D1393" t="str">
            <v>IP-SOL-I38CPVK2-12</v>
          </cell>
          <cell r="G1393" t="e">
            <v>#N/A</v>
          </cell>
          <cell r="H1393" t="e">
            <v>#N/A</v>
          </cell>
          <cell r="I1393" t="e">
            <v>#N/A</v>
          </cell>
        </row>
        <row r="1394">
          <cell r="A1394" t="str">
            <v>S38AK2-12=</v>
          </cell>
          <cell r="B1394" t="str">
            <v>Cisco 3800 Series IOS ENTERPRISE PLUS IPSEC 3DES</v>
          </cell>
          <cell r="C1394" t="str">
            <v>9Q700033</v>
          </cell>
          <cell r="D1394" t="str">
            <v>IP-SOL-S38AK2-12=</v>
          </cell>
          <cell r="G1394" t="e">
            <v>#N/A</v>
          </cell>
          <cell r="H1394" t="e">
            <v>#N/A</v>
          </cell>
          <cell r="I1394" t="e">
            <v>#N/A</v>
          </cell>
        </row>
        <row r="1395">
          <cell r="A1395" t="str">
            <v>S38AM3P-12</v>
          </cell>
          <cell r="B1395" t="str">
            <v>Cisco 3800 Series IOS ENTERPRISE/ATM PLUS</v>
          </cell>
          <cell r="C1395" t="str">
            <v>9Q500398</v>
          </cell>
          <cell r="D1395" t="str">
            <v>IP-SOL-S38AM3P-12</v>
          </cell>
          <cell r="G1395" t="e">
            <v>#N/A</v>
          </cell>
          <cell r="H1395" t="e">
            <v>#N/A</v>
          </cell>
          <cell r="I1395" t="e">
            <v>#N/A</v>
          </cell>
        </row>
        <row r="1396">
          <cell r="A1396" t="str">
            <v>S38AM3P-12=</v>
          </cell>
          <cell r="B1396" t="str">
            <v>Cisco 3800 Series IOS ENTERPRISE/ATM PLUS</v>
          </cell>
          <cell r="C1396" t="str">
            <v>9Q500402</v>
          </cell>
          <cell r="D1396" t="str">
            <v>IP-SOL-S38AM3P-12=</v>
          </cell>
          <cell r="G1396" t="e">
            <v>#N/A</v>
          </cell>
          <cell r="H1396" t="e">
            <v>#N/A</v>
          </cell>
          <cell r="I1396" t="e">
            <v>#N/A</v>
          </cell>
        </row>
        <row r="1397">
          <cell r="A1397" t="str">
            <v>S38AM3PU-12</v>
          </cell>
          <cell r="B1397" t="str">
            <v>Cisco 3800 Series IOS ENTERPRISE PLUS ATM MCM H323</v>
          </cell>
          <cell r="C1397" t="str">
            <v>9Q500415</v>
          </cell>
          <cell r="D1397" t="str">
            <v>IP-SOL-S38AM3PU-12</v>
          </cell>
          <cell r="G1397" t="e">
            <v>#N/A</v>
          </cell>
          <cell r="H1397" t="e">
            <v>#N/A</v>
          </cell>
          <cell r="I1397" t="e">
            <v>#N/A</v>
          </cell>
        </row>
        <row r="1398">
          <cell r="A1398" t="str">
            <v>S38AM3PU-12=</v>
          </cell>
          <cell r="B1398" t="str">
            <v>Cisco 3800 Series IOS ENTERPRISE PLUS ATM MCM H323</v>
          </cell>
          <cell r="C1398" t="str">
            <v>9Q500428</v>
          </cell>
          <cell r="D1398" t="str">
            <v>IP-SOL-S38AM3PU-12=</v>
          </cell>
          <cell r="G1398" t="e">
            <v>#N/A</v>
          </cell>
          <cell r="H1398" t="e">
            <v>#N/A</v>
          </cell>
          <cell r="I1398" t="e">
            <v>#N/A</v>
          </cell>
        </row>
        <row r="1399">
          <cell r="A1399" t="str">
            <v>S38AP-12</v>
          </cell>
          <cell r="B1399" t="str">
            <v>Cisco 3800 Series IOS ENTERPRISE PLUS</v>
          </cell>
          <cell r="C1399" t="str">
            <v>9Q500431</v>
          </cell>
          <cell r="D1399" t="str">
            <v>IP-SOL-S38AP-12</v>
          </cell>
          <cell r="G1399" t="e">
            <v>#N/A</v>
          </cell>
          <cell r="H1399" t="e">
            <v>#N/A</v>
          </cell>
          <cell r="I1399" t="e">
            <v>#N/A</v>
          </cell>
        </row>
        <row r="1400">
          <cell r="A1400" t="str">
            <v>S38AP-12=</v>
          </cell>
          <cell r="B1400" t="str">
            <v>Cisco 3800 Series IOS ENTERPRISE PLUS</v>
          </cell>
          <cell r="C1400" t="str">
            <v>9Q500444</v>
          </cell>
          <cell r="D1400" t="str">
            <v>IP-SOL-S38AP-12=</v>
          </cell>
          <cell r="G1400" t="e">
            <v>#N/A</v>
          </cell>
          <cell r="H1400" t="e">
            <v>#N/A</v>
          </cell>
          <cell r="I1400" t="e">
            <v>#N/A</v>
          </cell>
        </row>
        <row r="1401">
          <cell r="A1401" t="str">
            <v>S38C-12=</v>
          </cell>
          <cell r="B1401" t="str">
            <v>Cisco 3800 Series IOS IP</v>
          </cell>
          <cell r="C1401" t="str">
            <v>9Q500457</v>
          </cell>
          <cell r="D1401" t="str">
            <v>IP-SOL-S38C-12=</v>
          </cell>
          <cell r="G1401" t="e">
            <v>#N/A</v>
          </cell>
          <cell r="H1401" t="e">
            <v>#N/A</v>
          </cell>
          <cell r="I1401" t="e">
            <v>#N/A</v>
          </cell>
        </row>
        <row r="1402">
          <cell r="A1402" t="str">
            <v>S38CM2PK2-12=</v>
          </cell>
          <cell r="B1402" t="str">
            <v>Cisco 3800 Series IOS IP/ATM PLUS IPSEC 3DES</v>
          </cell>
          <cell r="C1402" t="str">
            <v>9Q700046</v>
          </cell>
          <cell r="D1402" t="str">
            <v>IP-SOL-S38CM2PK2-12=</v>
          </cell>
          <cell r="G1402" t="e">
            <v>#N/A</v>
          </cell>
          <cell r="H1402" t="e">
            <v>#N/A</v>
          </cell>
          <cell r="I1402" t="e">
            <v>#N/A</v>
          </cell>
        </row>
        <row r="1403">
          <cell r="A1403" t="str">
            <v>S38CM2PKK2-12=</v>
          </cell>
          <cell r="B1403" t="str">
            <v>Cisco 3800 Series IOS IP/ATM PLUS IPSEC 3DES NO ISDN</v>
          </cell>
          <cell r="C1403" t="str">
            <v>9Q700059</v>
          </cell>
          <cell r="D1403" t="str">
            <v>IP-SOL-S38CM2PKK2-12=</v>
          </cell>
          <cell r="G1403" t="e">
            <v>#N/A</v>
          </cell>
          <cell r="H1403" t="e">
            <v>#N/A</v>
          </cell>
          <cell r="I1403" t="e">
            <v>#N/A</v>
          </cell>
        </row>
        <row r="1404">
          <cell r="A1404" t="str">
            <v>S38CM2PV-12</v>
          </cell>
          <cell r="B1404" t="str">
            <v>Cisco 3800 Series IOS IP PLUS VOIP/VOATM</v>
          </cell>
          <cell r="C1404" t="str">
            <v>9Q700147</v>
          </cell>
          <cell r="D1404" t="str">
            <v>IP-SOL-S38CM2PV-12</v>
          </cell>
          <cell r="G1404" t="e">
            <v>#N/A</v>
          </cell>
          <cell r="H1404" t="e">
            <v>#N/A</v>
          </cell>
          <cell r="I1404" t="e">
            <v>#N/A</v>
          </cell>
        </row>
        <row r="1405">
          <cell r="A1405" t="str">
            <v>S38CM2PV-12=</v>
          </cell>
          <cell r="B1405" t="str">
            <v>Cisco 3800 Series IOS IP PLUS VOIP/VOATM</v>
          </cell>
          <cell r="C1405" t="str">
            <v>9Q700150</v>
          </cell>
          <cell r="D1405" t="str">
            <v>IP-SOL-S38CM2PV-12=</v>
          </cell>
          <cell r="G1405" t="e">
            <v>#N/A</v>
          </cell>
          <cell r="H1405" t="e">
            <v>#N/A</v>
          </cell>
          <cell r="I1405" t="e">
            <v>#N/A</v>
          </cell>
        </row>
        <row r="1406">
          <cell r="A1406" t="str">
            <v>S38CM3P-12</v>
          </cell>
          <cell r="B1406" t="str">
            <v>Cisco 3800 Series IOS IP/ATM PLUS</v>
          </cell>
          <cell r="C1406" t="str">
            <v>9Q500460</v>
          </cell>
          <cell r="D1406" t="str">
            <v>IP-SOL-S38CM3P-12</v>
          </cell>
          <cell r="G1406" t="e">
            <v>#N/A</v>
          </cell>
          <cell r="H1406" t="e">
            <v>#N/A</v>
          </cell>
          <cell r="I1406" t="e">
            <v>#N/A</v>
          </cell>
        </row>
        <row r="1407">
          <cell r="A1407" t="str">
            <v>S38CM3P-12=</v>
          </cell>
          <cell r="B1407" t="str">
            <v>Cisco 3800 Series IOS IP/ATM PLUS</v>
          </cell>
          <cell r="C1407" t="str">
            <v>9Q500473</v>
          </cell>
          <cell r="D1407" t="str">
            <v>IP-SOL-S38CM3P-12=</v>
          </cell>
          <cell r="G1407" t="e">
            <v>#N/A</v>
          </cell>
          <cell r="H1407" t="e">
            <v>#N/A</v>
          </cell>
          <cell r="I1407" t="e">
            <v>#N/A</v>
          </cell>
        </row>
        <row r="1408">
          <cell r="A1408" t="str">
            <v>S38CM3PL-12</v>
          </cell>
          <cell r="B1408" t="str">
            <v>Cisco 3800 Series IOS IP/ATM PLUS IPSEC 56</v>
          </cell>
          <cell r="C1408" t="str">
            <v>9Q500486</v>
          </cell>
          <cell r="D1408" t="str">
            <v>IP-SOL-S38CM3PL-12</v>
          </cell>
          <cell r="G1408" t="e">
            <v>#N/A</v>
          </cell>
          <cell r="H1408" t="e">
            <v>#N/A</v>
          </cell>
          <cell r="I1408" t="e">
            <v>#N/A</v>
          </cell>
        </row>
        <row r="1409">
          <cell r="A1409" t="str">
            <v>S38CM3PU-12</v>
          </cell>
          <cell r="B1409" t="str">
            <v>Cisco 3800 Series IOS IP PLUS ATM MCM H323</v>
          </cell>
          <cell r="C1409" t="str">
            <v>9Q500499</v>
          </cell>
          <cell r="D1409" t="str">
            <v>IP-SOL-S38CM3PU-12</v>
          </cell>
          <cell r="G1409" t="e">
            <v>#N/A</v>
          </cell>
          <cell r="H1409" t="e">
            <v>#N/A</v>
          </cell>
          <cell r="I1409" t="e">
            <v>#N/A</v>
          </cell>
        </row>
        <row r="1410">
          <cell r="A1410" t="str">
            <v>S38CM3PU-12=</v>
          </cell>
          <cell r="B1410" t="str">
            <v>Cisco 3800 Series IOS IP PLUS ATM MCM H323</v>
          </cell>
          <cell r="C1410" t="str">
            <v>9Q500503</v>
          </cell>
          <cell r="D1410" t="str">
            <v>IP-SOL-S38CM3PU-12=</v>
          </cell>
          <cell r="G1410" t="e">
            <v>#N/A</v>
          </cell>
          <cell r="H1410" t="e">
            <v>#N/A</v>
          </cell>
          <cell r="I1410" t="e">
            <v>#N/A</v>
          </cell>
        </row>
        <row r="1411">
          <cell r="A1411" t="str">
            <v>S38CM3PUL-12</v>
          </cell>
          <cell r="B1411" t="str">
            <v>Cisco 3800 Series IOS IP PLUS ATM MCM H323 IPSEC 56</v>
          </cell>
          <cell r="C1411" t="str">
            <v>9Q500516</v>
          </cell>
          <cell r="D1411" t="str">
            <v>IP-SOL-S38CM3PUL-12</v>
          </cell>
          <cell r="G1411" t="e">
            <v>#N/A</v>
          </cell>
          <cell r="H1411" t="e">
            <v>#N/A</v>
          </cell>
          <cell r="I1411" t="e">
            <v>#N/A</v>
          </cell>
        </row>
        <row r="1412">
          <cell r="A1412" t="str">
            <v>S38CP-12</v>
          </cell>
          <cell r="B1412" t="str">
            <v>Cisco 3800 Series IOS IP PLUS</v>
          </cell>
          <cell r="C1412" t="str">
            <v>9Q500529</v>
          </cell>
          <cell r="D1412" t="str">
            <v>IP-SOL-S38CP-12</v>
          </cell>
          <cell r="G1412" t="e">
            <v>#N/A</v>
          </cell>
          <cell r="H1412" t="e">
            <v>#N/A</v>
          </cell>
          <cell r="I1412" t="e">
            <v>#N/A</v>
          </cell>
        </row>
        <row r="1413">
          <cell r="A1413" t="str">
            <v>S38CP-12=</v>
          </cell>
          <cell r="B1413" t="str">
            <v>Cisco 3800 Series IOS IP PLUS</v>
          </cell>
          <cell r="C1413" t="str">
            <v>9Q500532</v>
          </cell>
          <cell r="D1413" t="str">
            <v>IP-SOL-S38CP-12=</v>
          </cell>
          <cell r="G1413" t="e">
            <v>#N/A</v>
          </cell>
          <cell r="H1413" t="e">
            <v>#N/A</v>
          </cell>
          <cell r="I1413" t="e">
            <v>#N/A</v>
          </cell>
        </row>
        <row r="1414">
          <cell r="A1414" t="str">
            <v>S38CPL-12</v>
          </cell>
          <cell r="B1414" t="str">
            <v>Cisco 3800 Series IOS IP PLUS IPSEC 56</v>
          </cell>
          <cell r="C1414" t="str">
            <v>9Q500545</v>
          </cell>
          <cell r="D1414" t="str">
            <v>IP-SOL-S38CPL-12</v>
          </cell>
          <cell r="G1414" t="e">
            <v>#N/A</v>
          </cell>
          <cell r="H1414" t="e">
            <v>#N/A</v>
          </cell>
          <cell r="I1414" t="e">
            <v>#N/A</v>
          </cell>
        </row>
        <row r="1415">
          <cell r="A1415" t="str">
            <v>S38CPL-12T</v>
          </cell>
          <cell r="B1415" t="str">
            <v>Cisco 3800 Series IOS IP PLUS IPSEC 56</v>
          </cell>
          <cell r="C1415" t="str">
            <v>9Q500558</v>
          </cell>
          <cell r="D1415" t="str">
            <v>IP-SOL-S38CPL-12T</v>
          </cell>
          <cell r="G1415" t="e">
            <v>#N/A</v>
          </cell>
          <cell r="H1415" t="e">
            <v>#N/A</v>
          </cell>
          <cell r="I1415" t="e">
            <v>#N/A</v>
          </cell>
        </row>
        <row r="1416">
          <cell r="A1416" t="str">
            <v>S38AM3PLV-12</v>
          </cell>
          <cell r="B1416" t="str">
            <v>Cisco 3800 Series IOS ENTERPIRSE PLUS VOIP &amp; VOATM IPSEC 56</v>
          </cell>
          <cell r="C1416" t="str">
            <v>9Q500561</v>
          </cell>
          <cell r="D1416" t="str">
            <v>IP-SOL-S38AM3PLV-12</v>
          </cell>
          <cell r="G1416" t="e">
            <v>#N/A</v>
          </cell>
          <cell r="H1416" t="e">
            <v>#N/A</v>
          </cell>
          <cell r="I1416" t="e">
            <v>#N/A</v>
          </cell>
        </row>
        <row r="1417">
          <cell r="A1417" t="str">
            <v>S38AM3PLV-12=</v>
          </cell>
          <cell r="B1417" t="str">
            <v>Cisco 3800 Series IOS ENTERPIRSE PLUS VOIP &amp; VOATM IPSEC 56</v>
          </cell>
          <cell r="C1417" t="str">
            <v>9Q500574</v>
          </cell>
          <cell r="D1417" t="str">
            <v>IP-SOL-S38AM3PLV-12=</v>
          </cell>
          <cell r="G1417" t="e">
            <v>#N/A</v>
          </cell>
          <cell r="H1417" t="e">
            <v>#N/A</v>
          </cell>
          <cell r="I1417" t="e">
            <v>#N/A</v>
          </cell>
        </row>
        <row r="1418">
          <cell r="A1418" t="str">
            <v>S38AM3PV-12</v>
          </cell>
          <cell r="B1418" t="str">
            <v>Cisco 3800 Series IOS ENTERPRISE PLUS VOIP &amp;VOATM</v>
          </cell>
          <cell r="C1418" t="str">
            <v>9Q500587</v>
          </cell>
          <cell r="D1418" t="str">
            <v>IP-SOL-S38AM3PV-12</v>
          </cell>
          <cell r="G1418" t="e">
            <v>#N/A</v>
          </cell>
          <cell r="H1418" t="e">
            <v>#N/A</v>
          </cell>
          <cell r="I1418" t="e">
            <v>#N/A</v>
          </cell>
        </row>
        <row r="1419">
          <cell r="A1419" t="str">
            <v>S38AM3PV-12=</v>
          </cell>
          <cell r="B1419" t="str">
            <v>Cisco 3800 Series IOS ENTERPRISE PLUS VOIP &amp; VOATM</v>
          </cell>
          <cell r="C1419" t="str">
            <v>9Q500590</v>
          </cell>
          <cell r="D1419" t="str">
            <v>IP-SOL-S38AM3PV-12=</v>
          </cell>
          <cell r="G1419" t="e">
            <v>#N/A</v>
          </cell>
          <cell r="H1419" t="e">
            <v>#N/A</v>
          </cell>
          <cell r="I1419" t="e">
            <v>#N/A</v>
          </cell>
        </row>
        <row r="1420">
          <cell r="A1420" t="str">
            <v>S38APL-12</v>
          </cell>
          <cell r="B1420" t="str">
            <v>Cisco 3800 Series IOS ENTERPRISE PLUS IPSEC 56</v>
          </cell>
          <cell r="C1420" t="str">
            <v>9Q500604</v>
          </cell>
          <cell r="D1420" t="str">
            <v>IP-SOL-S38APL-12</v>
          </cell>
          <cell r="G1420" t="e">
            <v>#N/A</v>
          </cell>
          <cell r="H1420" t="e">
            <v>#N/A</v>
          </cell>
          <cell r="I1420" t="e">
            <v>#N/A</v>
          </cell>
        </row>
        <row r="1421">
          <cell r="A1421" t="str">
            <v>S38APL-12=</v>
          </cell>
          <cell r="B1421" t="str">
            <v>Cisco 3800 Series IOS ENTERPRISE PLUS IPSEC 56</v>
          </cell>
          <cell r="C1421" t="str">
            <v>9Q500617</v>
          </cell>
          <cell r="D1421" t="str">
            <v>IP-SOL-S38APL-12=</v>
          </cell>
          <cell r="G1421" t="e">
            <v>#N/A</v>
          </cell>
          <cell r="H1421" t="e">
            <v>#N/A</v>
          </cell>
          <cell r="I1421" t="e">
            <v>#N/A</v>
          </cell>
        </row>
        <row r="1422">
          <cell r="A1422" t="str">
            <v>S38CM3PK-12</v>
          </cell>
          <cell r="B1422" t="str">
            <v>Cisco 3800 Series IOS IP/ATM PLUS NO ISDN</v>
          </cell>
          <cell r="C1422" t="str">
            <v>9Q500620</v>
          </cell>
          <cell r="D1422" t="str">
            <v>IP-SOL-S38CM3PK-12</v>
          </cell>
          <cell r="G1422" t="e">
            <v>#N/A</v>
          </cell>
          <cell r="H1422" t="e">
            <v>#N/A</v>
          </cell>
          <cell r="I1422" t="e">
            <v>#N/A</v>
          </cell>
        </row>
        <row r="1423">
          <cell r="A1423" t="str">
            <v>S38CM3PK-12=</v>
          </cell>
          <cell r="B1423" t="str">
            <v>Cisco 3800 Series IOS IP/ATM PLUS NO ISDN</v>
          </cell>
          <cell r="C1423" t="str">
            <v>9Q500633</v>
          </cell>
          <cell r="D1423" t="str">
            <v>IP-SOL-S38CM3PK-12=</v>
          </cell>
          <cell r="G1423" t="e">
            <v>#N/A</v>
          </cell>
          <cell r="H1423" t="e">
            <v>#N/A</v>
          </cell>
          <cell r="I1423" t="e">
            <v>#N/A</v>
          </cell>
        </row>
        <row r="1424">
          <cell r="A1424" t="str">
            <v>S38CM3PLK-12</v>
          </cell>
          <cell r="B1424" t="str">
            <v>Cisco 3800 Series IOS IP/ATM PLUS IPSEC 56 NO ISDN</v>
          </cell>
          <cell r="C1424" t="str">
            <v>9Q500646</v>
          </cell>
          <cell r="D1424" t="str">
            <v>IP-SOL-S38CM3PLK-12</v>
          </cell>
          <cell r="G1424" t="e">
            <v>#N/A</v>
          </cell>
          <cell r="H1424" t="e">
            <v>#N/A</v>
          </cell>
          <cell r="I1424" t="e">
            <v>#N/A</v>
          </cell>
        </row>
        <row r="1425">
          <cell r="A1425" t="str">
            <v>S38CM3PLK-12=</v>
          </cell>
          <cell r="B1425" t="str">
            <v>Cisco 3800 Series IOS IP/ATM PLUS IPSEC 56 NO ISDN</v>
          </cell>
          <cell r="C1425" t="str">
            <v>9Q500659</v>
          </cell>
          <cell r="D1425" t="str">
            <v>IP-SOL-S38CM3PLK-12=</v>
          </cell>
          <cell r="G1425" t="e">
            <v>#N/A</v>
          </cell>
          <cell r="H1425" t="e">
            <v>#N/A</v>
          </cell>
          <cell r="I1425" t="e">
            <v>#N/A</v>
          </cell>
        </row>
        <row r="1426">
          <cell r="A1426" t="str">
            <v>S38CM3PLV-12</v>
          </cell>
          <cell r="B1426" t="str">
            <v>Cisco 3800 Series IOS IP PLUS VOIP &amp; VOATM IPSEC 56</v>
          </cell>
          <cell r="C1426" t="str">
            <v>9Q500662</v>
          </cell>
          <cell r="D1426" t="str">
            <v>IP-SOL-S38CM3PLV-12</v>
          </cell>
          <cell r="G1426" t="e">
            <v>#N/A</v>
          </cell>
          <cell r="H1426" t="e">
            <v>#N/A</v>
          </cell>
          <cell r="I1426" t="e">
            <v>#N/A</v>
          </cell>
        </row>
        <row r="1427">
          <cell r="A1427" t="str">
            <v>S38CM3PLV-12=</v>
          </cell>
          <cell r="B1427" t="str">
            <v>Cisco 3800 Series IOS IP PLUS VOIP &amp; VOATM IPSEC 56</v>
          </cell>
          <cell r="C1427" t="str">
            <v>9Q500675</v>
          </cell>
          <cell r="D1427" t="str">
            <v>IP-SOL-S38CM3PLV-12=</v>
          </cell>
          <cell r="G1427" t="e">
            <v>#N/A</v>
          </cell>
          <cell r="H1427" t="e">
            <v>#N/A</v>
          </cell>
          <cell r="I1427" t="e">
            <v>#N/A</v>
          </cell>
        </row>
        <row r="1428">
          <cell r="A1428" t="str">
            <v>S38CM3PV-12</v>
          </cell>
          <cell r="B1428" t="str">
            <v>Cisco 3800 Series IOS IP PLUS VOIP &amp; VOATM</v>
          </cell>
          <cell r="C1428" t="str">
            <v>9Q500688</v>
          </cell>
          <cell r="D1428" t="str">
            <v>IP-SOL-S38CM3PV-12</v>
          </cell>
          <cell r="G1428" t="e">
            <v>#N/A</v>
          </cell>
          <cell r="H1428" t="e">
            <v>#N/A</v>
          </cell>
          <cell r="I1428" t="e">
            <v>#N/A</v>
          </cell>
        </row>
        <row r="1429">
          <cell r="A1429" t="str">
            <v>S38CM3PV-12=</v>
          </cell>
          <cell r="B1429" t="str">
            <v>Cisco 3800 Series IOS IP PLUS VOIP &amp; VOATM</v>
          </cell>
          <cell r="C1429" t="str">
            <v>9Q500691</v>
          </cell>
          <cell r="D1429" t="str">
            <v>IP-SOL-S38CM3PV-12=</v>
          </cell>
          <cell r="G1429" t="e">
            <v>#N/A</v>
          </cell>
          <cell r="H1429" t="e">
            <v>#N/A</v>
          </cell>
          <cell r="I1429" t="e">
            <v>#N/A</v>
          </cell>
        </row>
        <row r="1430">
          <cell r="A1430" t="str">
            <v>S38CPK-12</v>
          </cell>
          <cell r="B1430" t="str">
            <v>Cisco 3800 Series IOS IP PLUS NO ISDN</v>
          </cell>
          <cell r="C1430" t="str">
            <v>9Q500705</v>
          </cell>
          <cell r="D1430" t="str">
            <v>IP-SOL-S38CPK-12</v>
          </cell>
          <cell r="G1430" t="e">
            <v>#N/A</v>
          </cell>
          <cell r="H1430" t="e">
            <v>#N/A</v>
          </cell>
          <cell r="I1430" t="e">
            <v>#N/A</v>
          </cell>
        </row>
        <row r="1431">
          <cell r="A1431" t="str">
            <v>S38CPK-12=</v>
          </cell>
          <cell r="B1431" t="str">
            <v>Cisco 3800 Series IOS IP PLUS NO ISDN</v>
          </cell>
          <cell r="C1431" t="str">
            <v>9Q500718</v>
          </cell>
          <cell r="D1431" t="str">
            <v>IP-SOL-S38CPK-12=</v>
          </cell>
          <cell r="G1431" t="e">
            <v>#N/A</v>
          </cell>
          <cell r="H1431" t="e">
            <v>#N/A</v>
          </cell>
          <cell r="I1431" t="e">
            <v>#N/A</v>
          </cell>
        </row>
        <row r="1432">
          <cell r="A1432" t="str">
            <v>S38CPL-12=</v>
          </cell>
          <cell r="B1432" t="str">
            <v>Cisco 3800 Series IOS IP PLUS IPSEC 56</v>
          </cell>
          <cell r="C1432" t="str">
            <v>9Q500721</v>
          </cell>
          <cell r="D1432" t="str">
            <v>IP-SOL-S38CPL-12=</v>
          </cell>
          <cell r="G1432" t="e">
            <v>#N/A</v>
          </cell>
          <cell r="H1432" t="e">
            <v>#N/A</v>
          </cell>
          <cell r="I1432" t="e">
            <v>#N/A</v>
          </cell>
        </row>
        <row r="1433">
          <cell r="A1433" t="str">
            <v>S38CPLK-12</v>
          </cell>
          <cell r="B1433" t="str">
            <v>Cisco 3800 Series IOS IP PLUS IPSEC 56 NO ISDN</v>
          </cell>
          <cell r="C1433" t="str">
            <v>9Q500734</v>
          </cell>
          <cell r="D1433" t="str">
            <v>IP-SOL-S38CPLK-12</v>
          </cell>
          <cell r="G1433" t="e">
            <v>#N/A</v>
          </cell>
          <cell r="H1433" t="e">
            <v>#N/A</v>
          </cell>
          <cell r="I1433" t="e">
            <v>#N/A</v>
          </cell>
        </row>
        <row r="1434">
          <cell r="A1434" t="str">
            <v>S38CPLK-12=</v>
          </cell>
          <cell r="B1434" t="str">
            <v>Cisco 3800 Series IOS IP PLUS IPSEC 56 NO ISDN</v>
          </cell>
          <cell r="C1434" t="str">
            <v>9Q500747</v>
          </cell>
          <cell r="D1434" t="str">
            <v>IP-SOL-S38CPLK-12=</v>
          </cell>
          <cell r="G1434" t="e">
            <v>#N/A</v>
          </cell>
          <cell r="H1434" t="e">
            <v>#N/A</v>
          </cell>
          <cell r="I1434" t="e">
            <v>#N/A</v>
          </cell>
        </row>
        <row r="1435">
          <cell r="A1435" t="str">
            <v>S38MH-12</v>
          </cell>
          <cell r="B1435" t="str">
            <v>Cisco MC3810 IOS IP/IPX/IBM/ATM</v>
          </cell>
          <cell r="C1435" t="str">
            <v>9Q500750</v>
          </cell>
          <cell r="D1435" t="str">
            <v>IP-SOL-S38MH-12</v>
          </cell>
          <cell r="G1435" t="e">
            <v>#N/A</v>
          </cell>
          <cell r="H1435" t="e">
            <v>#N/A</v>
          </cell>
          <cell r="I1435" t="e">
            <v>#N/A</v>
          </cell>
        </row>
        <row r="1436">
          <cell r="A1436" t="str">
            <v>S38MH-12=</v>
          </cell>
          <cell r="B1436" t="str">
            <v>Cisco MC3810 IOS IP/IPX/IBM/ATM</v>
          </cell>
          <cell r="C1436" t="str">
            <v>9Q500763</v>
          </cell>
          <cell r="D1436" t="str">
            <v>IP-SOL-S38MH-12=</v>
          </cell>
          <cell r="G1436" t="e">
            <v>#N/A</v>
          </cell>
          <cell r="H1436" t="e">
            <v>#N/A</v>
          </cell>
          <cell r="I1436" t="e">
            <v>#N/A</v>
          </cell>
        </row>
        <row r="1437">
          <cell r="A1437" t="str">
            <v>S38QHV-12</v>
          </cell>
          <cell r="B1437" t="str">
            <v>Cisco MC3810 IOS IP/IPX/AT/IBM/ATM/VOICE</v>
          </cell>
          <cell r="C1437" t="str">
            <v>9Q500776</v>
          </cell>
          <cell r="D1437" t="str">
            <v>IP-SOL-S38QHV-12</v>
          </cell>
          <cell r="G1437" t="e">
            <v>#N/A</v>
          </cell>
          <cell r="H1437" t="e">
            <v>#N/A</v>
          </cell>
          <cell r="I1437" t="e">
            <v>#N/A</v>
          </cell>
        </row>
        <row r="1438">
          <cell r="A1438" t="str">
            <v>S38QHV-12=</v>
          </cell>
          <cell r="B1438" t="str">
            <v>Cisco MC3810 IOS IP/IPX/AT/IBM/ATM/VOICE</v>
          </cell>
          <cell r="C1438" t="str">
            <v>9Q500789</v>
          </cell>
          <cell r="D1438" t="str">
            <v>IP-SOL-S38QHV-12=</v>
          </cell>
          <cell r="G1438" t="e">
            <v>#N/A</v>
          </cell>
          <cell r="H1438" t="e">
            <v>#N/A</v>
          </cell>
          <cell r="I1438" t="e">
            <v>#N/A</v>
          </cell>
        </row>
        <row r="1439">
          <cell r="A1439" t="str">
            <v>S38QV-12</v>
          </cell>
          <cell r="B1439" t="str">
            <v>Cisco MC3810 IOS IP/IPX/AT/IBM/VOICE</v>
          </cell>
          <cell r="C1439" t="str">
            <v>9Q500792</v>
          </cell>
          <cell r="D1439" t="str">
            <v>IP-SOL-S38QV-12</v>
          </cell>
          <cell r="G1439" t="e">
            <v>#N/A</v>
          </cell>
          <cell r="H1439" t="e">
            <v>#N/A</v>
          </cell>
          <cell r="I1439" t="e">
            <v>#N/A</v>
          </cell>
        </row>
        <row r="1440">
          <cell r="A1440" t="str">
            <v>S38QV-12=</v>
          </cell>
          <cell r="B1440" t="str">
            <v>Cisco MC3810 IOS IP/IPX/AT/IBM/VOICE</v>
          </cell>
          <cell r="C1440" t="str">
            <v>9Q500806</v>
          </cell>
          <cell r="D1440" t="str">
            <v>IP-SOL-S38QV-12=</v>
          </cell>
          <cell r="G1440" t="e">
            <v>#N/A</v>
          </cell>
          <cell r="H1440" t="e">
            <v>#N/A</v>
          </cell>
          <cell r="I1440" t="e">
            <v>#N/A</v>
          </cell>
        </row>
        <row r="1441">
          <cell r="A1441" t="str">
            <v>ACS-3810NEBS=</v>
          </cell>
          <cell r="B1441" t="str">
            <v>NEBS Telco Accessory Kit for Cisco 3810</v>
          </cell>
          <cell r="C1441" t="str">
            <v>9Q500819</v>
          </cell>
          <cell r="D1441" t="str">
            <v>IP-SOL-ACS-3810NEBS=</v>
          </cell>
          <cell r="G1441">
            <v>54000</v>
          </cell>
          <cell r="H1441">
            <v>32940</v>
          </cell>
          <cell r="I1441">
            <v>0</v>
          </cell>
        </row>
        <row r="1442">
          <cell r="A1442" t="str">
            <v>FL381MH-MHV</v>
          </cell>
          <cell r="B1442" t="str">
            <v>MC3810 IOS ATM to Voice and ATM Upgrade</v>
          </cell>
          <cell r="C1442" t="str">
            <v>9Q500822</v>
          </cell>
          <cell r="D1442" t="str">
            <v>IP-SOL-FL381MH-MHV</v>
          </cell>
          <cell r="G1442">
            <v>54000</v>
          </cell>
          <cell r="H1442">
            <v>32940</v>
          </cell>
          <cell r="I1442">
            <v>2470.5</v>
          </cell>
        </row>
        <row r="1443">
          <cell r="A1443" t="str">
            <v>FL381MV-MHV</v>
          </cell>
          <cell r="B1443" t="str">
            <v>MC3810 IOS Voice to Voice and ATM Upgrade</v>
          </cell>
          <cell r="C1443" t="str">
            <v>9Q500835</v>
          </cell>
          <cell r="D1443" t="str">
            <v>IP-SOL-FL381MV-MHV</v>
          </cell>
          <cell r="G1443">
            <v>173000</v>
          </cell>
          <cell r="H1443">
            <v>105530</v>
          </cell>
          <cell r="I1443">
            <v>7914.75</v>
          </cell>
        </row>
        <row r="1444">
          <cell r="A1444" t="str">
            <v>FL38AM3-AM3PV</v>
          </cell>
          <cell r="B1444" t="str">
            <v>MC3810 IOS Enterprise Plus VoATM to EnterPlus VoATM/VoIP</v>
          </cell>
          <cell r="C1444" t="str">
            <v>9Q500848</v>
          </cell>
          <cell r="D1444" t="str">
            <v>IP-SOL-FL38AM3-AM3PV</v>
          </cell>
          <cell r="G1444">
            <v>97000</v>
          </cell>
          <cell r="H1444">
            <v>59170</v>
          </cell>
          <cell r="I1444">
            <v>4437.75</v>
          </cell>
        </row>
        <row r="1445">
          <cell r="A1445" t="str">
            <v>FL38AP-AM3</v>
          </cell>
          <cell r="B1445" t="str">
            <v>MC3810 IOS Enterprise Plus to Enterprise ATM Plus Upgrade</v>
          </cell>
          <cell r="C1445" t="str">
            <v>9Q500851</v>
          </cell>
          <cell r="D1445" t="str">
            <v>IP-SOL-FL38AP-AM3</v>
          </cell>
          <cell r="G1445">
            <v>140000</v>
          </cell>
          <cell r="H1445">
            <v>85400</v>
          </cell>
          <cell r="I1445">
            <v>6405</v>
          </cell>
        </row>
        <row r="1446">
          <cell r="A1446" t="str">
            <v>FL38C-CP</v>
          </cell>
          <cell r="B1446" t="str">
            <v>MC3810 IOS IP TO IP PLUS UPGRADE</v>
          </cell>
          <cell r="C1446" t="str">
            <v>9Q500864</v>
          </cell>
          <cell r="D1446" t="str">
            <v>IP-SOL-FL38C-CP</v>
          </cell>
          <cell r="G1446">
            <v>76000</v>
          </cell>
          <cell r="H1446">
            <v>46360</v>
          </cell>
          <cell r="I1446">
            <v>3477</v>
          </cell>
        </row>
        <row r="1447">
          <cell r="A1447" t="str">
            <v>FL38CM3-AM3</v>
          </cell>
          <cell r="B1447" t="str">
            <v>MC3810 IOS IP ATM Plus to Enterprise ATM Plus Upgrade</v>
          </cell>
          <cell r="C1447" t="str">
            <v>9Q500877</v>
          </cell>
          <cell r="D1447" t="str">
            <v>IP-SOL-FL38CM3-AM3</v>
          </cell>
          <cell r="G1447">
            <v>65000</v>
          </cell>
          <cell r="H1447">
            <v>39650</v>
          </cell>
          <cell r="I1447">
            <v>2973.75</v>
          </cell>
        </row>
        <row r="1448">
          <cell r="A1448" t="str">
            <v>FL38CM3-CM3PV</v>
          </cell>
          <cell r="B1448" t="str">
            <v>MC3810 IOS IP PLUS VoATM to IP PLUS VoATM/VoIP</v>
          </cell>
          <cell r="C1448" t="str">
            <v>9Q500880</v>
          </cell>
          <cell r="D1448" t="str">
            <v>IP-SOL-FL38CM3-CM3PV</v>
          </cell>
          <cell r="G1448">
            <v>86000</v>
          </cell>
          <cell r="H1448">
            <v>52460</v>
          </cell>
          <cell r="I1448">
            <v>3934.5</v>
          </cell>
        </row>
        <row r="1449">
          <cell r="A1449" t="str">
            <v>FL38CP-AP</v>
          </cell>
          <cell r="B1449" t="str">
            <v>MC3810 IOS IP Plus to Enterprise Plus Upgrade</v>
          </cell>
          <cell r="C1449" t="str">
            <v>9Q500893</v>
          </cell>
          <cell r="D1449" t="str">
            <v>IP-SOL-FL38CP-AP</v>
          </cell>
          <cell r="G1449">
            <v>65000</v>
          </cell>
          <cell r="H1449">
            <v>39650</v>
          </cell>
          <cell r="I1449">
            <v>2973.75</v>
          </cell>
        </row>
        <row r="1450">
          <cell r="A1450" t="str">
            <v>FL38CP-CM3</v>
          </cell>
          <cell r="B1450" t="str">
            <v>MC3810 IOS IP Plus to IP ATM Plus Upgrade</v>
          </cell>
          <cell r="C1450" t="str">
            <v>9Q500907</v>
          </cell>
          <cell r="D1450" t="str">
            <v>IP-SOL-FL38CP-CM3</v>
          </cell>
          <cell r="G1450">
            <v>151000</v>
          </cell>
          <cell r="H1450">
            <v>92110</v>
          </cell>
          <cell r="I1450">
            <v>6908.25</v>
          </cell>
        </row>
        <row r="1451">
          <cell r="A1451" t="str">
            <v>FL38-CP-CPL</v>
          </cell>
          <cell r="B1451" t="str">
            <v>MC3810 IOS IP Plus to IP Plus IPSec 56</v>
          </cell>
          <cell r="C1451" t="str">
            <v>9Q500910</v>
          </cell>
          <cell r="D1451" t="str">
            <v>IP-SOL-FL38-CP-CPL</v>
          </cell>
          <cell r="G1451">
            <v>54000</v>
          </cell>
          <cell r="H1451">
            <v>32940</v>
          </cell>
          <cell r="I1451">
            <v>2470.5</v>
          </cell>
        </row>
        <row r="1452">
          <cell r="A1452" t="str">
            <v>FL38MHV-AM3PU</v>
          </cell>
          <cell r="B1452" t="str">
            <v>IOS ATM/Voice to Enterprise Plus MCM upgrade</v>
          </cell>
          <cell r="C1452" t="str">
            <v>9Q500923</v>
          </cell>
          <cell r="D1452" t="str">
            <v>IP-SOL-FL38MHV-AM3PU</v>
          </cell>
          <cell r="G1452">
            <v>108000</v>
          </cell>
          <cell r="H1452">
            <v>65880</v>
          </cell>
          <cell r="I1452">
            <v>4941</v>
          </cell>
        </row>
        <row r="1453">
          <cell r="A1453" t="str">
            <v>FL38MHV-CM3PU</v>
          </cell>
          <cell r="B1453" t="str">
            <v>MC3810 IOS ATM/Voice IP Plus MCM upgrade</v>
          </cell>
          <cell r="C1453" t="str">
            <v>9Q500936</v>
          </cell>
          <cell r="D1453" t="str">
            <v>IP-SOL-FL38MHV-CM3PU</v>
          </cell>
          <cell r="G1453">
            <v>54000</v>
          </cell>
          <cell r="H1453">
            <v>32940</v>
          </cell>
          <cell r="I1453">
            <v>2470.5</v>
          </cell>
        </row>
        <row r="1454">
          <cell r="A1454" t="str">
            <v>CISCO4500-DC-M</v>
          </cell>
          <cell r="B1454" t="str">
            <v>Cisco 4500-M Modular Router-DC</v>
          </cell>
          <cell r="C1454" t="str">
            <v>9Q107007</v>
          </cell>
          <cell r="D1454" t="str">
            <v>IP-SOL-CISCO4500-DC-M</v>
          </cell>
          <cell r="E1454">
            <v>1568000</v>
          </cell>
          <cell r="F1454">
            <v>605700</v>
          </cell>
          <cell r="G1454">
            <v>810000</v>
          </cell>
          <cell r="H1454">
            <v>494100</v>
          </cell>
          <cell r="I1454">
            <v>37057.5</v>
          </cell>
        </row>
        <row r="1455">
          <cell r="A1455" t="str">
            <v>CISCO4500-M</v>
          </cell>
          <cell r="B1455" t="str">
            <v>Cisco 4500-M Modular Router-AC</v>
          </cell>
          <cell r="C1455" t="str">
            <v>9Q107010</v>
          </cell>
          <cell r="D1455" t="str">
            <v>IP-SOL-CISCO4500-M</v>
          </cell>
          <cell r="E1455">
            <v>1254000</v>
          </cell>
          <cell r="F1455">
            <v>484600</v>
          </cell>
          <cell r="G1455">
            <v>648000</v>
          </cell>
          <cell r="H1455">
            <v>395280</v>
          </cell>
          <cell r="I1455">
            <v>29646</v>
          </cell>
        </row>
        <row r="1456">
          <cell r="A1456" t="str">
            <v>CISCO4500-RPS-M</v>
          </cell>
          <cell r="B1456" t="str">
            <v>Cisco 4500-M Modular Multiprotocol Router, use w/ AC RPS</v>
          </cell>
          <cell r="C1456" t="str">
            <v>9Q107023</v>
          </cell>
          <cell r="D1456" t="str">
            <v>IP-SOL-CISCO4500-RPS-M</v>
          </cell>
          <cell r="E1456">
            <v>1254000</v>
          </cell>
          <cell r="F1456">
            <v>484600</v>
          </cell>
          <cell r="G1456">
            <v>648000</v>
          </cell>
          <cell r="H1456">
            <v>395280</v>
          </cell>
          <cell r="I1456">
            <v>29646</v>
          </cell>
        </row>
        <row r="1457">
          <cell r="A1457" t="str">
            <v>CISCO4700-DC-M</v>
          </cell>
          <cell r="B1457" t="str">
            <v>Cisco 4700-M Modular Router-DC</v>
          </cell>
          <cell r="C1457" t="str">
            <v>9Q109003</v>
          </cell>
          <cell r="D1457" t="str">
            <v>IP-SOL-CISCO4700-DC-M</v>
          </cell>
          <cell r="E1457">
            <v>2091000</v>
          </cell>
          <cell r="F1457">
            <v>807700</v>
          </cell>
          <cell r="G1457">
            <v>1080000</v>
          </cell>
          <cell r="H1457">
            <v>658800</v>
          </cell>
          <cell r="I1457">
            <v>49410</v>
          </cell>
        </row>
        <row r="1458">
          <cell r="A1458" t="str">
            <v>CISCO4700-M</v>
          </cell>
          <cell r="B1458" t="str">
            <v>CISCO 4700-M MODULAR ROUTER-AC</v>
          </cell>
          <cell r="C1458" t="str">
            <v>9Q109016</v>
          </cell>
          <cell r="D1458" t="str">
            <v>IP-SOL-CISCO4700-M</v>
          </cell>
          <cell r="E1458">
            <v>1777000</v>
          </cell>
          <cell r="F1458">
            <v>686500</v>
          </cell>
          <cell r="G1458">
            <v>918000</v>
          </cell>
          <cell r="H1458">
            <v>559980</v>
          </cell>
          <cell r="I1458">
            <v>41998.5</v>
          </cell>
        </row>
        <row r="1459">
          <cell r="A1459" t="str">
            <v>CISCO4700-RPS-M</v>
          </cell>
          <cell r="B1459" t="str">
            <v>Cisco 4700-M Modular Multiprotocol Router, use w/ AC RPS</v>
          </cell>
          <cell r="C1459" t="str">
            <v>9Q109029</v>
          </cell>
          <cell r="D1459" t="str">
            <v>IP-SOL-CISCO4700-RPS-M</v>
          </cell>
          <cell r="E1459">
            <v>1777000</v>
          </cell>
          <cell r="F1459">
            <v>686500</v>
          </cell>
          <cell r="G1459">
            <v>918000</v>
          </cell>
          <cell r="H1459">
            <v>559980</v>
          </cell>
          <cell r="I1459">
            <v>41998.5</v>
          </cell>
        </row>
        <row r="1460">
          <cell r="A1460" t="str">
            <v>NP-1A-DS3</v>
          </cell>
          <cell r="B1460" t="str">
            <v>1-Port ATM DS3 NP Module 45 Mbps-COAX</v>
          </cell>
          <cell r="C1460" t="str">
            <v>9Q100006</v>
          </cell>
          <cell r="D1460" t="str">
            <v>IP-SOL-NP-1A-DS3</v>
          </cell>
          <cell r="E1460">
            <v>2613000</v>
          </cell>
          <cell r="F1460">
            <v>1009500</v>
          </cell>
          <cell r="G1460">
            <v>1350000</v>
          </cell>
          <cell r="H1460">
            <v>823500</v>
          </cell>
          <cell r="I1460">
            <v>61762.5</v>
          </cell>
        </row>
        <row r="1461">
          <cell r="A1461" t="str">
            <v>NP-1A-E3</v>
          </cell>
          <cell r="B1461" t="str">
            <v>1-Port ATM E3 NP Module 34 Mbps-COAX</v>
          </cell>
          <cell r="C1461" t="str">
            <v>9Q100019</v>
          </cell>
          <cell r="D1461" t="str">
            <v>IP-SOL-NP-1A-E3</v>
          </cell>
          <cell r="E1461">
            <v>2613000</v>
          </cell>
          <cell r="F1461">
            <v>1009500</v>
          </cell>
          <cell r="G1461">
            <v>1350000</v>
          </cell>
          <cell r="H1461">
            <v>823500</v>
          </cell>
          <cell r="I1461">
            <v>61762.5</v>
          </cell>
        </row>
        <row r="1462">
          <cell r="A1462" t="str">
            <v>NP-1A-MM</v>
          </cell>
          <cell r="B1462" t="str">
            <v>1-Port Multimode ATM OC-3 NP Module</v>
          </cell>
          <cell r="C1462" t="str">
            <v>9Q100022</v>
          </cell>
          <cell r="D1462" t="str">
            <v>IP-SOL-NP-1A-MM</v>
          </cell>
          <cell r="E1462">
            <v>1986000</v>
          </cell>
          <cell r="F1462">
            <v>767200</v>
          </cell>
          <cell r="G1462">
            <v>1026000</v>
          </cell>
          <cell r="H1462">
            <v>625860</v>
          </cell>
          <cell r="I1462">
            <v>46939.5</v>
          </cell>
        </row>
        <row r="1463">
          <cell r="A1463" t="str">
            <v>NP-1A-SM</v>
          </cell>
          <cell r="B1463" t="str">
            <v>1-Port Single-mode ATM OC-3 NP Module</v>
          </cell>
          <cell r="C1463" t="str">
            <v>9Q100035</v>
          </cell>
          <cell r="D1463" t="str">
            <v>IP-SOL-NP-1A-SM</v>
          </cell>
          <cell r="E1463">
            <v>2404000</v>
          </cell>
          <cell r="F1463">
            <v>928800</v>
          </cell>
          <cell r="G1463">
            <v>1242000</v>
          </cell>
          <cell r="H1463">
            <v>757620</v>
          </cell>
          <cell r="I1463">
            <v>56821.5</v>
          </cell>
        </row>
        <row r="1464">
          <cell r="A1464" t="str">
            <v>NP-1A-SM-LR</v>
          </cell>
          <cell r="B1464" t="str">
            <v>1-Port Single-mode Long Reach ATM OC3 NP Module</v>
          </cell>
          <cell r="C1464" t="str">
            <v>9Q100048</v>
          </cell>
          <cell r="D1464" t="str">
            <v>IP-SOL-NP-1A-SM-LR</v>
          </cell>
          <cell r="E1464">
            <v>3136000</v>
          </cell>
          <cell r="F1464">
            <v>1211400</v>
          </cell>
          <cell r="G1464">
            <v>1620000</v>
          </cell>
          <cell r="H1464">
            <v>988200</v>
          </cell>
          <cell r="I1464">
            <v>74115</v>
          </cell>
        </row>
        <row r="1465">
          <cell r="A1465" t="str">
            <v>NP-1F-D-MM</v>
          </cell>
          <cell r="B1465" t="str">
            <v>Multimode, Dual-Attached FDDI NP Module</v>
          </cell>
          <cell r="C1465" t="str">
            <v>9Q100051</v>
          </cell>
          <cell r="D1465" t="str">
            <v>IP-SOL-NP-1F-D-MM</v>
          </cell>
          <cell r="E1465">
            <v>1526000</v>
          </cell>
          <cell r="F1465">
            <v>589300</v>
          </cell>
          <cell r="G1465">
            <v>788000</v>
          </cell>
          <cell r="H1465">
            <v>480680</v>
          </cell>
          <cell r="I1465">
            <v>36051</v>
          </cell>
        </row>
        <row r="1466">
          <cell r="A1466" t="str">
            <v>NP-1F-D-SS</v>
          </cell>
          <cell r="B1466" t="str">
            <v>Single-mode, Dual-Attached FDDI NP Module</v>
          </cell>
          <cell r="C1466" t="str">
            <v>9Q100064</v>
          </cell>
          <cell r="D1466" t="str">
            <v>IP-SOL-NP-1F-D-SS</v>
          </cell>
          <cell r="E1466">
            <v>1693000</v>
          </cell>
          <cell r="F1466">
            <v>654300</v>
          </cell>
          <cell r="G1466">
            <v>875000</v>
          </cell>
          <cell r="H1466">
            <v>533750</v>
          </cell>
          <cell r="I1466">
            <v>40031.25</v>
          </cell>
        </row>
        <row r="1467">
          <cell r="A1467" t="str">
            <v>NP-1FE</v>
          </cell>
          <cell r="B1467" t="str">
            <v>1 Port Fast Ethernet Module for 4500-M and 4700-M</v>
          </cell>
          <cell r="C1467" t="str">
            <v>9Q100077</v>
          </cell>
          <cell r="D1467" t="str">
            <v>IP-SOL-NP-1FE</v>
          </cell>
          <cell r="E1467">
            <v>836000</v>
          </cell>
          <cell r="F1467">
            <v>323100</v>
          </cell>
          <cell r="G1467">
            <v>432000</v>
          </cell>
          <cell r="H1467">
            <v>263520</v>
          </cell>
          <cell r="I1467">
            <v>19764</v>
          </cell>
        </row>
        <row r="1468">
          <cell r="A1468" t="str">
            <v>NP-1F-S-M</v>
          </cell>
          <cell r="B1468" t="str">
            <v>Multimode, Single-Attached FDDI NP Module</v>
          </cell>
          <cell r="C1468" t="str">
            <v>9Q100093</v>
          </cell>
          <cell r="D1468" t="str">
            <v>IP-SOL-NP-1F-S-M</v>
          </cell>
          <cell r="E1468">
            <v>1275000</v>
          </cell>
          <cell r="F1468">
            <v>492800</v>
          </cell>
          <cell r="G1468">
            <v>659000</v>
          </cell>
          <cell r="H1468">
            <v>401990</v>
          </cell>
          <cell r="I1468">
            <v>30149.25</v>
          </cell>
        </row>
        <row r="1469">
          <cell r="A1469" t="str">
            <v>NP-1HSSI</v>
          </cell>
          <cell r="B1469" t="str">
            <v>1-Port HSSI NP Module</v>
          </cell>
          <cell r="C1469" t="str">
            <v>9Q100107</v>
          </cell>
          <cell r="D1469" t="str">
            <v>IP-SOL-NP-1HSSI</v>
          </cell>
          <cell r="E1469">
            <v>1254000</v>
          </cell>
          <cell r="F1469">
            <v>484600</v>
          </cell>
          <cell r="G1469">
            <v>648000</v>
          </cell>
          <cell r="H1469">
            <v>395280</v>
          </cell>
          <cell r="I1469">
            <v>29646</v>
          </cell>
        </row>
        <row r="1470">
          <cell r="A1470" t="str">
            <v>NP-1RV2</v>
          </cell>
          <cell r="B1470" t="str">
            <v>1 Token Ring Port NP Module</v>
          </cell>
          <cell r="C1470" t="str">
            <v>9Q100110</v>
          </cell>
          <cell r="D1470" t="str">
            <v>IP-SOL-NP-1RV2</v>
          </cell>
          <cell r="E1470">
            <v>481000</v>
          </cell>
          <cell r="F1470">
            <v>185600</v>
          </cell>
          <cell r="G1470">
            <v>248000</v>
          </cell>
          <cell r="H1470">
            <v>151280</v>
          </cell>
          <cell r="I1470">
            <v>11346</v>
          </cell>
        </row>
        <row r="1471">
          <cell r="A1471" t="str">
            <v>NP-2E-FDX</v>
          </cell>
          <cell r="B1471" t="str">
            <v>2 Ethernet Ports Full Duplex NP Module</v>
          </cell>
          <cell r="C1471" t="str">
            <v>9Q100123</v>
          </cell>
          <cell r="D1471" t="str">
            <v>IP-SOL-NP-2E-FDX</v>
          </cell>
          <cell r="E1471">
            <v>627000</v>
          </cell>
          <cell r="F1471">
            <v>242300</v>
          </cell>
          <cell r="G1471">
            <v>324000</v>
          </cell>
          <cell r="H1471">
            <v>197640</v>
          </cell>
          <cell r="I1471">
            <v>14823</v>
          </cell>
        </row>
        <row r="1472">
          <cell r="A1472" t="str">
            <v>NP-2R</v>
          </cell>
          <cell r="B1472" t="str">
            <v>2 Token Ring Ports NP Module</v>
          </cell>
          <cell r="C1472" t="str">
            <v>9Q100136</v>
          </cell>
          <cell r="D1472" t="str">
            <v>IP-SOL-NP-2R</v>
          </cell>
          <cell r="E1472">
            <v>962000</v>
          </cell>
          <cell r="F1472">
            <v>371700</v>
          </cell>
          <cell r="G1472">
            <v>497000</v>
          </cell>
          <cell r="H1472">
            <v>303170</v>
          </cell>
          <cell r="I1472">
            <v>22737.75</v>
          </cell>
        </row>
        <row r="1473">
          <cell r="A1473" t="str">
            <v>NP-2T</v>
          </cell>
          <cell r="B1473" t="str">
            <v>2 Serial Ports NP Module</v>
          </cell>
          <cell r="C1473" t="str">
            <v>9Q100149</v>
          </cell>
          <cell r="D1473" t="str">
            <v>IP-SOL-NP-2T</v>
          </cell>
          <cell r="E1473">
            <v>481000</v>
          </cell>
          <cell r="F1473">
            <v>185600</v>
          </cell>
          <cell r="G1473">
            <v>248000</v>
          </cell>
          <cell r="H1473">
            <v>151280</v>
          </cell>
          <cell r="I1473">
            <v>11346</v>
          </cell>
        </row>
        <row r="1474">
          <cell r="A1474" t="str">
            <v>NP-2T16S-232V35</v>
          </cell>
          <cell r="B1474" t="str">
            <v>Two High-Speed, 16 Low-Speed Serial Sync/Async RS232 &amp; V.35</v>
          </cell>
          <cell r="C1474" t="str">
            <v>9Q100152</v>
          </cell>
          <cell r="D1474" t="str">
            <v>IP-SOL-NP-2T16S-232V35</v>
          </cell>
          <cell r="E1474">
            <v>1840000</v>
          </cell>
          <cell r="F1474">
            <v>710500</v>
          </cell>
          <cell r="G1474">
            <v>950000</v>
          </cell>
          <cell r="H1474">
            <v>579500</v>
          </cell>
          <cell r="I1474">
            <v>43462.5</v>
          </cell>
        </row>
        <row r="1475">
          <cell r="A1475" t="str">
            <v>NP-2T16S-232X21</v>
          </cell>
          <cell r="B1475" t="str">
            <v>Two High-Speed, 16 Low-Speed Serial Sync/Async RS232 &amp; X21</v>
          </cell>
          <cell r="C1475" t="str">
            <v>9Q100165</v>
          </cell>
          <cell r="D1475" t="str">
            <v>IP-SOL-NP-2T16S-232X21</v>
          </cell>
          <cell r="E1475">
            <v>1840000</v>
          </cell>
          <cell r="F1475">
            <v>710500</v>
          </cell>
          <cell r="G1475">
            <v>950000</v>
          </cell>
          <cell r="H1475">
            <v>579500</v>
          </cell>
          <cell r="I1475">
            <v>43462.5</v>
          </cell>
        </row>
        <row r="1476">
          <cell r="A1476" t="str">
            <v>NP-2T16S-RS232</v>
          </cell>
          <cell r="B1476" t="str">
            <v>2 High, 16 Low Speed Serial Asynch/Sync with RS 232 Support</v>
          </cell>
          <cell r="C1476" t="str">
            <v>9Q100178</v>
          </cell>
          <cell r="D1476" t="str">
            <v>IP-SOL-NP-2T16S-RS232</v>
          </cell>
          <cell r="E1476">
            <v>1840000</v>
          </cell>
          <cell r="F1476">
            <v>710500</v>
          </cell>
          <cell r="G1476">
            <v>950000</v>
          </cell>
          <cell r="H1476">
            <v>579500</v>
          </cell>
          <cell r="I1476">
            <v>43462.5</v>
          </cell>
        </row>
        <row r="1477">
          <cell r="A1477" t="str">
            <v>NP-2T16S-V.35</v>
          </cell>
          <cell r="B1477" t="str">
            <v>2 High, 16 Low Speed Serial Asynch/Sync with V.35 Support</v>
          </cell>
          <cell r="C1477" t="str">
            <v>9Q100181</v>
          </cell>
          <cell r="D1477" t="str">
            <v>IP-SOL-NP-2T16S-V.35</v>
          </cell>
          <cell r="E1477">
            <v>1840000</v>
          </cell>
          <cell r="F1477">
            <v>710500</v>
          </cell>
          <cell r="G1477">
            <v>950000</v>
          </cell>
          <cell r="H1477">
            <v>579500</v>
          </cell>
          <cell r="I1477">
            <v>43462.5</v>
          </cell>
        </row>
        <row r="1478">
          <cell r="A1478" t="str">
            <v>NP-2T16S-X21</v>
          </cell>
          <cell r="B1478" t="str">
            <v>Two High-Speed, 16 Low-Speed Serial Sync/Async With X21</v>
          </cell>
          <cell r="C1478" t="str">
            <v>9Q100194</v>
          </cell>
          <cell r="D1478" t="str">
            <v>IP-SOL-NP-2T16S-X21</v>
          </cell>
          <cell r="E1478">
            <v>1840000</v>
          </cell>
          <cell r="F1478">
            <v>710500</v>
          </cell>
          <cell r="G1478">
            <v>950000</v>
          </cell>
          <cell r="H1478">
            <v>579500</v>
          </cell>
          <cell r="I1478">
            <v>43462.5</v>
          </cell>
        </row>
        <row r="1479">
          <cell r="A1479" t="str">
            <v>NP-4B</v>
          </cell>
          <cell r="B1479" t="str">
            <v>4-Ports ISDN BRI NP Module</v>
          </cell>
          <cell r="C1479" t="str">
            <v>9Q100208</v>
          </cell>
          <cell r="D1479" t="str">
            <v>IP-SOL-NP-4B</v>
          </cell>
          <cell r="E1479">
            <v>251000</v>
          </cell>
          <cell r="F1479">
            <v>97200</v>
          </cell>
          <cell r="G1479">
            <v>130000</v>
          </cell>
          <cell r="H1479">
            <v>79300</v>
          </cell>
          <cell r="I1479">
            <v>5947.5</v>
          </cell>
        </row>
        <row r="1480">
          <cell r="A1480" t="str">
            <v>NP-4GB</v>
          </cell>
          <cell r="B1480" t="str">
            <v>4-Port Balanced G703 NPM</v>
          </cell>
          <cell r="C1480" t="str">
            <v>9Q100211</v>
          </cell>
          <cell r="D1480" t="str">
            <v>IP-SOL-NP-4GB</v>
          </cell>
          <cell r="E1480">
            <v>1986000</v>
          </cell>
          <cell r="F1480">
            <v>767200</v>
          </cell>
          <cell r="G1480">
            <v>1026000</v>
          </cell>
          <cell r="H1480">
            <v>625860</v>
          </cell>
          <cell r="I1480">
            <v>46939.5</v>
          </cell>
        </row>
        <row r="1481">
          <cell r="A1481" t="str">
            <v>NP-4GU</v>
          </cell>
          <cell r="B1481" t="str">
            <v>4-Port Unbalanced G703 NPM</v>
          </cell>
          <cell r="C1481" t="str">
            <v>9Q100224</v>
          </cell>
          <cell r="D1481" t="str">
            <v>IP-SOL-NP-4GU</v>
          </cell>
          <cell r="E1481">
            <v>1986000</v>
          </cell>
          <cell r="F1481">
            <v>767200</v>
          </cell>
          <cell r="G1481">
            <v>1026000</v>
          </cell>
          <cell r="H1481">
            <v>625860</v>
          </cell>
          <cell r="I1481">
            <v>46939.5</v>
          </cell>
        </row>
        <row r="1482">
          <cell r="A1482" t="str">
            <v>NP-4T</v>
          </cell>
          <cell r="B1482" t="str">
            <v>4 Serial Ports NP Module</v>
          </cell>
          <cell r="C1482" t="str">
            <v>9Q100237</v>
          </cell>
          <cell r="D1482" t="str">
            <v>IP-SOL-NP-4T</v>
          </cell>
          <cell r="E1482">
            <v>962000</v>
          </cell>
          <cell r="F1482">
            <v>371700</v>
          </cell>
          <cell r="G1482">
            <v>497000</v>
          </cell>
          <cell r="H1482">
            <v>303170</v>
          </cell>
          <cell r="I1482">
            <v>22737.75</v>
          </cell>
        </row>
        <row r="1483">
          <cell r="A1483" t="str">
            <v>NP-6E</v>
          </cell>
          <cell r="B1483" t="str">
            <v>6 Ethernet Ports 10Base-T NP Module</v>
          </cell>
          <cell r="C1483" t="str">
            <v>9Q100240</v>
          </cell>
          <cell r="D1483" t="str">
            <v>IP-SOL-NP-6E</v>
          </cell>
          <cell r="E1483">
            <v>1254000</v>
          </cell>
          <cell r="F1483">
            <v>484600</v>
          </cell>
          <cell r="G1483">
            <v>648000</v>
          </cell>
          <cell r="H1483">
            <v>395280</v>
          </cell>
          <cell r="I1483">
            <v>29646</v>
          </cell>
        </row>
        <row r="1484">
          <cell r="A1484" t="str">
            <v>NP-8B</v>
          </cell>
          <cell r="B1484" t="str">
            <v>8-Ports ISDN BRI NP Module</v>
          </cell>
          <cell r="C1484" t="str">
            <v>9Q100253</v>
          </cell>
          <cell r="D1484" t="str">
            <v>IP-SOL-NP-8B</v>
          </cell>
          <cell r="E1484">
            <v>334000</v>
          </cell>
          <cell r="F1484">
            <v>102700</v>
          </cell>
          <cell r="G1484">
            <v>173000</v>
          </cell>
          <cell r="H1484">
            <v>105530</v>
          </cell>
          <cell r="I1484">
            <v>7914.75</v>
          </cell>
        </row>
        <row r="1485">
          <cell r="A1485" t="str">
            <v>NP-CE1B</v>
          </cell>
          <cell r="B1485" t="str">
            <v>Channelized E1/ISDN PRI NP Module, Balanced</v>
          </cell>
          <cell r="C1485" t="str">
            <v>9Q100266</v>
          </cell>
          <cell r="D1485" t="str">
            <v>IP-SOL-NP-CE1B</v>
          </cell>
          <cell r="E1485">
            <v>575000</v>
          </cell>
          <cell r="F1485">
            <v>222100</v>
          </cell>
          <cell r="G1485">
            <v>297000</v>
          </cell>
          <cell r="H1485">
            <v>181170</v>
          </cell>
          <cell r="I1485">
            <v>13587.75</v>
          </cell>
        </row>
        <row r="1486">
          <cell r="A1486" t="str">
            <v>NP-CE1U</v>
          </cell>
          <cell r="B1486" t="str">
            <v>Channelized E1/ISDN PRI NP Module, Unbalanced</v>
          </cell>
          <cell r="C1486" t="str">
            <v>9Q100279</v>
          </cell>
          <cell r="D1486" t="str">
            <v>IP-SOL-NP-CE1U</v>
          </cell>
          <cell r="E1486">
            <v>575000</v>
          </cell>
          <cell r="F1486">
            <v>222100</v>
          </cell>
          <cell r="G1486">
            <v>297000</v>
          </cell>
          <cell r="H1486">
            <v>181170</v>
          </cell>
          <cell r="I1486">
            <v>13587.75</v>
          </cell>
        </row>
        <row r="1487">
          <cell r="A1487" t="str">
            <v>NP-CT1</v>
          </cell>
          <cell r="B1487" t="str">
            <v>Channelized T1/ISDN PRI NP Module</v>
          </cell>
          <cell r="C1487" t="str">
            <v>9Q100282</v>
          </cell>
          <cell r="D1487" t="str">
            <v>IP-SOL-NP-CT1</v>
          </cell>
          <cell r="E1487">
            <v>575000</v>
          </cell>
          <cell r="F1487">
            <v>222100</v>
          </cell>
          <cell r="G1487">
            <v>297000</v>
          </cell>
          <cell r="H1487">
            <v>181170</v>
          </cell>
          <cell r="I1487">
            <v>13587.75</v>
          </cell>
        </row>
        <row r="1488">
          <cell r="A1488" t="str">
            <v>MEM-4000-16D=</v>
          </cell>
          <cell r="B1488" t="str">
            <v>16 MB Main Field Upgrade for Cisco 4000</v>
          </cell>
          <cell r="C1488" t="str">
            <v>9Q100295</v>
          </cell>
          <cell r="D1488" t="str">
            <v>IP-SOL-MEM-4000-16D=</v>
          </cell>
          <cell r="E1488">
            <v>209000</v>
          </cell>
          <cell r="F1488">
            <v>80800</v>
          </cell>
          <cell r="G1488">
            <v>108000</v>
          </cell>
          <cell r="H1488">
            <v>65880</v>
          </cell>
          <cell r="I1488">
            <v>4941</v>
          </cell>
        </row>
        <row r="1489">
          <cell r="A1489" t="str">
            <v>MEM-4000-16F=</v>
          </cell>
          <cell r="B1489" t="str">
            <v>16 MB Flash Field Upgrade for Cisco 4000</v>
          </cell>
          <cell r="C1489" t="str">
            <v>9Q100309</v>
          </cell>
          <cell r="D1489" t="str">
            <v>IP-SOL-MEM-4000-16F=</v>
          </cell>
          <cell r="E1489">
            <v>230000</v>
          </cell>
          <cell r="F1489">
            <v>89000</v>
          </cell>
          <cell r="G1489">
            <v>119000</v>
          </cell>
          <cell r="H1489">
            <v>72590</v>
          </cell>
          <cell r="I1489">
            <v>5444.25</v>
          </cell>
        </row>
        <row r="1490">
          <cell r="A1490" t="str">
            <v>MEM-4000-4F=</v>
          </cell>
          <cell r="B1490" t="str">
            <v>Additional 4 MB Flash for Cisco 4000 in Field</v>
          </cell>
          <cell r="C1490" t="str">
            <v>9Q100312</v>
          </cell>
          <cell r="D1490" t="str">
            <v>IP-SOL-MEM-4000-4F=</v>
          </cell>
          <cell r="E1490">
            <v>84000</v>
          </cell>
          <cell r="F1490">
            <v>32300</v>
          </cell>
          <cell r="G1490">
            <v>43000</v>
          </cell>
          <cell r="H1490">
            <v>26230</v>
          </cell>
          <cell r="I1490">
            <v>1967.25</v>
          </cell>
        </row>
        <row r="1491">
          <cell r="A1491" t="str">
            <v>MEM-4000-4S=</v>
          </cell>
          <cell r="B1491" t="str">
            <v>4 MB Shared Field Upgrade for Cisco 4000</v>
          </cell>
          <cell r="C1491" t="str">
            <v>9Q100325</v>
          </cell>
          <cell r="D1491" t="str">
            <v>IP-SOL-MEM-4000-4S=</v>
          </cell>
          <cell r="E1491">
            <v>84000</v>
          </cell>
          <cell r="F1491">
            <v>32300</v>
          </cell>
          <cell r="G1491">
            <v>43000</v>
          </cell>
          <cell r="H1491">
            <v>26230</v>
          </cell>
          <cell r="I1491">
            <v>1967.25</v>
          </cell>
        </row>
        <row r="1492">
          <cell r="A1492" t="str">
            <v>MEM-4000-8F=</v>
          </cell>
          <cell r="B1492" t="str">
            <v>8 MB Flash Field Upgrade for Cisco 4000</v>
          </cell>
          <cell r="C1492" t="str">
            <v>9Q100338</v>
          </cell>
          <cell r="D1492" t="str">
            <v>IP-SOL-MEM-4000-8F=</v>
          </cell>
          <cell r="E1492">
            <v>146000</v>
          </cell>
          <cell r="F1492">
            <v>56800</v>
          </cell>
          <cell r="G1492">
            <v>76000</v>
          </cell>
          <cell r="H1492">
            <v>46360</v>
          </cell>
          <cell r="I1492">
            <v>3477</v>
          </cell>
        </row>
        <row r="1493">
          <cell r="A1493" t="str">
            <v>MEM-4000M-16D=</v>
          </cell>
          <cell r="B1493" t="str">
            <v>16 MB Main Field Upgrade For Cisco 4000M</v>
          </cell>
          <cell r="C1493" t="str">
            <v>9Q100341</v>
          </cell>
          <cell r="D1493" t="str">
            <v>IP-SOL-MEM-4000M-16D=</v>
          </cell>
          <cell r="E1493">
            <v>209000</v>
          </cell>
          <cell r="F1493">
            <v>80800</v>
          </cell>
          <cell r="G1493">
            <v>108000</v>
          </cell>
          <cell r="H1493">
            <v>65880</v>
          </cell>
          <cell r="I1493">
            <v>4941</v>
          </cell>
        </row>
        <row r="1494">
          <cell r="A1494" t="str">
            <v>MEM-4000M-16F=</v>
          </cell>
          <cell r="B1494" t="str">
            <v>16 MB Flash Field Upgrade for Cisco 4000M</v>
          </cell>
          <cell r="C1494" t="str">
            <v>9Q100354</v>
          </cell>
          <cell r="D1494" t="str">
            <v>IP-SOL-MEM-4000M-16F=</v>
          </cell>
          <cell r="E1494">
            <v>230000</v>
          </cell>
          <cell r="F1494">
            <v>89000</v>
          </cell>
          <cell r="G1494">
            <v>119000</v>
          </cell>
          <cell r="H1494">
            <v>72590</v>
          </cell>
          <cell r="I1494">
            <v>5444.25</v>
          </cell>
        </row>
        <row r="1495">
          <cell r="A1495" t="str">
            <v>MEM-4000M-16S=</v>
          </cell>
          <cell r="B1495" t="str">
            <v>16 MB Shared Field Upgrade for Cisco 4000M</v>
          </cell>
          <cell r="C1495" t="str">
            <v>9Q100367</v>
          </cell>
          <cell r="D1495" t="str">
            <v>IP-SOL-MEM-4000M-16S=</v>
          </cell>
          <cell r="E1495">
            <v>209000</v>
          </cell>
          <cell r="F1495">
            <v>80800</v>
          </cell>
          <cell r="G1495">
            <v>108000</v>
          </cell>
          <cell r="H1495">
            <v>65880</v>
          </cell>
          <cell r="I1495">
            <v>4941</v>
          </cell>
        </row>
        <row r="1496">
          <cell r="A1496" t="str">
            <v>MEM-4000M-32D=</v>
          </cell>
          <cell r="B1496" t="str">
            <v>32 MB Main Field Upgrade For Cisco 4000M</v>
          </cell>
          <cell r="C1496" t="str">
            <v>9Q100370</v>
          </cell>
          <cell r="D1496" t="str">
            <v>IP-SOL-MEM-4000M-32D=</v>
          </cell>
          <cell r="E1496">
            <v>397000</v>
          </cell>
          <cell r="F1496">
            <v>153400</v>
          </cell>
          <cell r="G1496">
            <v>205000</v>
          </cell>
          <cell r="H1496">
            <v>125050</v>
          </cell>
          <cell r="I1496">
            <v>9378.75</v>
          </cell>
        </row>
        <row r="1497">
          <cell r="A1497" t="str">
            <v>MEM-4000M-4F=</v>
          </cell>
          <cell r="B1497" t="str">
            <v>Additional 4 MB Flash for Cisco 4000M</v>
          </cell>
          <cell r="C1497" t="str">
            <v>9Q100383</v>
          </cell>
          <cell r="D1497" t="str">
            <v>IP-SOL-MEM-4000M-4F=</v>
          </cell>
          <cell r="E1497">
            <v>84000</v>
          </cell>
          <cell r="F1497">
            <v>32300</v>
          </cell>
          <cell r="G1497">
            <v>43000</v>
          </cell>
          <cell r="H1497">
            <v>26230</v>
          </cell>
          <cell r="I1497">
            <v>1967.25</v>
          </cell>
        </row>
        <row r="1498">
          <cell r="A1498" t="str">
            <v>MEM-4000M-8F=</v>
          </cell>
          <cell r="B1498" t="str">
            <v>Additional 8 MB Flash for Cisco 4000M in Field</v>
          </cell>
          <cell r="C1498" t="str">
            <v>9Q100396</v>
          </cell>
          <cell r="D1498" t="str">
            <v>IP-SOL-MEM-4000M-8F=</v>
          </cell>
          <cell r="E1498">
            <v>146000</v>
          </cell>
          <cell r="F1498">
            <v>56800</v>
          </cell>
          <cell r="G1498">
            <v>76000</v>
          </cell>
          <cell r="H1498">
            <v>46360</v>
          </cell>
          <cell r="I1498">
            <v>3477</v>
          </cell>
        </row>
        <row r="1499">
          <cell r="A1499" t="str">
            <v>MEM-4500-16F=</v>
          </cell>
          <cell r="B1499" t="str">
            <v>16 MB Flash Field Upgrade for Cisco 4500</v>
          </cell>
          <cell r="C1499" t="str">
            <v>9Q107036</v>
          </cell>
          <cell r="D1499" t="str">
            <v>IP-SOL-MEM-4500-16F=</v>
          </cell>
          <cell r="E1499">
            <v>230000</v>
          </cell>
          <cell r="F1499">
            <v>89000</v>
          </cell>
          <cell r="G1499">
            <v>119000</v>
          </cell>
          <cell r="H1499">
            <v>72590</v>
          </cell>
          <cell r="I1499">
            <v>5444.25</v>
          </cell>
        </row>
        <row r="1500">
          <cell r="A1500" t="str">
            <v>MEM-4500-16S=</v>
          </cell>
          <cell r="B1500" t="str">
            <v>16 MB Shared Field Upgrade for Cisco 4500</v>
          </cell>
          <cell r="C1500" t="str">
            <v>9Q107049</v>
          </cell>
          <cell r="D1500" t="str">
            <v>IP-SOL-MEM-4500-16S=</v>
          </cell>
          <cell r="E1500">
            <v>209000</v>
          </cell>
          <cell r="F1500">
            <v>80800</v>
          </cell>
          <cell r="G1500">
            <v>108000</v>
          </cell>
          <cell r="H1500">
            <v>65880</v>
          </cell>
          <cell r="I1500">
            <v>4941</v>
          </cell>
        </row>
        <row r="1501">
          <cell r="A1501" t="str">
            <v>MEM-4500-32D=</v>
          </cell>
          <cell r="B1501" t="str">
            <v>32 MB Main Field Upgrade for Cisco 4500</v>
          </cell>
          <cell r="C1501" t="str">
            <v>9Q107052</v>
          </cell>
          <cell r="D1501" t="str">
            <v>IP-SOL-MEM-4500-32D=</v>
          </cell>
          <cell r="E1501">
            <v>397000</v>
          </cell>
          <cell r="F1501">
            <v>153400</v>
          </cell>
          <cell r="G1501">
            <v>205000</v>
          </cell>
          <cell r="H1501">
            <v>125050</v>
          </cell>
          <cell r="I1501">
            <v>9378.75</v>
          </cell>
        </row>
        <row r="1502">
          <cell r="A1502" t="str">
            <v>MEM-4500-4F=</v>
          </cell>
          <cell r="B1502" t="str">
            <v>Additional 4 MB of Flash for Cisco 4500 in Field</v>
          </cell>
          <cell r="C1502" t="str">
            <v>9Q107065</v>
          </cell>
          <cell r="D1502" t="str">
            <v>IP-SOL-MEM-4500-4F=</v>
          </cell>
          <cell r="E1502">
            <v>84000</v>
          </cell>
          <cell r="F1502">
            <v>32300</v>
          </cell>
          <cell r="G1502">
            <v>43000</v>
          </cell>
          <cell r="H1502">
            <v>26230</v>
          </cell>
          <cell r="I1502">
            <v>1967.25</v>
          </cell>
        </row>
        <row r="1503">
          <cell r="A1503" t="str">
            <v>MEM-4500M-16D=</v>
          </cell>
          <cell r="B1503" t="str">
            <v>16 MB Main Field Upgrade For Cisco 4500M</v>
          </cell>
          <cell r="C1503" t="str">
            <v>9Q107078</v>
          </cell>
          <cell r="D1503" t="str">
            <v>IP-SOL-MEM-4500M-16D=</v>
          </cell>
          <cell r="E1503">
            <v>209000</v>
          </cell>
          <cell r="F1503">
            <v>80800</v>
          </cell>
          <cell r="G1503">
            <v>108000</v>
          </cell>
          <cell r="H1503">
            <v>65880</v>
          </cell>
          <cell r="I1503">
            <v>4941</v>
          </cell>
        </row>
        <row r="1504">
          <cell r="A1504" t="str">
            <v>MEM-4500M-16F=</v>
          </cell>
          <cell r="B1504" t="str">
            <v>16 MB Flash Field Upgrade for Cisco 4500M</v>
          </cell>
          <cell r="C1504" t="str">
            <v>9Q107081</v>
          </cell>
          <cell r="D1504" t="str">
            <v>IP-SOL-MEM-4500M-16F=</v>
          </cell>
          <cell r="E1504">
            <v>230000</v>
          </cell>
          <cell r="F1504">
            <v>89000</v>
          </cell>
          <cell r="G1504">
            <v>119000</v>
          </cell>
          <cell r="H1504">
            <v>72590</v>
          </cell>
          <cell r="I1504">
            <v>5444.25</v>
          </cell>
        </row>
        <row r="1505">
          <cell r="A1505" t="str">
            <v>MEM-4500M-16S=</v>
          </cell>
          <cell r="B1505" t="str">
            <v>16 MB Shared Field Upgrade for Cisco 4500M</v>
          </cell>
          <cell r="C1505" t="str">
            <v>9Q107094</v>
          </cell>
          <cell r="D1505" t="str">
            <v>IP-SOL-MEM-4500M-16S=</v>
          </cell>
          <cell r="E1505">
            <v>209000</v>
          </cell>
          <cell r="F1505">
            <v>80800</v>
          </cell>
          <cell r="G1505">
            <v>108000</v>
          </cell>
          <cell r="H1505">
            <v>65880</v>
          </cell>
          <cell r="I1505">
            <v>4941</v>
          </cell>
        </row>
        <row r="1506">
          <cell r="A1506" t="str">
            <v>MEM-4500M-16U32D</v>
          </cell>
          <cell r="B1506" t="str">
            <v>16-to-32 Main Factory Upgrade for Cisco 4500M</v>
          </cell>
          <cell r="C1506" t="str">
            <v>9Q107108</v>
          </cell>
          <cell r="D1506" t="str">
            <v>IP-SOL-MEM-4500M-16U32D</v>
          </cell>
          <cell r="E1506">
            <v>209000</v>
          </cell>
          <cell r="F1506">
            <v>80800</v>
          </cell>
          <cell r="G1506">
            <v>108000</v>
          </cell>
          <cell r="H1506">
            <v>65880</v>
          </cell>
          <cell r="I1506">
            <v>4941</v>
          </cell>
        </row>
        <row r="1507">
          <cell r="A1507" t="str">
            <v>MEM-4500M-32D=</v>
          </cell>
          <cell r="B1507" t="str">
            <v>32 MB Main Field Upgrade for Cisco 4500M</v>
          </cell>
          <cell r="C1507" t="str">
            <v>9Q107111</v>
          </cell>
          <cell r="D1507" t="str">
            <v>IP-SOL-MEM-4500M-32D=</v>
          </cell>
          <cell r="E1507">
            <v>397000</v>
          </cell>
          <cell r="F1507">
            <v>153400</v>
          </cell>
          <cell r="G1507">
            <v>205000</v>
          </cell>
          <cell r="H1507">
            <v>125050</v>
          </cell>
          <cell r="I1507">
            <v>9378.75</v>
          </cell>
        </row>
        <row r="1508">
          <cell r="A1508" t="str">
            <v>MEM-4500M-4F=</v>
          </cell>
          <cell r="B1508" t="str">
            <v>4 MB Flash Field for Cisco 4500M</v>
          </cell>
          <cell r="C1508" t="str">
            <v>9Q107124</v>
          </cell>
          <cell r="D1508" t="str">
            <v>IP-SOL-MEM-4500M-4F=</v>
          </cell>
          <cell r="E1508">
            <v>84000</v>
          </cell>
          <cell r="F1508">
            <v>32300</v>
          </cell>
          <cell r="G1508">
            <v>43000</v>
          </cell>
          <cell r="H1508">
            <v>26230</v>
          </cell>
          <cell r="I1508">
            <v>1967.25</v>
          </cell>
        </row>
        <row r="1509">
          <cell r="A1509" t="str">
            <v>MEM-4500M-4U16F</v>
          </cell>
          <cell r="B1509" t="str">
            <v>4-to-16 Flash Factory Upgrade for Cisco 4500M</v>
          </cell>
          <cell r="C1509" t="str">
            <v>9Q107137</v>
          </cell>
          <cell r="D1509" t="str">
            <v>IP-SOL-MEM-4500M-4U16F</v>
          </cell>
          <cell r="E1509">
            <v>199000</v>
          </cell>
          <cell r="F1509">
            <v>77000</v>
          </cell>
          <cell r="G1509">
            <v>103000</v>
          </cell>
          <cell r="H1509">
            <v>62830</v>
          </cell>
          <cell r="I1509">
            <v>4712.25</v>
          </cell>
        </row>
        <row r="1510">
          <cell r="A1510" t="str">
            <v>MEM-4500M-4U16S</v>
          </cell>
          <cell r="B1510" t="str">
            <v>4-to-16 Shared Factory Upgrade for Cisco 4500M</v>
          </cell>
          <cell r="C1510" t="str">
            <v>9Q107140</v>
          </cell>
          <cell r="D1510" t="str">
            <v>IP-SOL-MEM-4500M-4U16S</v>
          </cell>
          <cell r="E1510">
            <v>178000</v>
          </cell>
          <cell r="F1510">
            <v>68800</v>
          </cell>
          <cell r="G1510">
            <v>92000</v>
          </cell>
          <cell r="H1510">
            <v>56120</v>
          </cell>
          <cell r="I1510">
            <v>4209</v>
          </cell>
        </row>
        <row r="1511">
          <cell r="A1511" t="str">
            <v>MEM-4500M-4U8F</v>
          </cell>
          <cell r="B1511" t="str">
            <v>4-to-8 Flash Factory Upgrade for Cisco 4500M</v>
          </cell>
          <cell r="C1511" t="str">
            <v>9Q107153</v>
          </cell>
          <cell r="D1511" t="str">
            <v>IP-SOL-MEM-4500M-4U8F</v>
          </cell>
          <cell r="E1511">
            <v>84000</v>
          </cell>
          <cell r="F1511">
            <v>32300</v>
          </cell>
          <cell r="G1511">
            <v>43000</v>
          </cell>
          <cell r="H1511">
            <v>26230</v>
          </cell>
          <cell r="I1511">
            <v>1967.25</v>
          </cell>
        </row>
        <row r="1512">
          <cell r="A1512" t="str">
            <v>MEM-4500M-4U8S</v>
          </cell>
          <cell r="B1512" t="str">
            <v>4-to-8 Shared Factory Upgrade for Cisco 4500M</v>
          </cell>
          <cell r="C1512" t="str">
            <v>9Q107166</v>
          </cell>
          <cell r="D1512" t="str">
            <v>IP-SOL-MEM-4500M-4U8S</v>
          </cell>
          <cell r="E1512">
            <v>84000</v>
          </cell>
          <cell r="F1512">
            <v>32300</v>
          </cell>
          <cell r="G1512">
            <v>43000</v>
          </cell>
          <cell r="H1512">
            <v>26230</v>
          </cell>
          <cell r="I1512">
            <v>1967.25</v>
          </cell>
        </row>
        <row r="1513">
          <cell r="A1513" t="str">
            <v>MEM-4500M-8F=</v>
          </cell>
          <cell r="B1513" t="str">
            <v>8 MB Flash Field Upgrade for Cisco 4500M</v>
          </cell>
          <cell r="C1513" t="str">
            <v>9Q107179</v>
          </cell>
          <cell r="D1513" t="str">
            <v>IP-SOL-MEM-4500M-8F=</v>
          </cell>
          <cell r="E1513">
            <v>146000</v>
          </cell>
          <cell r="F1513">
            <v>56800</v>
          </cell>
          <cell r="G1513">
            <v>76000</v>
          </cell>
          <cell r="H1513">
            <v>46360</v>
          </cell>
          <cell r="I1513">
            <v>3477</v>
          </cell>
        </row>
        <row r="1514">
          <cell r="A1514" t="str">
            <v>MEM-4500M-8S=</v>
          </cell>
          <cell r="B1514" t="str">
            <v>8 MB Shared Field Upgrade for Cisco 4500M</v>
          </cell>
          <cell r="C1514" t="str">
            <v>9Q107182</v>
          </cell>
          <cell r="D1514" t="str">
            <v>IP-SOL-MEM-4500M-8S=</v>
          </cell>
          <cell r="E1514">
            <v>146000</v>
          </cell>
          <cell r="F1514">
            <v>56800</v>
          </cell>
          <cell r="G1514">
            <v>76000</v>
          </cell>
          <cell r="H1514">
            <v>46360</v>
          </cell>
          <cell r="I1514">
            <v>3477</v>
          </cell>
        </row>
        <row r="1515">
          <cell r="A1515" t="str">
            <v>MEM-4700-16F=</v>
          </cell>
          <cell r="B1515" t="str">
            <v>16 MB Flash Field Upgrade for Cisco 4700</v>
          </cell>
          <cell r="C1515" t="str">
            <v>9Q109032</v>
          </cell>
          <cell r="D1515" t="str">
            <v>IP-SOL-MEM-4700-16F=</v>
          </cell>
          <cell r="E1515">
            <v>230000</v>
          </cell>
          <cell r="F1515">
            <v>89000</v>
          </cell>
          <cell r="G1515">
            <v>119000</v>
          </cell>
          <cell r="H1515">
            <v>72590</v>
          </cell>
          <cell r="I1515">
            <v>5444.25</v>
          </cell>
        </row>
        <row r="1516">
          <cell r="A1516" t="str">
            <v>MEM-4700-16S=</v>
          </cell>
          <cell r="B1516" t="str">
            <v>16 MB Shared Field Upgrade for Cisco 4700</v>
          </cell>
          <cell r="C1516" t="str">
            <v>9Q109045</v>
          </cell>
          <cell r="D1516" t="str">
            <v>IP-SOL-MEM-4700-16S=</v>
          </cell>
          <cell r="E1516">
            <v>209000</v>
          </cell>
          <cell r="F1516">
            <v>80800</v>
          </cell>
          <cell r="G1516">
            <v>108000</v>
          </cell>
          <cell r="H1516">
            <v>65880</v>
          </cell>
          <cell r="I1516">
            <v>4941</v>
          </cell>
        </row>
        <row r="1517">
          <cell r="A1517" t="str">
            <v>MEM-4700-32D=</v>
          </cell>
          <cell r="B1517" t="str">
            <v>32 MB Main Field Upgrade for Cisco 4700</v>
          </cell>
          <cell r="C1517" t="str">
            <v>9Q109058</v>
          </cell>
          <cell r="D1517" t="str">
            <v>IP-SOL-MEM-4700-32D=</v>
          </cell>
          <cell r="E1517">
            <v>397000</v>
          </cell>
          <cell r="F1517">
            <v>153400</v>
          </cell>
          <cell r="G1517">
            <v>205000</v>
          </cell>
          <cell r="H1517">
            <v>125050</v>
          </cell>
          <cell r="I1517">
            <v>9378.75</v>
          </cell>
        </row>
        <row r="1518">
          <cell r="A1518" t="str">
            <v>MEM-4700-8F=</v>
          </cell>
          <cell r="B1518" t="str">
            <v>8MB Flash Field Upgrade for Cisco 4700</v>
          </cell>
          <cell r="C1518" t="str">
            <v>9Q109061</v>
          </cell>
          <cell r="D1518" t="str">
            <v>IP-SOL-MEM-4700-8F=</v>
          </cell>
          <cell r="E1518">
            <v>146000</v>
          </cell>
          <cell r="F1518">
            <v>56800</v>
          </cell>
          <cell r="G1518">
            <v>76000</v>
          </cell>
          <cell r="H1518">
            <v>46360</v>
          </cell>
          <cell r="I1518">
            <v>3477</v>
          </cell>
        </row>
        <row r="1519">
          <cell r="A1519" t="str">
            <v>MEM-4700-8S=</v>
          </cell>
          <cell r="B1519" t="str">
            <v>8 MB Shared Field Upgrade for Cisco 4700</v>
          </cell>
          <cell r="C1519" t="str">
            <v>9Q109074</v>
          </cell>
          <cell r="D1519" t="str">
            <v>IP-SOL-MEM-4700-8S=</v>
          </cell>
          <cell r="E1519">
            <v>146000</v>
          </cell>
          <cell r="F1519">
            <v>56800</v>
          </cell>
          <cell r="G1519">
            <v>76000</v>
          </cell>
          <cell r="H1519">
            <v>46360</v>
          </cell>
          <cell r="I1519">
            <v>3477</v>
          </cell>
        </row>
        <row r="1520">
          <cell r="A1520" t="str">
            <v>MEM-4700M-16F=</v>
          </cell>
          <cell r="B1520" t="str">
            <v>16 MB Flash Field Upgrade for Cisco 4700M</v>
          </cell>
          <cell r="C1520" t="str">
            <v>9Q109087</v>
          </cell>
          <cell r="D1520" t="str">
            <v>IP-SOL-MEM-4700M-16F=</v>
          </cell>
          <cell r="E1520">
            <v>230000</v>
          </cell>
          <cell r="F1520">
            <v>89000</v>
          </cell>
          <cell r="G1520">
            <v>119000</v>
          </cell>
          <cell r="H1520">
            <v>72590</v>
          </cell>
          <cell r="I1520">
            <v>5444.25</v>
          </cell>
        </row>
        <row r="1521">
          <cell r="A1521" t="str">
            <v>MEM-4700M-16S=</v>
          </cell>
          <cell r="B1521" t="str">
            <v>16 MB Shared Field Upgrade for Cisco 4700M</v>
          </cell>
          <cell r="C1521" t="str">
            <v>9Q109090</v>
          </cell>
          <cell r="D1521" t="str">
            <v>IP-SOL-MEM-4700M-16S=</v>
          </cell>
          <cell r="E1521">
            <v>209000</v>
          </cell>
          <cell r="F1521">
            <v>80800</v>
          </cell>
          <cell r="G1521">
            <v>108000</v>
          </cell>
          <cell r="H1521">
            <v>65880</v>
          </cell>
          <cell r="I1521">
            <v>4941</v>
          </cell>
        </row>
        <row r="1522">
          <cell r="A1522" t="str">
            <v>MEM-4700M-16U32D</v>
          </cell>
          <cell r="B1522" t="str">
            <v>16-to-32 Main Factory Upgrade for Cisco 4700M</v>
          </cell>
          <cell r="C1522" t="str">
            <v>9Q109104</v>
          </cell>
          <cell r="D1522" t="str">
            <v>IP-SOL-MEM-4700M-16U32D</v>
          </cell>
          <cell r="E1522">
            <v>209000</v>
          </cell>
          <cell r="F1522">
            <v>80800</v>
          </cell>
          <cell r="G1522">
            <v>108000</v>
          </cell>
          <cell r="H1522">
            <v>65880</v>
          </cell>
          <cell r="I1522">
            <v>4941</v>
          </cell>
        </row>
        <row r="1523">
          <cell r="A1523" t="str">
            <v>MEM-4700M-16U64D</v>
          </cell>
          <cell r="B1523" t="str">
            <v>16-to-64 Main Factory Upgrade for Cisco 4700M</v>
          </cell>
          <cell r="C1523" t="str">
            <v>9Q109117</v>
          </cell>
          <cell r="D1523" t="str">
            <v>IP-SOL-MEM-4700M-16U64D</v>
          </cell>
          <cell r="E1523">
            <v>606000</v>
          </cell>
          <cell r="F1523">
            <v>234100</v>
          </cell>
          <cell r="G1523">
            <v>313000</v>
          </cell>
          <cell r="H1523">
            <v>190930</v>
          </cell>
          <cell r="I1523">
            <v>14319.75</v>
          </cell>
        </row>
        <row r="1524">
          <cell r="A1524" t="str">
            <v>MEM-4700M-32D=</v>
          </cell>
          <cell r="B1524" t="str">
            <v>32 MB Main Field Upgrade for Cisco 4700M</v>
          </cell>
          <cell r="C1524" t="str">
            <v>9Q109120</v>
          </cell>
          <cell r="D1524" t="str">
            <v>IP-SOL-MEM-4700M-32D=</v>
          </cell>
          <cell r="E1524">
            <v>397000</v>
          </cell>
          <cell r="F1524">
            <v>153400</v>
          </cell>
          <cell r="G1524">
            <v>205000</v>
          </cell>
          <cell r="H1524">
            <v>125050</v>
          </cell>
          <cell r="I1524">
            <v>9378.75</v>
          </cell>
        </row>
        <row r="1525">
          <cell r="A1525" t="str">
            <v>MEM-4700M-4F=</v>
          </cell>
          <cell r="B1525" t="str">
            <v>Additional 4 MB Flash for Cisco 4700M in Field</v>
          </cell>
          <cell r="C1525" t="str">
            <v>9Q109133</v>
          </cell>
          <cell r="D1525" t="str">
            <v>IP-SOL-MEM-4700M-4F=</v>
          </cell>
          <cell r="E1525">
            <v>84000</v>
          </cell>
          <cell r="F1525">
            <v>32300</v>
          </cell>
          <cell r="G1525">
            <v>43000</v>
          </cell>
          <cell r="H1525">
            <v>26230</v>
          </cell>
          <cell r="I1525">
            <v>1967.25</v>
          </cell>
        </row>
        <row r="1526">
          <cell r="A1526" t="str">
            <v>MEM-4700M-4U16F</v>
          </cell>
          <cell r="B1526" t="str">
            <v>4-to-16 Flash Factory Upgrade for Cisco 4700M</v>
          </cell>
          <cell r="C1526" t="str">
            <v>9Q109146</v>
          </cell>
          <cell r="D1526" t="str">
            <v>IP-SOL-MEM-4700M-4U16F</v>
          </cell>
          <cell r="E1526">
            <v>199000</v>
          </cell>
          <cell r="F1526">
            <v>77000</v>
          </cell>
          <cell r="G1526">
            <v>103000</v>
          </cell>
          <cell r="H1526">
            <v>62830</v>
          </cell>
          <cell r="I1526">
            <v>4712.25</v>
          </cell>
        </row>
        <row r="1527">
          <cell r="A1527" t="str">
            <v>MEM-4700M-4U16S</v>
          </cell>
          <cell r="B1527" t="str">
            <v>4-to-16 Shared Factory Upgrade for Cisco 4700M</v>
          </cell>
          <cell r="C1527" t="str">
            <v>9Q109159</v>
          </cell>
          <cell r="D1527" t="str">
            <v>IP-SOL-MEM-4700M-4U16S</v>
          </cell>
          <cell r="E1527">
            <v>178000</v>
          </cell>
          <cell r="F1527">
            <v>68800</v>
          </cell>
          <cell r="G1527">
            <v>92000</v>
          </cell>
          <cell r="H1527">
            <v>56120</v>
          </cell>
          <cell r="I1527">
            <v>4209</v>
          </cell>
        </row>
        <row r="1528">
          <cell r="A1528" t="str">
            <v>MEM-4700M-4U8F</v>
          </cell>
          <cell r="B1528" t="str">
            <v>4-to-8 Flash Factory Upgrade for Cisco 4700M</v>
          </cell>
          <cell r="C1528" t="str">
            <v>9Q109162</v>
          </cell>
          <cell r="D1528" t="str">
            <v>IP-SOL-MEM-4700M-4U8F</v>
          </cell>
          <cell r="E1528">
            <v>84000</v>
          </cell>
          <cell r="F1528">
            <v>32300</v>
          </cell>
          <cell r="G1528">
            <v>43000</v>
          </cell>
          <cell r="H1528">
            <v>26230</v>
          </cell>
          <cell r="I1528">
            <v>1967.25</v>
          </cell>
        </row>
        <row r="1529">
          <cell r="A1529" t="str">
            <v>MEM-4700M-4U8S</v>
          </cell>
          <cell r="B1529" t="str">
            <v>4-to-8 Shared Factory Upgrade for Cisco 4700M</v>
          </cell>
          <cell r="C1529" t="str">
            <v>9Q109175</v>
          </cell>
          <cell r="D1529" t="str">
            <v>IP-SOL-MEM-4700M-4U8S</v>
          </cell>
          <cell r="E1529">
            <v>84000</v>
          </cell>
          <cell r="F1529">
            <v>32300</v>
          </cell>
          <cell r="G1529">
            <v>43000</v>
          </cell>
          <cell r="H1529">
            <v>26230</v>
          </cell>
          <cell r="I1529">
            <v>1967.25</v>
          </cell>
        </row>
        <row r="1530">
          <cell r="A1530" t="str">
            <v>MEM-4700M-64D=</v>
          </cell>
          <cell r="B1530" t="str">
            <v>64 MB Main Field Upgrade for Cisco 4700M</v>
          </cell>
          <cell r="C1530" t="str">
            <v>9Q109188</v>
          </cell>
          <cell r="D1530" t="str">
            <v>IP-SOL-MEM-4700M-64D=</v>
          </cell>
          <cell r="E1530">
            <v>794000</v>
          </cell>
          <cell r="F1530">
            <v>306700</v>
          </cell>
          <cell r="G1530">
            <v>410000</v>
          </cell>
          <cell r="H1530">
            <v>250100</v>
          </cell>
          <cell r="I1530">
            <v>18757.5</v>
          </cell>
        </row>
        <row r="1531">
          <cell r="A1531" t="str">
            <v>MEM-4700M-8F=</v>
          </cell>
          <cell r="B1531" t="str">
            <v>8 MB Flash Field Upgrade for Cisco 4700M</v>
          </cell>
          <cell r="C1531" t="str">
            <v>9Q109191</v>
          </cell>
          <cell r="D1531" t="str">
            <v>IP-SOL-MEM-4700M-8F=</v>
          </cell>
          <cell r="E1531">
            <v>146000</v>
          </cell>
          <cell r="F1531">
            <v>56800</v>
          </cell>
          <cell r="G1531">
            <v>76000</v>
          </cell>
          <cell r="H1531">
            <v>46360</v>
          </cell>
          <cell r="I1531">
            <v>3477</v>
          </cell>
        </row>
        <row r="1532">
          <cell r="A1532" t="str">
            <v>MEM-4700M-8S=</v>
          </cell>
          <cell r="B1532" t="str">
            <v>8 MB Shared Field Upgrade for Cisco 4700M</v>
          </cell>
          <cell r="C1532" t="str">
            <v>9Q109205</v>
          </cell>
          <cell r="D1532" t="str">
            <v>IP-SOL-MEM-4700M-8S=</v>
          </cell>
          <cell r="E1532">
            <v>146000</v>
          </cell>
          <cell r="F1532">
            <v>56800</v>
          </cell>
          <cell r="G1532">
            <v>76000</v>
          </cell>
          <cell r="H1532">
            <v>46360</v>
          </cell>
          <cell r="I1532">
            <v>3477</v>
          </cell>
        </row>
        <row r="1533">
          <cell r="A1533" t="str">
            <v>ACS-NPPN=</v>
          </cell>
          <cell r="B1533" t="str">
            <v>Blank NP Panel</v>
          </cell>
          <cell r="C1533" t="str">
            <v>9Q100400</v>
          </cell>
          <cell r="D1533" t="str">
            <v>IP-SOL-ACS-NPPN=</v>
          </cell>
          <cell r="E1533">
            <v>10000</v>
          </cell>
          <cell r="F1533">
            <v>3800</v>
          </cell>
          <cell r="G1533">
            <v>5000</v>
          </cell>
          <cell r="H1533">
            <v>3050</v>
          </cell>
          <cell r="I1533">
            <v>0</v>
          </cell>
        </row>
        <row r="1534">
          <cell r="A1534" t="str">
            <v>ACS-NPRM</v>
          </cell>
          <cell r="B1534" t="str">
            <v>19in Rack Mount Kit for 4000</v>
          </cell>
          <cell r="C1534" t="str">
            <v>9Q100413</v>
          </cell>
          <cell r="D1534" t="str">
            <v>IP-SOL-ACS-NPRM</v>
          </cell>
          <cell r="E1534">
            <v>21000</v>
          </cell>
          <cell r="F1534">
            <v>8300</v>
          </cell>
          <cell r="G1534">
            <v>11000</v>
          </cell>
          <cell r="H1534">
            <v>6710</v>
          </cell>
          <cell r="I1534">
            <v>0</v>
          </cell>
        </row>
        <row r="1535">
          <cell r="A1535" t="str">
            <v>ACS-NPWM</v>
          </cell>
          <cell r="B1535" t="str">
            <v>Wall/Talco Mount Kit for 4000</v>
          </cell>
          <cell r="C1535" t="str">
            <v>9Q100426</v>
          </cell>
          <cell r="D1535" t="str">
            <v>IP-SOL-ACS-NPWM</v>
          </cell>
          <cell r="E1535">
            <v>21000</v>
          </cell>
          <cell r="F1535">
            <v>8300</v>
          </cell>
          <cell r="G1535">
            <v>11000</v>
          </cell>
          <cell r="H1535">
            <v>6710</v>
          </cell>
          <cell r="I1535">
            <v>0</v>
          </cell>
        </row>
        <row r="1536">
          <cell r="A1536" t="str">
            <v>FC-SC-ADAPTER=</v>
          </cell>
          <cell r="B1536" t="str">
            <v>FC-SC Single Mode FDDI Adapter Kit</v>
          </cell>
          <cell r="C1536" t="str">
            <v>9Q100439</v>
          </cell>
          <cell r="D1536" t="str">
            <v>IP-SOL-FC-SC-ADAPTER=</v>
          </cell>
          <cell r="E1536">
            <v>272000</v>
          </cell>
          <cell r="F1536">
            <v>104800</v>
          </cell>
          <cell r="G1536">
            <v>140000</v>
          </cell>
          <cell r="H1536">
            <v>85400</v>
          </cell>
          <cell r="I1536">
            <v>8540</v>
          </cell>
        </row>
        <row r="1537">
          <cell r="A1537" t="str">
            <v>PWR-4X00-AC=</v>
          </cell>
          <cell r="B1537" t="str">
            <v>Spare AC Power Supply for Cisco 4x00 Routers</v>
          </cell>
          <cell r="C1537" t="str">
            <v>9Q100442</v>
          </cell>
          <cell r="D1537" t="str">
            <v>IP-SOL-PWR-4X00-AC=</v>
          </cell>
          <cell r="E1537">
            <v>334000</v>
          </cell>
          <cell r="F1537">
            <v>129400</v>
          </cell>
          <cell r="G1537">
            <v>173000</v>
          </cell>
          <cell r="H1537">
            <v>105530</v>
          </cell>
          <cell r="I1537">
            <v>7914.75</v>
          </cell>
        </row>
        <row r="1538">
          <cell r="A1538" t="str">
            <v>PWR-4X00-DC=</v>
          </cell>
          <cell r="B1538" t="str">
            <v>DC Power Supply for Cisco 4x00 Routers (Spare)</v>
          </cell>
          <cell r="C1538" t="str">
            <v>9Q100455</v>
          </cell>
          <cell r="D1538" t="str">
            <v>IP-SOL-PWR-4X00-DC=</v>
          </cell>
          <cell r="E1538">
            <v>345000</v>
          </cell>
          <cell r="F1538">
            <v>133200</v>
          </cell>
          <cell r="G1538">
            <v>178000</v>
          </cell>
          <cell r="H1538">
            <v>108580</v>
          </cell>
          <cell r="I1538">
            <v>8143.5</v>
          </cell>
        </row>
        <row r="1539">
          <cell r="A1539" t="str">
            <v>FR-G4X-APPN=</v>
          </cell>
          <cell r="B1539" t="str">
            <v>Cisco 4000 Series APPN Upgrade</v>
          </cell>
          <cell r="C1539" t="str">
            <v>9Q100468</v>
          </cell>
          <cell r="D1539" t="str">
            <v>IP-SOL-FR-G4X-APPN=</v>
          </cell>
          <cell r="E1539">
            <v>376000</v>
          </cell>
          <cell r="F1539">
            <v>145100</v>
          </cell>
          <cell r="G1539">
            <v>194000</v>
          </cell>
          <cell r="H1539">
            <v>118340</v>
          </cell>
          <cell r="I1539">
            <v>8875.5</v>
          </cell>
        </row>
        <row r="1540">
          <cell r="A1540" t="str">
            <v>FR-G4X-BA=</v>
          </cell>
          <cell r="B1540" t="str">
            <v>Cisco 4000 Series Desktop-to-Enterprise IOS Upgrade</v>
          </cell>
          <cell r="C1540" t="str">
            <v>9Q100471</v>
          </cell>
          <cell r="D1540" t="str">
            <v>IP-SOL-FR-G4X-BA=</v>
          </cell>
          <cell r="E1540">
            <v>63000</v>
          </cell>
          <cell r="F1540">
            <v>24000</v>
          </cell>
          <cell r="G1540">
            <v>32000</v>
          </cell>
          <cell r="H1540">
            <v>19520</v>
          </cell>
          <cell r="I1540">
            <v>1464</v>
          </cell>
        </row>
        <row r="1541">
          <cell r="A1541" t="str">
            <v>FR-G4X-BBS=</v>
          </cell>
          <cell r="B1541" t="str">
            <v>Cisco 4000 Series Desktop-to-Desktop and IBM IOS Upgrade</v>
          </cell>
          <cell r="C1541" t="str">
            <v>9Q100484</v>
          </cell>
          <cell r="D1541" t="str">
            <v>IP-SOL-FR-G4X-BBS=</v>
          </cell>
          <cell r="E1541">
            <v>21000</v>
          </cell>
          <cell r="F1541">
            <v>8300</v>
          </cell>
          <cell r="G1541">
            <v>11000</v>
          </cell>
          <cell r="H1541">
            <v>6710</v>
          </cell>
          <cell r="I1541">
            <v>503.25</v>
          </cell>
        </row>
        <row r="1542">
          <cell r="A1542" t="str">
            <v>FR-G4X-CA=</v>
          </cell>
          <cell r="B1542" t="str">
            <v>Cisco 4000 Series IP-to-Enterprise IOS Upgrade</v>
          </cell>
          <cell r="C1542" t="str">
            <v>9Q100497</v>
          </cell>
          <cell r="D1542" t="str">
            <v>IP-SOL-FR-G4X-CA=</v>
          </cell>
          <cell r="E1542">
            <v>230000</v>
          </cell>
          <cell r="F1542">
            <v>89000</v>
          </cell>
          <cell r="G1542">
            <v>119000</v>
          </cell>
          <cell r="H1542">
            <v>72590</v>
          </cell>
          <cell r="I1542">
            <v>5444.25</v>
          </cell>
        </row>
        <row r="1543">
          <cell r="A1543" t="str">
            <v>FR-G4X-CB=</v>
          </cell>
          <cell r="B1543" t="str">
            <v>Cisco 4000 Series IP-to-Desktop IOS Upgrade</v>
          </cell>
          <cell r="C1543" t="str">
            <v>9Q100501</v>
          </cell>
          <cell r="D1543" t="str">
            <v>IP-SOL-FR-G4X-CB=</v>
          </cell>
          <cell r="E1543">
            <v>84000</v>
          </cell>
          <cell r="F1543">
            <v>32300</v>
          </cell>
          <cell r="G1543">
            <v>43000</v>
          </cell>
          <cell r="H1543">
            <v>26230</v>
          </cell>
          <cell r="I1543">
            <v>1967.25</v>
          </cell>
        </row>
        <row r="1544">
          <cell r="A1544" t="str">
            <v>FR-G4X-CBS=</v>
          </cell>
          <cell r="B1544" t="str">
            <v>Cisco 4000 Series IP-to-Desktop and IBM IOS Upgrade</v>
          </cell>
          <cell r="C1544" t="str">
            <v>9Q100514</v>
          </cell>
          <cell r="D1544" t="str">
            <v>IP-SOL-FR-G4X-CBS=</v>
          </cell>
          <cell r="E1544">
            <v>188000</v>
          </cell>
          <cell r="F1544">
            <v>72600</v>
          </cell>
          <cell r="G1544">
            <v>97000</v>
          </cell>
          <cell r="H1544">
            <v>59170</v>
          </cell>
          <cell r="I1544">
            <v>4437.75</v>
          </cell>
        </row>
        <row r="1545">
          <cell r="A1545" t="str">
            <v>FR-G4X-CCS=</v>
          </cell>
          <cell r="B1545" t="str">
            <v>Cisco 4000 Series IP-to-IP and IBM IOS Upgrade</v>
          </cell>
          <cell r="C1545" t="str">
            <v>9Q100527</v>
          </cell>
          <cell r="D1545" t="str">
            <v>IP-SOL-FR-G4X-CCS=</v>
          </cell>
          <cell r="E1545">
            <v>21000</v>
          </cell>
          <cell r="F1545">
            <v>8300</v>
          </cell>
          <cell r="G1545">
            <v>11000</v>
          </cell>
          <cell r="H1545">
            <v>6710</v>
          </cell>
          <cell r="I1545">
            <v>503.25</v>
          </cell>
        </row>
        <row r="1546">
          <cell r="A1546" t="str">
            <v>FR-G4X-CDS=</v>
          </cell>
          <cell r="B1546" t="str">
            <v>Cisco 4000 Series IP-to-IP/IPX and IBM IOS Upgrade</v>
          </cell>
          <cell r="C1546" t="str">
            <v>9Q100530</v>
          </cell>
          <cell r="D1546" t="str">
            <v>IP-SOL-FR-G4X-CDS=</v>
          </cell>
          <cell r="E1546">
            <v>105000</v>
          </cell>
          <cell r="F1546">
            <v>40500</v>
          </cell>
          <cell r="G1546">
            <v>54000</v>
          </cell>
          <cell r="H1546">
            <v>32940</v>
          </cell>
          <cell r="I1546">
            <v>2470.5</v>
          </cell>
        </row>
        <row r="1547">
          <cell r="A1547" t="str">
            <v>FR-G4X-CSA=</v>
          </cell>
          <cell r="B1547" t="str">
            <v>Cisco 4000 Series IP and IBM-to-Enterprise IOS Upgrade</v>
          </cell>
          <cell r="C1547" t="str">
            <v>9Q100543</v>
          </cell>
          <cell r="D1547" t="str">
            <v>IP-SOL-FR-G4X-CSA=</v>
          </cell>
          <cell r="E1547">
            <v>125000</v>
          </cell>
          <cell r="F1547">
            <v>48600</v>
          </cell>
          <cell r="G1547">
            <v>65000</v>
          </cell>
          <cell r="H1547">
            <v>39650</v>
          </cell>
          <cell r="I1547">
            <v>2973.75</v>
          </cell>
        </row>
        <row r="1548">
          <cell r="A1548" t="str">
            <v>FR-G4X-CSBS=</v>
          </cell>
          <cell r="B1548" t="str">
            <v>Cisco 4000 Series IP and IBM-to-Desktop IOS Upgrade</v>
          </cell>
          <cell r="C1548" t="str">
            <v>9Q100556</v>
          </cell>
          <cell r="D1548" t="str">
            <v>IP-SOL-FR-G4X-CSBS=</v>
          </cell>
          <cell r="E1548">
            <v>84000</v>
          </cell>
          <cell r="F1548">
            <v>32300</v>
          </cell>
          <cell r="G1548">
            <v>43000</v>
          </cell>
          <cell r="H1548">
            <v>26230</v>
          </cell>
          <cell r="I1548">
            <v>1967.25</v>
          </cell>
        </row>
        <row r="1549">
          <cell r="A1549" t="str">
            <v>FR-G4X-DA=</v>
          </cell>
          <cell r="B1549" t="str">
            <v>Cisco 4000 Series IP/IPX-to-Enterprise IOS Upgrade</v>
          </cell>
          <cell r="C1549" t="str">
            <v>9Q100569</v>
          </cell>
          <cell r="D1549" t="str">
            <v>IP-SOL-FR-G4X-DA=</v>
          </cell>
          <cell r="E1549">
            <v>146000</v>
          </cell>
          <cell r="F1549">
            <v>56800</v>
          </cell>
          <cell r="G1549">
            <v>76000</v>
          </cell>
          <cell r="H1549">
            <v>46360</v>
          </cell>
          <cell r="I1549">
            <v>3477</v>
          </cell>
        </row>
        <row r="1550">
          <cell r="A1550" t="str">
            <v>FR-G4X-DBS=</v>
          </cell>
          <cell r="B1550" t="str">
            <v>Cisco 4000 Series IP/IPX-to-Desktop and IBM IOS Upgrade</v>
          </cell>
          <cell r="C1550" t="str">
            <v>9Q100572</v>
          </cell>
          <cell r="D1550" t="str">
            <v>IP-SOL-FR-G4X-DBS=</v>
          </cell>
          <cell r="E1550">
            <v>105000</v>
          </cell>
          <cell r="F1550">
            <v>40500</v>
          </cell>
          <cell r="G1550">
            <v>54000</v>
          </cell>
          <cell r="H1550">
            <v>32940</v>
          </cell>
          <cell r="I1550">
            <v>2470.5</v>
          </cell>
        </row>
        <row r="1551">
          <cell r="A1551" t="str">
            <v>FR-G4X-DDS=</v>
          </cell>
          <cell r="B1551" t="str">
            <v>Cisco 4000 Series IP/IPX-to-IP/IPX and IBM IOS Upgrade</v>
          </cell>
          <cell r="C1551" t="str">
            <v>9Q100585</v>
          </cell>
          <cell r="D1551" t="str">
            <v>IP-SOL-FR-G4X-DDS=</v>
          </cell>
          <cell r="E1551">
            <v>21000</v>
          </cell>
          <cell r="F1551">
            <v>8300</v>
          </cell>
          <cell r="G1551">
            <v>11000</v>
          </cell>
          <cell r="H1551">
            <v>6710</v>
          </cell>
          <cell r="I1551">
            <v>503.25</v>
          </cell>
        </row>
        <row r="1552">
          <cell r="A1552" t="str">
            <v>FR-G4X-DSA=</v>
          </cell>
          <cell r="B1552" t="str">
            <v>Cisco 4000 Series IP/IPX and IBM-to-Enterprise IOS Upgrade</v>
          </cell>
          <cell r="C1552" t="str">
            <v>9Q100598</v>
          </cell>
          <cell r="D1552" t="str">
            <v>IP-SOL-FR-G4X-DSA=</v>
          </cell>
          <cell r="E1552">
            <v>42000</v>
          </cell>
          <cell r="F1552">
            <v>16500</v>
          </cell>
          <cell r="G1552">
            <v>22000</v>
          </cell>
          <cell r="H1552">
            <v>13420</v>
          </cell>
          <cell r="I1552">
            <v>1006.5</v>
          </cell>
        </row>
        <row r="1553">
          <cell r="A1553" t="str">
            <v>FL45-56=</v>
          </cell>
          <cell r="B1553" t="str">
            <v>Cisco IOS 4000 Series 56</v>
          </cell>
          <cell r="C1553" t="str">
            <v>9Q100602</v>
          </cell>
          <cell r="D1553" t="str">
            <v>IP-SOL-FL45-56=</v>
          </cell>
          <cell r="E1553">
            <v>376000</v>
          </cell>
          <cell r="F1553">
            <v>145100</v>
          </cell>
          <cell r="G1553">
            <v>194000</v>
          </cell>
          <cell r="H1553">
            <v>118340</v>
          </cell>
          <cell r="I1553">
            <v>8875.5</v>
          </cell>
        </row>
        <row r="1554">
          <cell r="A1554" t="str">
            <v>FL45-APPN=</v>
          </cell>
          <cell r="B1554" t="str">
            <v>Cisco IOS 4500/4700 Series APPN</v>
          </cell>
          <cell r="C1554" t="str">
            <v>9Q100615</v>
          </cell>
          <cell r="D1554" t="str">
            <v>IP-SOL-FL45-APPN=</v>
          </cell>
          <cell r="E1554">
            <v>460000</v>
          </cell>
          <cell r="F1554">
            <v>178000</v>
          </cell>
          <cell r="G1554">
            <v>238000</v>
          </cell>
          <cell r="H1554">
            <v>145180</v>
          </cell>
          <cell r="I1554">
            <v>10888.5</v>
          </cell>
        </row>
        <row r="1555">
          <cell r="A1555" t="str">
            <v>FL45-B-A=</v>
          </cell>
          <cell r="B1555" t="str">
            <v>Cisco IOS 4500/4700 Series IP/IPX/AT/DEC to Enter.</v>
          </cell>
          <cell r="C1555" t="str">
            <v>9Q100628</v>
          </cell>
          <cell r="D1555" t="str">
            <v>IP-SOL-FL45-B-A=</v>
          </cell>
          <cell r="E1555">
            <v>230000</v>
          </cell>
          <cell r="F1555">
            <v>89000</v>
          </cell>
          <cell r="G1555">
            <v>119000</v>
          </cell>
          <cell r="H1555">
            <v>72590</v>
          </cell>
          <cell r="I1555">
            <v>5444.25</v>
          </cell>
        </row>
        <row r="1556">
          <cell r="A1556" t="str">
            <v>FL45-C-A=</v>
          </cell>
          <cell r="B1556" t="str">
            <v>Cisco IOS 4500/4700 Series IP to Enterprise Plus</v>
          </cell>
          <cell r="C1556" t="str">
            <v>9Q100631</v>
          </cell>
          <cell r="D1556" t="str">
            <v>IP-SOL-FL45-C-A=</v>
          </cell>
          <cell r="E1556">
            <v>314000</v>
          </cell>
          <cell r="F1556">
            <v>121200</v>
          </cell>
          <cell r="G1556">
            <v>162000</v>
          </cell>
          <cell r="H1556">
            <v>98820</v>
          </cell>
          <cell r="I1556">
            <v>7411.5</v>
          </cell>
        </row>
        <row r="1557">
          <cell r="A1557" t="str">
            <v>FL45-C-B=</v>
          </cell>
          <cell r="B1557" t="str">
            <v>Cisco IOS 4500/4700 Series IP to IP/IPX/AT/DEC</v>
          </cell>
          <cell r="C1557" t="str">
            <v>9Q100644</v>
          </cell>
          <cell r="D1557" t="str">
            <v>IP-SOL-FL45-C-B=</v>
          </cell>
          <cell r="E1557">
            <v>84000</v>
          </cell>
          <cell r="F1557">
            <v>32300</v>
          </cell>
          <cell r="G1557">
            <v>43000</v>
          </cell>
          <cell r="H1557">
            <v>26230</v>
          </cell>
          <cell r="I1557">
            <v>1967.25</v>
          </cell>
        </row>
        <row r="1558">
          <cell r="A1558" t="str">
            <v>FL45-D-A=</v>
          </cell>
          <cell r="B1558" t="str">
            <v>Cisco IOS 4500/4700 Series IP/IPX to Enterprise</v>
          </cell>
          <cell r="C1558" t="str">
            <v>9Q100657</v>
          </cell>
          <cell r="D1558" t="str">
            <v>IP-SOL-FL45-D-A=</v>
          </cell>
          <cell r="E1558">
            <v>230000</v>
          </cell>
          <cell r="F1558">
            <v>89000</v>
          </cell>
          <cell r="G1558">
            <v>119000</v>
          </cell>
          <cell r="H1558">
            <v>72590</v>
          </cell>
          <cell r="I1558">
            <v>5444.25</v>
          </cell>
        </row>
        <row r="1559">
          <cell r="A1559" t="str">
            <v>FL45-N-R1=</v>
          </cell>
          <cell r="B1559" t="str">
            <v>Cisco IOS 4500/4700 Series APPN to SNASwitch Upgrade</v>
          </cell>
          <cell r="C1559" t="str">
            <v>9Q100660</v>
          </cell>
          <cell r="D1559" t="str">
            <v>IP-SOL-FL45-N-R1=</v>
          </cell>
          <cell r="E1559">
            <v>303000</v>
          </cell>
          <cell r="F1559">
            <v>117400</v>
          </cell>
          <cell r="G1559">
            <v>157000</v>
          </cell>
          <cell r="H1559">
            <v>95770</v>
          </cell>
          <cell r="I1559">
            <v>7182.75</v>
          </cell>
        </row>
        <row r="1560">
          <cell r="A1560" t="str">
            <v>FL45-P=</v>
          </cell>
          <cell r="B1560" t="str">
            <v>Cisco IOS 4500/4700 Series PLUS</v>
          </cell>
          <cell r="C1560" t="str">
            <v>9Q100673</v>
          </cell>
          <cell r="D1560" t="str">
            <v>IP-SOL-FL45-P=</v>
          </cell>
          <cell r="E1560">
            <v>146000</v>
          </cell>
          <cell r="F1560">
            <v>56800</v>
          </cell>
          <cell r="G1560">
            <v>76000</v>
          </cell>
          <cell r="H1560">
            <v>46360</v>
          </cell>
          <cell r="I1560">
            <v>3477</v>
          </cell>
        </row>
        <row r="1561">
          <cell r="A1561" t="str">
            <v>FL45-P-K2=</v>
          </cell>
          <cell r="B1561" t="str">
            <v>Cisco IOS 4500 Series PLUS to IPSEC 3DES Upgrade</v>
          </cell>
          <cell r="C1561" t="str">
            <v>9Q100686</v>
          </cell>
          <cell r="D1561" t="str">
            <v>IP-SOL-FL45-P-K2=</v>
          </cell>
          <cell r="E1561">
            <v>376000</v>
          </cell>
          <cell r="F1561">
            <v>145100</v>
          </cell>
          <cell r="G1561">
            <v>194000</v>
          </cell>
          <cell r="H1561">
            <v>118340</v>
          </cell>
          <cell r="I1561">
            <v>8875.5</v>
          </cell>
        </row>
        <row r="1562">
          <cell r="A1562" t="str">
            <v>FL45-P-L=</v>
          </cell>
          <cell r="B1562" t="str">
            <v>Cisco IOS 4500 Series PLUS to IPSEC 56 Upgrade</v>
          </cell>
          <cell r="C1562" t="str">
            <v>9Q100699</v>
          </cell>
          <cell r="D1562" t="str">
            <v>IP-SOL-FL45-P-L=</v>
          </cell>
          <cell r="E1562">
            <v>376000</v>
          </cell>
          <cell r="F1562">
            <v>145100</v>
          </cell>
          <cell r="G1562">
            <v>194000</v>
          </cell>
          <cell r="H1562">
            <v>118340</v>
          </cell>
          <cell r="I1562">
            <v>8875.5</v>
          </cell>
        </row>
        <row r="1563">
          <cell r="A1563" t="str">
            <v>FL45-P-W=</v>
          </cell>
          <cell r="B1563" t="str">
            <v>Cisco IOS 4500/4700 Series Plus to Plus 40</v>
          </cell>
          <cell r="C1563" t="str">
            <v>9Q100703</v>
          </cell>
          <cell r="D1563" t="str">
            <v>IP-SOL-FL45-P-W=</v>
          </cell>
          <cell r="E1563">
            <v>314000</v>
          </cell>
          <cell r="F1563">
            <v>121200</v>
          </cell>
          <cell r="G1563">
            <v>162000</v>
          </cell>
          <cell r="H1563">
            <v>98820</v>
          </cell>
          <cell r="I1563">
            <v>7411.5</v>
          </cell>
        </row>
        <row r="1564">
          <cell r="A1564" t="str">
            <v>FL45-P-Y=</v>
          </cell>
          <cell r="B1564" t="str">
            <v>Cisco IOS 4500/4700 Series Plus to Plus 56</v>
          </cell>
          <cell r="C1564" t="str">
            <v>9Q100716</v>
          </cell>
          <cell r="D1564" t="str">
            <v>IP-SOL-FL45-P-Y=</v>
          </cell>
          <cell r="E1564">
            <v>523000</v>
          </cell>
          <cell r="F1564">
            <v>202000</v>
          </cell>
          <cell r="G1564">
            <v>270000</v>
          </cell>
          <cell r="H1564">
            <v>164700</v>
          </cell>
          <cell r="I1564">
            <v>12352.5</v>
          </cell>
        </row>
        <row r="1565">
          <cell r="A1565" t="str">
            <v>FL45-R1=</v>
          </cell>
          <cell r="B1565" t="str">
            <v>Cisco IOS 4500/4700 Series SNASwitch Upgrade</v>
          </cell>
          <cell r="C1565" t="str">
            <v>9Q100729</v>
          </cell>
          <cell r="D1565" t="str">
            <v>IP-SOL-FL45-R1=</v>
          </cell>
          <cell r="E1565">
            <v>606000</v>
          </cell>
          <cell r="F1565">
            <v>234100</v>
          </cell>
          <cell r="G1565">
            <v>313000</v>
          </cell>
          <cell r="H1565">
            <v>190930</v>
          </cell>
          <cell r="I1565">
            <v>14319.75</v>
          </cell>
        </row>
        <row r="1566">
          <cell r="A1566" t="str">
            <v>FL45-W=</v>
          </cell>
          <cell r="B1566" t="str">
            <v>Cisco IOS 4500/4700 Series PLUS 40</v>
          </cell>
          <cell r="C1566" t="str">
            <v>9Q100732</v>
          </cell>
          <cell r="D1566" t="str">
            <v>IP-SOL-FL45-W=</v>
          </cell>
          <cell r="E1566">
            <v>146000</v>
          </cell>
          <cell r="F1566">
            <v>56800</v>
          </cell>
          <cell r="G1566">
            <v>76000</v>
          </cell>
          <cell r="H1566">
            <v>46360</v>
          </cell>
          <cell r="I1566">
            <v>3477</v>
          </cell>
        </row>
        <row r="1567">
          <cell r="A1567" t="str">
            <v>FL45-Y=</v>
          </cell>
          <cell r="B1567" t="str">
            <v>Cisco IOS 4500/4700 Series PLUS 56</v>
          </cell>
          <cell r="C1567" t="str">
            <v>9Q100745</v>
          </cell>
          <cell r="D1567" t="str">
            <v>IP-SOL-FL45-Y=</v>
          </cell>
          <cell r="E1567">
            <v>523000</v>
          </cell>
          <cell r="F1567">
            <v>202000</v>
          </cell>
          <cell r="G1567">
            <v>270000</v>
          </cell>
          <cell r="H1567">
            <v>164700</v>
          </cell>
          <cell r="I1567">
            <v>12352.5</v>
          </cell>
        </row>
        <row r="1568">
          <cell r="A1568" t="str">
            <v>I45AK2-12</v>
          </cell>
          <cell r="B1568" t="str">
            <v>Cisco 4500/4700 Series IOS ENTERPRISE PLUS IPSEC 3DES</v>
          </cell>
          <cell r="C1568" t="str">
            <v>9Q100758</v>
          </cell>
          <cell r="D1568" t="str">
            <v>IP-SOL-I45AK2-12</v>
          </cell>
          <cell r="E1568">
            <v>376000</v>
          </cell>
          <cell r="F1568">
            <v>145100</v>
          </cell>
          <cell r="G1568" t="e">
            <v>#N/A</v>
          </cell>
          <cell r="H1568" t="e">
            <v>#N/A</v>
          </cell>
          <cell r="I1568" t="e">
            <v>#N/A</v>
          </cell>
        </row>
        <row r="1569">
          <cell r="A1569" t="str">
            <v>I45AR1K2-12</v>
          </cell>
          <cell r="B1569" t="str">
            <v>Cisco 4500/4700 Series IOS ENTERPRISE/SNASw PLUS IPSEC 3DES</v>
          </cell>
          <cell r="C1569" t="str">
            <v>9Q100761</v>
          </cell>
          <cell r="D1569" t="str">
            <v>IP-SOL-I45AR1K2-12</v>
          </cell>
          <cell r="E1569">
            <v>376000</v>
          </cell>
          <cell r="F1569">
            <v>145100</v>
          </cell>
          <cell r="G1569" t="e">
            <v>#N/A</v>
          </cell>
          <cell r="H1569" t="e">
            <v>#N/A</v>
          </cell>
          <cell r="I1569" t="e">
            <v>#N/A</v>
          </cell>
        </row>
        <row r="1570">
          <cell r="A1570" t="str">
            <v>I45CK2-12</v>
          </cell>
          <cell r="B1570" t="str">
            <v>Cisco 4500/4700 Series IOS IP PLUS IPSEC 3DES</v>
          </cell>
          <cell r="C1570" t="str">
            <v>9Q100774</v>
          </cell>
          <cell r="D1570" t="str">
            <v>IP-SOL-I45CK2-12</v>
          </cell>
          <cell r="E1570">
            <v>376000</v>
          </cell>
          <cell r="F1570">
            <v>145100</v>
          </cell>
          <cell r="G1570" t="e">
            <v>#N/A</v>
          </cell>
          <cell r="H1570" t="e">
            <v>#N/A</v>
          </cell>
          <cell r="I1570" t="e">
            <v>#N/A</v>
          </cell>
        </row>
        <row r="1571">
          <cell r="A1571" t="str">
            <v>S45AK2-12=</v>
          </cell>
          <cell r="B1571" t="str">
            <v>Cisco 4500/4700 Series IOS ENTERPRISE PLUS IPSEC 3DES</v>
          </cell>
          <cell r="C1571" t="str">
            <v>9Q100787</v>
          </cell>
          <cell r="D1571" t="str">
            <v>IP-SOL-S45AK2-12=</v>
          </cell>
          <cell r="E1571">
            <v>84000</v>
          </cell>
          <cell r="F1571">
            <v>32300</v>
          </cell>
          <cell r="G1571" t="e">
            <v>#N/A</v>
          </cell>
          <cell r="H1571" t="e">
            <v>#N/A</v>
          </cell>
          <cell r="I1571" t="e">
            <v>#N/A</v>
          </cell>
        </row>
        <row r="1572">
          <cell r="A1572" t="str">
            <v>S45AL-12</v>
          </cell>
          <cell r="B1572" t="str">
            <v>Cisco 4500/4700 Series IOS ENTERPRISE PLUS IPSEC 56</v>
          </cell>
          <cell r="C1572" t="str">
            <v>9Q100790</v>
          </cell>
          <cell r="D1572" t="str">
            <v>IP-SOL-S45AL-12</v>
          </cell>
          <cell r="E1572">
            <v>999000</v>
          </cell>
          <cell r="F1572">
            <v>400800</v>
          </cell>
          <cell r="G1572" t="e">
            <v>#N/A</v>
          </cell>
          <cell r="H1572" t="e">
            <v>#N/A</v>
          </cell>
          <cell r="I1572" t="e">
            <v>#N/A</v>
          </cell>
        </row>
        <row r="1573">
          <cell r="A1573" t="str">
            <v>S45AL-12=</v>
          </cell>
          <cell r="B1573" t="str">
            <v>Cisco 4500/4700 Series IOS ENTERPRISE PLUS IPSEC 56</v>
          </cell>
          <cell r="C1573" t="str">
            <v>9Q100804</v>
          </cell>
          <cell r="D1573" t="str">
            <v>IP-SOL-S45AL-12=</v>
          </cell>
          <cell r="E1573">
            <v>84000</v>
          </cell>
          <cell r="F1573">
            <v>32300</v>
          </cell>
          <cell r="G1573" t="e">
            <v>#N/A</v>
          </cell>
          <cell r="H1573" t="e">
            <v>#N/A</v>
          </cell>
          <cell r="I1573" t="e">
            <v>#N/A</v>
          </cell>
        </row>
        <row r="1574">
          <cell r="A1574" t="str">
            <v>S45ANL-12</v>
          </cell>
          <cell r="B1574" t="str">
            <v>ENTERPRISE/APPN PLUS IPSEC 56</v>
          </cell>
          <cell r="C1574" t="str">
            <v>9Q100817</v>
          </cell>
          <cell r="D1574" t="str">
            <v>IP-SOL-S45ANL-12</v>
          </cell>
          <cell r="E1574">
            <v>1578000</v>
          </cell>
          <cell r="F1574">
            <v>633100</v>
          </cell>
          <cell r="G1574" t="e">
            <v>#N/A</v>
          </cell>
          <cell r="H1574" t="e">
            <v>#N/A</v>
          </cell>
          <cell r="I1574" t="e">
            <v>#N/A</v>
          </cell>
        </row>
        <row r="1575">
          <cell r="A1575" t="str">
            <v>S45ANL-12=</v>
          </cell>
          <cell r="B1575" t="str">
            <v>Cisco 4500/4700 Series IOS ENTERPRISE/APPN PLUS IPSEC 56</v>
          </cell>
          <cell r="C1575" t="str">
            <v>9Q100820</v>
          </cell>
          <cell r="D1575" t="str">
            <v>IP-SOL-S45ANL-12=</v>
          </cell>
          <cell r="E1575">
            <v>84000</v>
          </cell>
          <cell r="F1575">
            <v>32300</v>
          </cell>
          <cell r="G1575" t="e">
            <v>#N/A</v>
          </cell>
          <cell r="H1575" t="e">
            <v>#N/A</v>
          </cell>
          <cell r="I1575" t="e">
            <v>#N/A</v>
          </cell>
        </row>
        <row r="1576">
          <cell r="A1576" t="str">
            <v>S45ANP-12</v>
          </cell>
          <cell r="B1576" t="str">
            <v>ENTERPRISE/APPN PLUS</v>
          </cell>
          <cell r="C1576" t="str">
            <v>9Q100833</v>
          </cell>
          <cell r="D1576" t="str">
            <v>IP-SOL-S45ANP-12</v>
          </cell>
          <cell r="E1576">
            <v>1275000</v>
          </cell>
          <cell r="F1576">
            <v>492800</v>
          </cell>
          <cell r="G1576" t="e">
            <v>#N/A</v>
          </cell>
          <cell r="H1576" t="e">
            <v>#N/A</v>
          </cell>
          <cell r="I1576" t="e">
            <v>#N/A</v>
          </cell>
        </row>
        <row r="1577">
          <cell r="A1577" t="str">
            <v>S45ANP-12=</v>
          </cell>
          <cell r="B1577" t="str">
            <v>Cisco 4500/4700 Series IOS ENTERPRISE/APPN PLUS</v>
          </cell>
          <cell r="C1577" t="str">
            <v>9Q100846</v>
          </cell>
          <cell r="D1577" t="str">
            <v>IP-SOL-S45ANP-12=</v>
          </cell>
          <cell r="E1577">
            <v>84000</v>
          </cell>
          <cell r="F1577">
            <v>32300</v>
          </cell>
          <cell r="G1577" t="e">
            <v>#N/A</v>
          </cell>
          <cell r="H1577" t="e">
            <v>#N/A</v>
          </cell>
          <cell r="I1577" t="e">
            <v>#N/A</v>
          </cell>
        </row>
        <row r="1578">
          <cell r="A1578" t="str">
            <v>S45ANW-12</v>
          </cell>
          <cell r="B1578" t="str">
            <v>Cisco 4500/4700 Series IOS ENTERPRISE/APPN PLUS 40</v>
          </cell>
          <cell r="C1578" t="str">
            <v>9Q100859</v>
          </cell>
          <cell r="D1578" t="str">
            <v>IP-SOL-S45ANW-12</v>
          </cell>
          <cell r="E1578">
            <v>1219000</v>
          </cell>
          <cell r="F1578">
            <v>489100</v>
          </cell>
          <cell r="G1578" t="e">
            <v>#N/A</v>
          </cell>
          <cell r="H1578" t="e">
            <v>#N/A</v>
          </cell>
          <cell r="I1578" t="e">
            <v>#N/A</v>
          </cell>
        </row>
        <row r="1579">
          <cell r="A1579" t="str">
            <v>S45ANW-12=</v>
          </cell>
          <cell r="B1579" t="str">
            <v>Cisco 4500/4700 Series IOS ENTERPRISE/APPN PLUS 40</v>
          </cell>
          <cell r="C1579" t="str">
            <v>9Q100862</v>
          </cell>
          <cell r="D1579" t="str">
            <v>IP-SOL-S45ANW-12=</v>
          </cell>
          <cell r="E1579">
            <v>80000</v>
          </cell>
          <cell r="F1579">
            <v>32000</v>
          </cell>
          <cell r="G1579" t="e">
            <v>#N/A</v>
          </cell>
          <cell r="H1579" t="e">
            <v>#N/A</v>
          </cell>
          <cell r="I1579" t="e">
            <v>#N/A</v>
          </cell>
        </row>
        <row r="1580">
          <cell r="A1580" t="str">
            <v>S45AP-12</v>
          </cell>
          <cell r="B1580" t="str">
            <v>Cisco 4500/4700 Series IOS Enterprise Plus</v>
          </cell>
          <cell r="C1580" t="str">
            <v>9Q100875</v>
          </cell>
          <cell r="D1580" t="str">
            <v>IP-SOL-S45AP-12</v>
          </cell>
          <cell r="E1580">
            <v>669000</v>
          </cell>
          <cell r="F1580">
            <v>258700</v>
          </cell>
          <cell r="G1580" t="e">
            <v>#N/A</v>
          </cell>
          <cell r="H1580" t="e">
            <v>#N/A</v>
          </cell>
          <cell r="I1580" t="e">
            <v>#N/A</v>
          </cell>
        </row>
        <row r="1581">
          <cell r="A1581" t="str">
            <v>S45AP-12=</v>
          </cell>
          <cell r="B1581" t="str">
            <v>Cisco 4500/4700 Series IOS Enterprise Plus</v>
          </cell>
          <cell r="C1581" t="str">
            <v>9Q100888</v>
          </cell>
          <cell r="D1581" t="str">
            <v>IP-SOL-S45AP-12=</v>
          </cell>
          <cell r="E1581">
            <v>84000</v>
          </cell>
          <cell r="F1581">
            <v>32300</v>
          </cell>
          <cell r="G1581" t="e">
            <v>#N/A</v>
          </cell>
          <cell r="H1581" t="e">
            <v>#N/A</v>
          </cell>
          <cell r="I1581" t="e">
            <v>#N/A</v>
          </cell>
        </row>
        <row r="1582">
          <cell r="A1582" t="str">
            <v>S45AR1K2-12=</v>
          </cell>
          <cell r="B1582" t="str">
            <v>Cisco 4500/4700 Series IOS ENTERPRISE/SNASw PLUS IPSEC 3DES</v>
          </cell>
          <cell r="C1582" t="str">
            <v>9Q100891</v>
          </cell>
          <cell r="D1582" t="str">
            <v>IP-SOL-S45AR1K2-12=</v>
          </cell>
          <cell r="E1582">
            <v>84000</v>
          </cell>
          <cell r="F1582">
            <v>32300</v>
          </cell>
          <cell r="G1582" t="e">
            <v>#N/A</v>
          </cell>
          <cell r="H1582" t="e">
            <v>#N/A</v>
          </cell>
          <cell r="I1582" t="e">
            <v>#N/A</v>
          </cell>
        </row>
        <row r="1583">
          <cell r="A1583" t="str">
            <v>S45AR1L-12</v>
          </cell>
          <cell r="B1583" t="str">
            <v>Cisco 4500/4700 Series IOS ENTERPRISE/SNASw PLUS IPSEC 56</v>
          </cell>
          <cell r="C1583" t="str">
            <v>9Q100905</v>
          </cell>
          <cell r="D1583" t="str">
            <v>IP-SOL-S45AR1L-12</v>
          </cell>
          <cell r="E1583">
            <v>1578000</v>
          </cell>
          <cell r="F1583">
            <v>633100</v>
          </cell>
          <cell r="G1583" t="e">
            <v>#N/A</v>
          </cell>
          <cell r="H1583" t="e">
            <v>#N/A</v>
          </cell>
          <cell r="I1583" t="e">
            <v>#N/A</v>
          </cell>
        </row>
        <row r="1584">
          <cell r="A1584" t="str">
            <v>S45AR1L-12=</v>
          </cell>
          <cell r="B1584" t="str">
            <v>Cisco 4500/4700 Series IOS ENTERPRISE/SNASw PLUS IPSEC 56</v>
          </cell>
          <cell r="C1584" t="str">
            <v>9Q100918</v>
          </cell>
          <cell r="D1584" t="str">
            <v>IP-SOL-S45AR1L-12=</v>
          </cell>
          <cell r="E1584">
            <v>84000</v>
          </cell>
          <cell r="F1584">
            <v>32300</v>
          </cell>
          <cell r="G1584" t="e">
            <v>#N/A</v>
          </cell>
          <cell r="H1584" t="e">
            <v>#N/A</v>
          </cell>
          <cell r="I1584" t="e">
            <v>#N/A</v>
          </cell>
        </row>
        <row r="1585">
          <cell r="A1585" t="str">
            <v>S45AR1P-12</v>
          </cell>
          <cell r="B1585" t="str">
            <v>Cisco 4500/4700 Series IOS ENTERPRISE/SNASwitch PLUS</v>
          </cell>
          <cell r="C1585" t="str">
            <v>9Q100921</v>
          </cell>
          <cell r="D1585" t="str">
            <v>IP-SOL-S45AR1P-12</v>
          </cell>
          <cell r="E1585">
            <v>1275000</v>
          </cell>
          <cell r="F1585">
            <v>492800</v>
          </cell>
          <cell r="G1585" t="e">
            <v>#N/A</v>
          </cell>
          <cell r="H1585" t="e">
            <v>#N/A</v>
          </cell>
          <cell r="I1585" t="e">
            <v>#N/A</v>
          </cell>
        </row>
        <row r="1586">
          <cell r="A1586" t="str">
            <v>S45AR1P-12=</v>
          </cell>
          <cell r="B1586" t="str">
            <v>Cisco 4500/4700 Series IOS ENTERPRISE/SNASwitch PLUS</v>
          </cell>
          <cell r="C1586" t="str">
            <v>9Q100934</v>
          </cell>
          <cell r="D1586" t="str">
            <v>IP-SOL-S45AR1P-12=</v>
          </cell>
          <cell r="E1586">
            <v>84000</v>
          </cell>
          <cell r="F1586">
            <v>32300</v>
          </cell>
          <cell r="G1586" t="e">
            <v>#N/A</v>
          </cell>
          <cell r="H1586" t="e">
            <v>#N/A</v>
          </cell>
          <cell r="I1586" t="e">
            <v>#N/A</v>
          </cell>
        </row>
        <row r="1587">
          <cell r="A1587" t="str">
            <v>S45AW-12</v>
          </cell>
          <cell r="B1587" t="str">
            <v>Cisco 4500/4700 Series IOS ENTERPRISE PLUS 40</v>
          </cell>
          <cell r="C1587" t="str">
            <v>9Q100947</v>
          </cell>
          <cell r="D1587" t="str">
            <v>IP-SOL-S45AW-12</v>
          </cell>
          <cell r="E1587">
            <v>639000</v>
          </cell>
          <cell r="F1587">
            <v>256700</v>
          </cell>
          <cell r="G1587" t="e">
            <v>#N/A</v>
          </cell>
          <cell r="H1587" t="e">
            <v>#N/A</v>
          </cell>
          <cell r="I1587" t="e">
            <v>#N/A</v>
          </cell>
        </row>
        <row r="1588">
          <cell r="A1588" t="str">
            <v>S45AW-12=</v>
          </cell>
          <cell r="B1588" t="str">
            <v>Cisco 4500/4700 Series IOS ENTERPRISE PLUS 40</v>
          </cell>
          <cell r="C1588" t="str">
            <v>9Q100950</v>
          </cell>
          <cell r="D1588" t="str">
            <v>IP-SOL-S45AW-12=</v>
          </cell>
          <cell r="E1588">
            <v>80000</v>
          </cell>
          <cell r="F1588">
            <v>32000</v>
          </cell>
          <cell r="G1588" t="e">
            <v>#N/A</v>
          </cell>
          <cell r="H1588" t="e">
            <v>#N/A</v>
          </cell>
          <cell r="I1588" t="e">
            <v>#N/A</v>
          </cell>
        </row>
        <row r="1589">
          <cell r="A1589" t="str">
            <v>S45B-12</v>
          </cell>
          <cell r="B1589" t="str">
            <v>Cisco 4500/4700 Series IOS IP/IPX/AT/DEC</v>
          </cell>
          <cell r="C1589" t="str">
            <v>9Q100963</v>
          </cell>
          <cell r="D1589" t="str">
            <v>IP-SOL-S45B-12</v>
          </cell>
          <cell r="E1589">
            <v>439000</v>
          </cell>
          <cell r="F1589">
            <v>169800</v>
          </cell>
          <cell r="G1589" t="e">
            <v>#N/A</v>
          </cell>
          <cell r="H1589" t="e">
            <v>#N/A</v>
          </cell>
          <cell r="I1589" t="e">
            <v>#N/A</v>
          </cell>
        </row>
        <row r="1590">
          <cell r="A1590" t="str">
            <v>S45B-12=</v>
          </cell>
          <cell r="B1590" t="str">
            <v>Cisco 4500/4700 Series IOS IP/IPX/AT/DEC</v>
          </cell>
          <cell r="C1590" t="str">
            <v>9Q100976</v>
          </cell>
          <cell r="D1590" t="str">
            <v>IP-SOL-S45B-12=</v>
          </cell>
          <cell r="E1590">
            <v>84000</v>
          </cell>
          <cell r="F1590">
            <v>32300</v>
          </cell>
          <cell r="G1590" t="e">
            <v>#N/A</v>
          </cell>
          <cell r="H1590" t="e">
            <v>#N/A</v>
          </cell>
          <cell r="I1590" t="e">
            <v>#N/A</v>
          </cell>
        </row>
        <row r="1591">
          <cell r="A1591" t="str">
            <v>S45BP-12</v>
          </cell>
          <cell r="B1591" t="str">
            <v>Cisco 4500/4700 Series IOS IP/IPX/AT/DEC Plus</v>
          </cell>
          <cell r="C1591" t="str">
            <v>9Q100989</v>
          </cell>
          <cell r="D1591" t="str">
            <v>IP-SOL-S45BP-12</v>
          </cell>
          <cell r="E1591">
            <v>585000</v>
          </cell>
          <cell r="F1591">
            <v>225900</v>
          </cell>
          <cell r="G1591" t="e">
            <v>#N/A</v>
          </cell>
          <cell r="H1591" t="e">
            <v>#N/A</v>
          </cell>
          <cell r="I1591" t="e">
            <v>#N/A</v>
          </cell>
        </row>
        <row r="1592">
          <cell r="A1592" t="str">
            <v>S45BP-12=</v>
          </cell>
          <cell r="B1592" t="str">
            <v>Cisco 4500/4700 Series IOS IP/IPX/AT/DEC Plus</v>
          </cell>
          <cell r="C1592" t="str">
            <v>9Q100992</v>
          </cell>
          <cell r="D1592" t="str">
            <v>IP-SOL-S45BP-12=</v>
          </cell>
          <cell r="E1592">
            <v>84000</v>
          </cell>
          <cell r="F1592">
            <v>32300</v>
          </cell>
          <cell r="G1592" t="e">
            <v>#N/A</v>
          </cell>
          <cell r="H1592" t="e">
            <v>#N/A</v>
          </cell>
          <cell r="I1592" t="e">
            <v>#N/A</v>
          </cell>
        </row>
        <row r="1593">
          <cell r="A1593" t="str">
            <v>S45C-12</v>
          </cell>
          <cell r="B1593" t="str">
            <v>Cisco 4500/4700 Series IOS IP</v>
          </cell>
          <cell r="C1593" t="str">
            <v>9Q101009</v>
          </cell>
          <cell r="D1593" t="str">
            <v>IP-SOL-S45C-12</v>
          </cell>
          <cell r="E1593">
            <v>355000</v>
          </cell>
          <cell r="F1593">
            <v>137600</v>
          </cell>
          <cell r="G1593" t="e">
            <v>#N/A</v>
          </cell>
          <cell r="H1593" t="e">
            <v>#N/A</v>
          </cell>
          <cell r="I1593" t="e">
            <v>#N/A</v>
          </cell>
        </row>
        <row r="1594">
          <cell r="A1594" t="str">
            <v>S45C-12=</v>
          </cell>
          <cell r="B1594" t="str">
            <v>Cisco 4500/4700 Series IOS IP</v>
          </cell>
          <cell r="C1594" t="str">
            <v>9Q101012</v>
          </cell>
          <cell r="D1594" t="str">
            <v>IP-SOL-S45C-12=</v>
          </cell>
          <cell r="E1594">
            <v>84000</v>
          </cell>
          <cell r="F1594">
            <v>32300</v>
          </cell>
          <cell r="G1594" t="e">
            <v>#N/A</v>
          </cell>
          <cell r="H1594" t="e">
            <v>#N/A</v>
          </cell>
          <cell r="I1594" t="e">
            <v>#N/A</v>
          </cell>
        </row>
        <row r="1595">
          <cell r="A1595" t="str">
            <v>S45CK2-12=</v>
          </cell>
          <cell r="B1595" t="str">
            <v>Cisco 4500/4700 Series IOS IP PLUS IPSEC 3DES</v>
          </cell>
          <cell r="C1595" t="str">
            <v>9Q101025</v>
          </cell>
          <cell r="D1595" t="str">
            <v>IP-SOL-S45CK2-12=</v>
          </cell>
          <cell r="E1595">
            <v>84000</v>
          </cell>
          <cell r="F1595">
            <v>32300</v>
          </cell>
          <cell r="G1595" t="e">
            <v>#N/A</v>
          </cell>
          <cell r="H1595" t="e">
            <v>#N/A</v>
          </cell>
          <cell r="I1595" t="e">
            <v>#N/A</v>
          </cell>
        </row>
        <row r="1596">
          <cell r="A1596" t="str">
            <v>S45CL-12</v>
          </cell>
          <cell r="B1596" t="str">
            <v>Cisco 4500/4700 Series IOS IP PLUS IPSEC 56</v>
          </cell>
          <cell r="C1596" t="str">
            <v>9Q101038</v>
          </cell>
          <cell r="D1596" t="str">
            <v>IP-SOL-S45CL-12</v>
          </cell>
          <cell r="E1596">
            <v>839000</v>
          </cell>
          <cell r="F1596">
            <v>336900</v>
          </cell>
          <cell r="G1596" t="e">
            <v>#N/A</v>
          </cell>
          <cell r="H1596" t="e">
            <v>#N/A</v>
          </cell>
          <cell r="I1596" t="e">
            <v>#N/A</v>
          </cell>
        </row>
        <row r="1597">
          <cell r="A1597" t="str">
            <v>S45CL-12=</v>
          </cell>
          <cell r="B1597" t="str">
            <v>Cisco 4500/4700 Series IOS IP PLUS IPSEC 56</v>
          </cell>
          <cell r="C1597" t="str">
            <v>9Q101041</v>
          </cell>
          <cell r="D1597" t="str">
            <v>IP-SOL-S45CL-12=</v>
          </cell>
          <cell r="E1597">
            <v>84000</v>
          </cell>
          <cell r="F1597">
            <v>32300</v>
          </cell>
          <cell r="G1597" t="e">
            <v>#N/A</v>
          </cell>
          <cell r="H1597" t="e">
            <v>#N/A</v>
          </cell>
          <cell r="I1597" t="e">
            <v>#N/A</v>
          </cell>
        </row>
        <row r="1598">
          <cell r="A1598" t="str">
            <v>S45CP-12</v>
          </cell>
          <cell r="B1598" t="str">
            <v>Cisco 4500/4700 Series IOS IP Plus</v>
          </cell>
          <cell r="C1598" t="str">
            <v>9Q101054</v>
          </cell>
          <cell r="D1598" t="str">
            <v>IP-SOL-S45CP-12</v>
          </cell>
          <cell r="E1598">
            <v>502000</v>
          </cell>
          <cell r="F1598">
            <v>193800</v>
          </cell>
          <cell r="G1598" t="e">
            <v>#N/A</v>
          </cell>
          <cell r="H1598" t="e">
            <v>#N/A</v>
          </cell>
          <cell r="I1598" t="e">
            <v>#N/A</v>
          </cell>
        </row>
        <row r="1599">
          <cell r="A1599" t="str">
            <v>S45CP-12=</v>
          </cell>
          <cell r="B1599" t="str">
            <v>Cisco 4500/4700 Series IOS IP Plus</v>
          </cell>
          <cell r="C1599" t="str">
            <v>9Q101067</v>
          </cell>
          <cell r="D1599" t="str">
            <v>IP-SOL-S45CP-12=</v>
          </cell>
          <cell r="E1599">
            <v>84000</v>
          </cell>
          <cell r="F1599">
            <v>32300</v>
          </cell>
          <cell r="G1599" t="e">
            <v>#N/A</v>
          </cell>
          <cell r="H1599" t="e">
            <v>#N/A</v>
          </cell>
          <cell r="I1599" t="e">
            <v>#N/A</v>
          </cell>
        </row>
        <row r="1600">
          <cell r="A1600" t="str">
            <v>S45CW-12</v>
          </cell>
          <cell r="B1600" t="str">
            <v>Cisco 4500/4700 Series IOS IP PLUS 40</v>
          </cell>
          <cell r="C1600" t="str">
            <v>9Q101070</v>
          </cell>
          <cell r="D1600" t="str">
            <v>IP-SOL-S45CW-12</v>
          </cell>
          <cell r="E1600">
            <v>502000</v>
          </cell>
          <cell r="F1600">
            <v>193800</v>
          </cell>
          <cell r="G1600" t="e">
            <v>#N/A</v>
          </cell>
          <cell r="H1600" t="e">
            <v>#N/A</v>
          </cell>
          <cell r="I1600" t="e">
            <v>#N/A</v>
          </cell>
        </row>
        <row r="1601">
          <cell r="A1601" t="str">
            <v>S45CW-12=</v>
          </cell>
          <cell r="B1601" t="str">
            <v>Cisco 4500/4700 Series IOS IP PLUS 40</v>
          </cell>
          <cell r="C1601" t="str">
            <v>9Q101083</v>
          </cell>
          <cell r="D1601" t="str">
            <v>IP-SOL-S45CW-12=</v>
          </cell>
          <cell r="E1601">
            <v>84000</v>
          </cell>
          <cell r="F1601">
            <v>32300</v>
          </cell>
          <cell r="G1601" t="e">
            <v>#N/A</v>
          </cell>
          <cell r="H1601" t="e">
            <v>#N/A</v>
          </cell>
          <cell r="I1601" t="e">
            <v>#N/A</v>
          </cell>
        </row>
        <row r="1602">
          <cell r="A1602" t="str">
            <v>SF45A-11</v>
          </cell>
          <cell r="B1602" t="str">
            <v>Cisco 4500/4700 IOS Enterprise Feature Set</v>
          </cell>
          <cell r="C1602" t="str">
            <v>9Q101096</v>
          </cell>
          <cell r="D1602" t="str">
            <v>IP-SOL-SF45A-11</v>
          </cell>
          <cell r="E1602">
            <v>669000</v>
          </cell>
          <cell r="F1602">
            <v>258700</v>
          </cell>
          <cell r="G1602" t="e">
            <v>#N/A</v>
          </cell>
          <cell r="H1602" t="e">
            <v>#N/A</v>
          </cell>
          <cell r="I1602" t="e">
            <v>#N/A</v>
          </cell>
        </row>
        <row r="1603">
          <cell r="A1603" t="str">
            <v>SF45ANP-11</v>
          </cell>
          <cell r="B1603" t="str">
            <v>Cisco IOS 4500/4700 Series Enterprise/APPN Plus</v>
          </cell>
          <cell r="C1603" t="str">
            <v>9Q101100</v>
          </cell>
          <cell r="D1603" t="str">
            <v>IP-SOL-SF45ANP-11</v>
          </cell>
          <cell r="E1603">
            <v>1275000</v>
          </cell>
          <cell r="F1603">
            <v>492800</v>
          </cell>
          <cell r="G1603" t="e">
            <v>#N/A</v>
          </cell>
          <cell r="H1603" t="e">
            <v>#N/A</v>
          </cell>
          <cell r="I1603" t="e">
            <v>#N/A</v>
          </cell>
        </row>
        <row r="1604">
          <cell r="A1604" t="str">
            <v>SF45ANW-11</v>
          </cell>
          <cell r="B1604" t="str">
            <v>Cisco IOS 4500/4700 Series Enterprise/APPN Plus 40</v>
          </cell>
          <cell r="C1604" t="str">
            <v>9Q101113</v>
          </cell>
          <cell r="D1604" t="str">
            <v>IP-SOL-SF45ANW-11</v>
          </cell>
          <cell r="E1604">
            <v>1275000</v>
          </cell>
          <cell r="F1604">
            <v>492800</v>
          </cell>
          <cell r="G1604" t="e">
            <v>#N/A</v>
          </cell>
          <cell r="H1604" t="e">
            <v>#N/A</v>
          </cell>
          <cell r="I1604" t="e">
            <v>#N/A</v>
          </cell>
        </row>
        <row r="1605">
          <cell r="A1605" t="str">
            <v>SF45ANY-11</v>
          </cell>
          <cell r="B1605" t="str">
            <v>Cisco IOS 4500/4700 Series Enterprise/APPN Plus 56</v>
          </cell>
          <cell r="C1605" t="str">
            <v>9Q101126</v>
          </cell>
          <cell r="D1605" t="str">
            <v>IP-SOL-SF45ANY-11</v>
          </cell>
          <cell r="E1605">
            <v>1578000</v>
          </cell>
          <cell r="F1605">
            <v>633100</v>
          </cell>
          <cell r="G1605" t="e">
            <v>#N/A</v>
          </cell>
          <cell r="H1605" t="e">
            <v>#N/A</v>
          </cell>
          <cell r="I1605" t="e">
            <v>#N/A</v>
          </cell>
        </row>
        <row r="1606">
          <cell r="A1606" t="str">
            <v>SF45AP-11</v>
          </cell>
          <cell r="B1606" t="str">
            <v>Cisco IOS 4500/4700 Series Enterprise Plus</v>
          </cell>
          <cell r="C1606" t="str">
            <v>9Q101139</v>
          </cell>
          <cell r="D1606" t="str">
            <v>IP-SOL-SF45AP-11</v>
          </cell>
          <cell r="E1606">
            <v>669000</v>
          </cell>
          <cell r="F1606">
            <v>258700</v>
          </cell>
          <cell r="G1606" t="e">
            <v>#N/A</v>
          </cell>
          <cell r="H1606" t="e">
            <v>#N/A</v>
          </cell>
          <cell r="I1606" t="e">
            <v>#N/A</v>
          </cell>
        </row>
        <row r="1607">
          <cell r="A1607" t="str">
            <v>SF45AW-11</v>
          </cell>
          <cell r="B1607" t="str">
            <v>Cisco IOS 4500/4700 Series Enterprise Plus 40</v>
          </cell>
          <cell r="C1607" t="str">
            <v>9Q101142</v>
          </cell>
          <cell r="D1607" t="str">
            <v>IP-SOL-SF45AW-11</v>
          </cell>
          <cell r="E1607">
            <v>669000</v>
          </cell>
          <cell r="F1607">
            <v>258700</v>
          </cell>
          <cell r="G1607" t="e">
            <v>#N/A</v>
          </cell>
          <cell r="H1607" t="e">
            <v>#N/A</v>
          </cell>
          <cell r="I1607" t="e">
            <v>#N/A</v>
          </cell>
        </row>
        <row r="1608">
          <cell r="A1608" t="str">
            <v>SF45AY-11</v>
          </cell>
          <cell r="B1608" t="str">
            <v>Cisco IOS 4500/4700 Series Enterprise Plus 56</v>
          </cell>
          <cell r="C1608" t="str">
            <v>9Q101155</v>
          </cell>
          <cell r="D1608" t="str">
            <v>IP-SOL-SF45AY-11</v>
          </cell>
          <cell r="E1608">
            <v>1139000</v>
          </cell>
          <cell r="F1608">
            <v>457100</v>
          </cell>
          <cell r="G1608" t="e">
            <v>#N/A</v>
          </cell>
          <cell r="H1608" t="e">
            <v>#N/A</v>
          </cell>
          <cell r="I1608" t="e">
            <v>#N/A</v>
          </cell>
        </row>
        <row r="1609">
          <cell r="A1609" t="str">
            <v>SF45B-11</v>
          </cell>
          <cell r="B1609" t="str">
            <v>Cisco IOS 4500/4700 Series IP/IPX/AT/DEC</v>
          </cell>
          <cell r="C1609" t="str">
            <v>9Q101168</v>
          </cell>
          <cell r="D1609" t="str">
            <v>IP-SOL-SF45B-11</v>
          </cell>
          <cell r="E1609">
            <v>439000</v>
          </cell>
          <cell r="F1609">
            <v>169800</v>
          </cell>
          <cell r="G1609" t="e">
            <v>#N/A</v>
          </cell>
          <cell r="H1609" t="e">
            <v>#N/A</v>
          </cell>
          <cell r="I1609" t="e">
            <v>#N/A</v>
          </cell>
        </row>
        <row r="1610">
          <cell r="A1610" t="str">
            <v>SF45BP-11</v>
          </cell>
          <cell r="B1610" t="str">
            <v>Cisco IOS 4500/4700 Series IP/IPX/AT/DEC Plus</v>
          </cell>
          <cell r="C1610" t="str">
            <v>9Q101171</v>
          </cell>
          <cell r="D1610" t="str">
            <v>IP-SOL-SF45BP-11</v>
          </cell>
          <cell r="E1610">
            <v>585000</v>
          </cell>
          <cell r="F1610">
            <v>225900</v>
          </cell>
          <cell r="G1610" t="e">
            <v>#N/A</v>
          </cell>
          <cell r="H1610" t="e">
            <v>#N/A</v>
          </cell>
          <cell r="I1610" t="e">
            <v>#N/A</v>
          </cell>
        </row>
        <row r="1611">
          <cell r="A1611" t="str">
            <v>SF45BW-11</v>
          </cell>
          <cell r="B1611" t="str">
            <v>Cisco IOS 4500/4700 Series IP/IPX/AT/DEC PLUS 40</v>
          </cell>
          <cell r="C1611" t="str">
            <v>9Q101184</v>
          </cell>
          <cell r="D1611" t="str">
            <v>IP-SOL-SF45BW-11</v>
          </cell>
          <cell r="E1611">
            <v>585000</v>
          </cell>
          <cell r="F1611">
            <v>225900</v>
          </cell>
          <cell r="G1611" t="e">
            <v>#N/A</v>
          </cell>
          <cell r="H1611" t="e">
            <v>#N/A</v>
          </cell>
          <cell r="I1611" t="e">
            <v>#N/A</v>
          </cell>
        </row>
        <row r="1612">
          <cell r="A1612" t="str">
            <v>SF45BY-11</v>
          </cell>
          <cell r="B1612" t="str">
            <v>Cisco IOS 4500/4700 Series IOS Desktop Plus 56 Feature Set</v>
          </cell>
          <cell r="C1612" t="str">
            <v>9Q101197</v>
          </cell>
          <cell r="D1612" t="str">
            <v>IP-SOL-SF45BY-11</v>
          </cell>
          <cell r="E1612">
            <v>919000</v>
          </cell>
          <cell r="F1612">
            <v>368800</v>
          </cell>
          <cell r="G1612" t="e">
            <v>#N/A</v>
          </cell>
          <cell r="H1612" t="e">
            <v>#N/A</v>
          </cell>
          <cell r="I1612" t="e">
            <v>#N/A</v>
          </cell>
        </row>
        <row r="1613">
          <cell r="A1613" t="str">
            <v>SF45C-11</v>
          </cell>
          <cell r="B1613" t="str">
            <v>Cisco IOS 4500/4700 Series IP</v>
          </cell>
          <cell r="C1613" t="str">
            <v>9Q101201</v>
          </cell>
          <cell r="D1613" t="str">
            <v>IP-SOL-SF45C-11</v>
          </cell>
          <cell r="E1613">
            <v>355000</v>
          </cell>
          <cell r="F1613">
            <v>137600</v>
          </cell>
          <cell r="G1613" t="e">
            <v>#N/A</v>
          </cell>
          <cell r="H1613" t="e">
            <v>#N/A</v>
          </cell>
          <cell r="I1613" t="e">
            <v>#N/A</v>
          </cell>
        </row>
        <row r="1614">
          <cell r="A1614" t="str">
            <v>SF45CP-11</v>
          </cell>
          <cell r="B1614" t="str">
            <v>Cisco IOS 4500/4700 Series IP Plus</v>
          </cell>
          <cell r="C1614" t="str">
            <v>9Q101214</v>
          </cell>
          <cell r="D1614" t="str">
            <v>IP-SOL-SF45CP-11</v>
          </cell>
          <cell r="E1614">
            <v>502000</v>
          </cell>
          <cell r="F1614">
            <v>193800</v>
          </cell>
          <cell r="G1614" t="e">
            <v>#N/A</v>
          </cell>
          <cell r="H1614" t="e">
            <v>#N/A</v>
          </cell>
          <cell r="I1614" t="e">
            <v>#N/A</v>
          </cell>
        </row>
        <row r="1615">
          <cell r="A1615" t="str">
            <v>SF45CW-11</v>
          </cell>
          <cell r="B1615" t="str">
            <v>Cisco IOS 4500/4700 Series IP Plus 40</v>
          </cell>
          <cell r="C1615" t="str">
            <v>9Q101227</v>
          </cell>
          <cell r="D1615" t="str">
            <v>IP-SOL-SF45CW-11</v>
          </cell>
          <cell r="E1615">
            <v>502000</v>
          </cell>
          <cell r="F1615">
            <v>193800</v>
          </cell>
          <cell r="G1615" t="e">
            <v>#N/A</v>
          </cell>
          <cell r="H1615" t="e">
            <v>#N/A</v>
          </cell>
          <cell r="I1615" t="e">
            <v>#N/A</v>
          </cell>
        </row>
        <row r="1616">
          <cell r="A1616" t="str">
            <v>SF45CY-11</v>
          </cell>
          <cell r="B1616" t="str">
            <v>Cisco IOS 4500/4700 Series IP Plus 56</v>
          </cell>
          <cell r="C1616" t="str">
            <v>9Q101230</v>
          </cell>
          <cell r="D1616" t="str">
            <v>IP-SOL-SF45CY-11</v>
          </cell>
          <cell r="E1616">
            <v>839000</v>
          </cell>
          <cell r="F1616">
            <v>336900</v>
          </cell>
          <cell r="G1616" t="e">
            <v>#N/A</v>
          </cell>
          <cell r="H1616" t="e">
            <v>#N/A</v>
          </cell>
          <cell r="I1616" t="e">
            <v>#N/A</v>
          </cell>
        </row>
        <row r="1617">
          <cell r="A1617" t="str">
            <v>SF45DSN-11</v>
          </cell>
          <cell r="B1617" t="str">
            <v>Cisco 4500/4700 IOS IP/IPX/IBM/APPN Feature Set</v>
          </cell>
          <cell r="C1617" t="str">
            <v>9Q101243</v>
          </cell>
          <cell r="D1617" t="str">
            <v>IP-SOL-SF45DSN-11</v>
          </cell>
          <cell r="E1617">
            <v>1171000</v>
          </cell>
          <cell r="F1617">
            <v>452400</v>
          </cell>
          <cell r="G1617" t="e">
            <v>#N/A</v>
          </cell>
          <cell r="H1617" t="e">
            <v>#N/A</v>
          </cell>
          <cell r="I1617" t="e">
            <v>#N/A</v>
          </cell>
        </row>
        <row r="1618">
          <cell r="A1618" t="str">
            <v>SW45A-11=</v>
          </cell>
          <cell r="B1618" t="str">
            <v>Cisco 4500/4700 IOS Enterprise Feature Set</v>
          </cell>
          <cell r="C1618" t="str">
            <v>9Q101256</v>
          </cell>
          <cell r="D1618" t="str">
            <v>IP-SOL-SW45A-11=</v>
          </cell>
          <cell r="E1618">
            <v>84000</v>
          </cell>
          <cell r="F1618">
            <v>32300</v>
          </cell>
          <cell r="G1618" t="e">
            <v>#N/A</v>
          </cell>
          <cell r="H1618" t="e">
            <v>#N/A</v>
          </cell>
          <cell r="I1618" t="e">
            <v>#N/A</v>
          </cell>
        </row>
        <row r="1619">
          <cell r="A1619" t="str">
            <v>SW45ANP-11=</v>
          </cell>
          <cell r="B1619" t="str">
            <v>Cisco IOS 4500/4700 Series Enterprise/APPN Plus</v>
          </cell>
          <cell r="C1619" t="str">
            <v>9Q101269</v>
          </cell>
          <cell r="D1619" t="str">
            <v>IP-SOL-SW45ANP-11=</v>
          </cell>
          <cell r="E1619">
            <v>84000</v>
          </cell>
          <cell r="F1619">
            <v>32300</v>
          </cell>
          <cell r="G1619" t="e">
            <v>#N/A</v>
          </cell>
          <cell r="H1619" t="e">
            <v>#N/A</v>
          </cell>
          <cell r="I1619" t="e">
            <v>#N/A</v>
          </cell>
        </row>
        <row r="1620">
          <cell r="A1620" t="str">
            <v>SW45ANW-11=</v>
          </cell>
          <cell r="B1620" t="str">
            <v>Cisco IOS 4500/4700 Series Enterprise/APPN Plus 40</v>
          </cell>
          <cell r="C1620" t="str">
            <v>9Q101272</v>
          </cell>
          <cell r="D1620" t="str">
            <v>IP-SOL-SW45ANW-11=</v>
          </cell>
          <cell r="E1620">
            <v>84000</v>
          </cell>
          <cell r="F1620">
            <v>32300</v>
          </cell>
          <cell r="G1620" t="e">
            <v>#N/A</v>
          </cell>
          <cell r="H1620" t="e">
            <v>#N/A</v>
          </cell>
          <cell r="I1620" t="e">
            <v>#N/A</v>
          </cell>
        </row>
        <row r="1621">
          <cell r="A1621" t="str">
            <v>SW45ANY-11=</v>
          </cell>
          <cell r="B1621" t="str">
            <v>Cisco IOS 4500/4700 Series Enterprise/APPN Plus 56</v>
          </cell>
          <cell r="C1621" t="str">
            <v>9Q101285</v>
          </cell>
          <cell r="D1621" t="str">
            <v>IP-SOL-SW45ANY-11=</v>
          </cell>
          <cell r="E1621">
            <v>84000</v>
          </cell>
          <cell r="F1621">
            <v>32300</v>
          </cell>
          <cell r="G1621" t="e">
            <v>#N/A</v>
          </cell>
          <cell r="H1621" t="e">
            <v>#N/A</v>
          </cell>
          <cell r="I1621" t="e">
            <v>#N/A</v>
          </cell>
        </row>
        <row r="1622">
          <cell r="A1622" t="str">
            <v>SW45AP-11=</v>
          </cell>
          <cell r="B1622" t="str">
            <v>Cisco IOS 4500/4700 Series Enterprise Plus</v>
          </cell>
          <cell r="C1622" t="str">
            <v>9Q101298</v>
          </cell>
          <cell r="D1622" t="str">
            <v>IP-SOL-SW45AP-11=</v>
          </cell>
          <cell r="E1622">
            <v>84000</v>
          </cell>
          <cell r="F1622">
            <v>32300</v>
          </cell>
          <cell r="G1622" t="e">
            <v>#N/A</v>
          </cell>
          <cell r="H1622" t="e">
            <v>#N/A</v>
          </cell>
          <cell r="I1622" t="e">
            <v>#N/A</v>
          </cell>
        </row>
        <row r="1623">
          <cell r="A1623" t="str">
            <v>SW45AW-11=</v>
          </cell>
          <cell r="B1623" t="str">
            <v>Cisco IOS 4500/4700 Series Enterprise Plus 40</v>
          </cell>
          <cell r="C1623" t="str">
            <v>9Q101302</v>
          </cell>
          <cell r="D1623" t="str">
            <v>IP-SOL-SW45AW-11=</v>
          </cell>
          <cell r="E1623">
            <v>84000</v>
          </cell>
          <cell r="F1623">
            <v>32300</v>
          </cell>
          <cell r="G1623" t="e">
            <v>#N/A</v>
          </cell>
          <cell r="H1623" t="e">
            <v>#N/A</v>
          </cell>
          <cell r="I1623" t="e">
            <v>#N/A</v>
          </cell>
        </row>
        <row r="1624">
          <cell r="A1624" t="str">
            <v>SW45AY-11=</v>
          </cell>
          <cell r="B1624" t="str">
            <v>Cisco IOS 4500/4700 Series Enterprise Plus 56</v>
          </cell>
          <cell r="C1624" t="str">
            <v>9Q101315</v>
          </cell>
          <cell r="D1624" t="str">
            <v>IP-SOL-SW45AY-11=</v>
          </cell>
          <cell r="E1624">
            <v>84000</v>
          </cell>
          <cell r="F1624">
            <v>32300</v>
          </cell>
          <cell r="G1624" t="e">
            <v>#N/A</v>
          </cell>
          <cell r="H1624" t="e">
            <v>#N/A</v>
          </cell>
          <cell r="I1624" t="e">
            <v>#N/A</v>
          </cell>
        </row>
        <row r="1625">
          <cell r="A1625" t="str">
            <v>SW45B-11=</v>
          </cell>
          <cell r="B1625" t="str">
            <v>Cisco IOS 4500/4700 Series IP/IPX/AT/DEC</v>
          </cell>
          <cell r="C1625" t="str">
            <v>9Q101328</v>
          </cell>
          <cell r="D1625" t="str">
            <v>IP-SOL-SW45B-11=</v>
          </cell>
          <cell r="E1625">
            <v>84000</v>
          </cell>
          <cell r="F1625">
            <v>32300</v>
          </cell>
          <cell r="G1625" t="e">
            <v>#N/A</v>
          </cell>
          <cell r="H1625" t="e">
            <v>#N/A</v>
          </cell>
          <cell r="I1625" t="e">
            <v>#N/A</v>
          </cell>
        </row>
        <row r="1626">
          <cell r="A1626" t="str">
            <v>SW45BP-11=</v>
          </cell>
          <cell r="B1626" t="str">
            <v>Cisco IOS 4500/4700 Series IP/IPX/AT/DEC Plus</v>
          </cell>
          <cell r="C1626" t="str">
            <v>9Q101331</v>
          </cell>
          <cell r="D1626" t="str">
            <v>IP-SOL-SW45BP-11=</v>
          </cell>
          <cell r="E1626">
            <v>84000</v>
          </cell>
          <cell r="F1626">
            <v>32300</v>
          </cell>
          <cell r="G1626" t="e">
            <v>#N/A</v>
          </cell>
          <cell r="H1626" t="e">
            <v>#N/A</v>
          </cell>
          <cell r="I1626" t="e">
            <v>#N/A</v>
          </cell>
        </row>
        <row r="1627">
          <cell r="A1627" t="str">
            <v>SW45BW-11=</v>
          </cell>
          <cell r="B1627" t="str">
            <v>Cisco IOS 4500/4700 Series IP/IPX/AT/DEC PLUS 40</v>
          </cell>
          <cell r="C1627" t="str">
            <v>9Q101344</v>
          </cell>
          <cell r="D1627" t="str">
            <v>IP-SOL-SW45BW-11=</v>
          </cell>
          <cell r="E1627">
            <v>84000</v>
          </cell>
          <cell r="F1627">
            <v>32300</v>
          </cell>
          <cell r="G1627" t="e">
            <v>#N/A</v>
          </cell>
          <cell r="H1627" t="e">
            <v>#N/A</v>
          </cell>
          <cell r="I1627" t="e">
            <v>#N/A</v>
          </cell>
        </row>
        <row r="1628">
          <cell r="A1628" t="str">
            <v>SW45BY-11=</v>
          </cell>
          <cell r="B1628" t="str">
            <v>Cisco IOS 4500/4700 Series IP/IPX/AT/DEC PLUS 56</v>
          </cell>
          <cell r="C1628" t="str">
            <v>9Q101357</v>
          </cell>
          <cell r="D1628" t="str">
            <v>IP-SOL-SW45BY-11=</v>
          </cell>
          <cell r="E1628">
            <v>84000</v>
          </cell>
          <cell r="F1628">
            <v>32300</v>
          </cell>
          <cell r="G1628" t="e">
            <v>#N/A</v>
          </cell>
          <cell r="H1628" t="e">
            <v>#N/A</v>
          </cell>
          <cell r="I1628" t="e">
            <v>#N/A</v>
          </cell>
        </row>
        <row r="1629">
          <cell r="A1629" t="str">
            <v>SW45C-11=</v>
          </cell>
          <cell r="B1629" t="str">
            <v>Cisco IOS 4500/4700 Series IP</v>
          </cell>
          <cell r="C1629" t="str">
            <v>9Q101360</v>
          </cell>
          <cell r="D1629" t="str">
            <v>IP-SOL-SW45C-11=</v>
          </cell>
          <cell r="E1629">
            <v>84000</v>
          </cell>
          <cell r="F1629">
            <v>32300</v>
          </cell>
          <cell r="G1629" t="e">
            <v>#N/A</v>
          </cell>
          <cell r="H1629" t="e">
            <v>#N/A</v>
          </cell>
          <cell r="I1629" t="e">
            <v>#N/A</v>
          </cell>
        </row>
        <row r="1630">
          <cell r="A1630" t="str">
            <v>SW45CP-11=</v>
          </cell>
          <cell r="B1630" t="str">
            <v>Cisco IOS 4500/4700 Series IP Plus</v>
          </cell>
          <cell r="C1630" t="str">
            <v>9Q101373</v>
          </cell>
          <cell r="D1630" t="str">
            <v>IP-SOL-SW45CP-11=</v>
          </cell>
          <cell r="E1630">
            <v>84000</v>
          </cell>
          <cell r="F1630">
            <v>32300</v>
          </cell>
          <cell r="G1630" t="e">
            <v>#N/A</v>
          </cell>
          <cell r="H1630" t="e">
            <v>#N/A</v>
          </cell>
          <cell r="I1630" t="e">
            <v>#N/A</v>
          </cell>
        </row>
        <row r="1631">
          <cell r="A1631" t="str">
            <v>SW45CW-11=</v>
          </cell>
          <cell r="B1631" t="str">
            <v>Cisco IOS 4500/4700 Series IP Plus 40</v>
          </cell>
          <cell r="C1631" t="str">
            <v>9Q101386</v>
          </cell>
          <cell r="D1631" t="str">
            <v>IP-SOL-SW45CW-11=</v>
          </cell>
          <cell r="E1631">
            <v>84000</v>
          </cell>
          <cell r="F1631">
            <v>32300</v>
          </cell>
          <cell r="G1631" t="e">
            <v>#N/A</v>
          </cell>
          <cell r="H1631" t="e">
            <v>#N/A</v>
          </cell>
          <cell r="I1631" t="e">
            <v>#N/A</v>
          </cell>
        </row>
        <row r="1632">
          <cell r="A1632" t="str">
            <v>SW45CY-11=</v>
          </cell>
          <cell r="B1632" t="str">
            <v>Cisco IOS 4500/4700 Series IP Plus 56</v>
          </cell>
          <cell r="C1632" t="str">
            <v>9Q101399</v>
          </cell>
          <cell r="D1632" t="str">
            <v>IP-SOL-SW45CY-11=</v>
          </cell>
          <cell r="E1632">
            <v>84000</v>
          </cell>
          <cell r="F1632">
            <v>32300</v>
          </cell>
          <cell r="G1632" t="e">
            <v>#N/A</v>
          </cell>
          <cell r="H1632" t="e">
            <v>#N/A</v>
          </cell>
          <cell r="I1632" t="e">
            <v>#N/A</v>
          </cell>
        </row>
        <row r="1633">
          <cell r="A1633" t="str">
            <v>SW45DSN-11=</v>
          </cell>
          <cell r="B1633" t="str">
            <v>Cisco 4500/4700 IOS IP/IPX/IBM/APPN Feature Set</v>
          </cell>
          <cell r="C1633" t="str">
            <v>9Q101403</v>
          </cell>
          <cell r="D1633" t="str">
            <v>IP-SOL-SW45DSN-11=</v>
          </cell>
          <cell r="E1633">
            <v>84000</v>
          </cell>
          <cell r="F1633">
            <v>32300</v>
          </cell>
          <cell r="G1633" t="e">
            <v>#N/A</v>
          </cell>
          <cell r="H1633" t="e">
            <v>#N/A</v>
          </cell>
          <cell r="I1633" t="e">
            <v>#N/A</v>
          </cell>
        </row>
        <row r="1634">
          <cell r="A1634" t="str">
            <v>FL4-N-R1=</v>
          </cell>
          <cell r="B1634" t="str">
            <v>Cisco IOS 4000 Series APPN to SNASwitch Upgrade</v>
          </cell>
          <cell r="C1634" t="str">
            <v>9Q101416</v>
          </cell>
          <cell r="D1634" t="str">
            <v>IP-SOL-FL4-N-R1=</v>
          </cell>
          <cell r="E1634">
            <v>290000</v>
          </cell>
          <cell r="F1634">
            <v>116500</v>
          </cell>
          <cell r="G1634">
            <v>157000</v>
          </cell>
          <cell r="H1634">
            <v>95770</v>
          </cell>
          <cell r="I1634">
            <v>7182.75</v>
          </cell>
        </row>
        <row r="1635">
          <cell r="A1635" t="str">
            <v>FL4-R1=</v>
          </cell>
          <cell r="B1635" t="str">
            <v>Cisco IOS 4000 Series SNASwitch Upgrade</v>
          </cell>
          <cell r="C1635" t="str">
            <v>9Q101429</v>
          </cell>
          <cell r="D1635" t="str">
            <v>IP-SOL-FL4-R1=</v>
          </cell>
          <cell r="E1635">
            <v>579000</v>
          </cell>
          <cell r="F1635">
            <v>232300</v>
          </cell>
          <cell r="G1635">
            <v>313000</v>
          </cell>
          <cell r="H1635">
            <v>190930</v>
          </cell>
          <cell r="I1635">
            <v>14319.75</v>
          </cell>
        </row>
        <row r="1636">
          <cell r="A1636" t="str">
            <v>CISCO7120-4T1</v>
          </cell>
          <cell r="B1636" t="str">
            <v>Cisco 7120 Router, 4-Port Serial, Dual 10/100 FE, AC, IP SW</v>
          </cell>
          <cell r="C1636" t="str">
            <v>9Q120008</v>
          </cell>
          <cell r="D1636" t="str">
            <v>IP-SOL-CISCO7120-4T1</v>
          </cell>
          <cell r="E1636">
            <v>2378000</v>
          </cell>
          <cell r="F1636">
            <v>987000</v>
          </cell>
          <cell r="G1636">
            <v>1285000</v>
          </cell>
          <cell r="H1636">
            <v>783850</v>
          </cell>
          <cell r="I1636">
            <v>78385</v>
          </cell>
        </row>
        <row r="1637">
          <cell r="A1637" t="str">
            <v>CISCO7120-4T1/VPN</v>
          </cell>
          <cell r="B1637" t="str">
            <v>7120VPN Router 4-PortSerial,Dual10/100 FE,AC,ISM,Ipsec SW</v>
          </cell>
          <cell r="C1637" t="str">
            <v>9Q120545</v>
          </cell>
          <cell r="D1637" t="str">
            <v>IP-SOL-CISCO7120-4T1/VPN</v>
          </cell>
          <cell r="E1637">
            <v>3277000</v>
          </cell>
          <cell r="F1637">
            <v>1360200</v>
          </cell>
          <cell r="G1637">
            <v>1771000</v>
          </cell>
          <cell r="H1637">
            <v>1080310</v>
          </cell>
          <cell r="I1637">
            <v>108031</v>
          </cell>
        </row>
        <row r="1638">
          <cell r="A1638" t="str">
            <v>CISCO7120-AE3</v>
          </cell>
          <cell r="B1638" t="str">
            <v>Cisco 7120 Router, ATM E3, Dual 10/100 FE, AC, with IP SW</v>
          </cell>
          <cell r="C1638" t="str">
            <v>9Q120011</v>
          </cell>
          <cell r="D1638" t="str">
            <v>IP-SOL-CISCO7120-AE3</v>
          </cell>
          <cell r="E1638">
            <v>3097000</v>
          </cell>
          <cell r="F1638">
            <v>1285700</v>
          </cell>
          <cell r="G1638">
            <v>1674000</v>
          </cell>
          <cell r="H1638">
            <v>1021140</v>
          </cell>
          <cell r="I1638">
            <v>102114</v>
          </cell>
        </row>
        <row r="1639">
          <cell r="A1639" t="str">
            <v>CISCO7120-AT3</v>
          </cell>
          <cell r="B1639" t="str">
            <v>Cisco 7120 Router, ATM T3, Dual 10/100 FE, AC, with IP SW</v>
          </cell>
          <cell r="C1639" t="str">
            <v>9Q120024</v>
          </cell>
          <cell r="D1639" t="str">
            <v>IP-SOL-CISCO7120-AT3</v>
          </cell>
          <cell r="E1639">
            <v>3097000</v>
          </cell>
          <cell r="F1639">
            <v>1285700</v>
          </cell>
          <cell r="G1639">
            <v>1674000</v>
          </cell>
          <cell r="H1639">
            <v>1021140</v>
          </cell>
          <cell r="I1639">
            <v>102114</v>
          </cell>
        </row>
        <row r="1640">
          <cell r="A1640" t="str">
            <v>CISCO7120-E3</v>
          </cell>
          <cell r="B1640" t="str">
            <v>Cisco 7120 Router, E3, Dual 10/100 FE, AC, with IP SW</v>
          </cell>
          <cell r="C1640" t="str">
            <v>9Q120037</v>
          </cell>
          <cell r="D1640" t="str">
            <v>IP-SOL-CISCO7120-E3</v>
          </cell>
          <cell r="E1640">
            <v>3097000</v>
          </cell>
          <cell r="F1640">
            <v>1285700</v>
          </cell>
          <cell r="G1640">
            <v>1674000</v>
          </cell>
          <cell r="H1640">
            <v>1021140</v>
          </cell>
          <cell r="I1640">
            <v>102114</v>
          </cell>
        </row>
        <row r="1641">
          <cell r="A1641" t="str">
            <v>CISCO7120-SMI3</v>
          </cell>
          <cell r="B1641" t="str">
            <v>Cisco 7120 Router, OC3-SMI, Dual 10/100 FE, AC, with IP SW</v>
          </cell>
          <cell r="C1641" t="str">
            <v>9Q120040</v>
          </cell>
          <cell r="D1641" t="str">
            <v>IP-SOL-CISCO7120-SMI3</v>
          </cell>
          <cell r="E1641">
            <v>3397000</v>
          </cell>
          <cell r="F1641">
            <v>1410100</v>
          </cell>
          <cell r="G1641">
            <v>1836000</v>
          </cell>
          <cell r="H1641">
            <v>1119960</v>
          </cell>
          <cell r="I1641">
            <v>111996</v>
          </cell>
        </row>
        <row r="1642">
          <cell r="A1642" t="str">
            <v>CISCO7120-T3</v>
          </cell>
          <cell r="B1642" t="str">
            <v>Cisco 7120 Router, T3, Dual 10/100 FE, AC, with IP SW</v>
          </cell>
          <cell r="C1642" t="str">
            <v>9Q120053</v>
          </cell>
          <cell r="D1642" t="str">
            <v>IP-SOL-CISCO7120-T3</v>
          </cell>
          <cell r="E1642">
            <v>3097000</v>
          </cell>
          <cell r="F1642">
            <v>1285700</v>
          </cell>
          <cell r="G1642">
            <v>1674000</v>
          </cell>
          <cell r="H1642">
            <v>1021140</v>
          </cell>
          <cell r="I1642">
            <v>102114</v>
          </cell>
        </row>
        <row r="1643">
          <cell r="A1643" t="str">
            <v>CISCO7140-2FE/VPN</v>
          </cell>
          <cell r="B1643" t="str">
            <v>7140VPN Router,Dual10/100FE,DualAC,ISM,IPsecSW</v>
          </cell>
          <cell r="C1643" t="str">
            <v>9Q120558</v>
          </cell>
          <cell r="D1643" t="str">
            <v>IP-SOL-CISCO7140-2FE/VPN</v>
          </cell>
          <cell r="E1643">
            <v>3696000</v>
          </cell>
          <cell r="F1643">
            <v>1534500</v>
          </cell>
          <cell r="G1643">
            <v>1998000</v>
          </cell>
          <cell r="H1643">
            <v>1218780</v>
          </cell>
          <cell r="I1643">
            <v>121878</v>
          </cell>
        </row>
        <row r="1644">
          <cell r="A1644" t="str">
            <v>CISCO7140-8T/VPN</v>
          </cell>
          <cell r="B1644" t="str">
            <v>7140VPN Router,8-PortSerial,Dual10/100FE,DualAC,ISM,IPsecSw</v>
          </cell>
          <cell r="C1644" t="str">
            <v>9Q120561</v>
          </cell>
          <cell r="D1644" t="str">
            <v>IP-SOL-CISCO7140-8T/VPN</v>
          </cell>
          <cell r="E1644">
            <v>4396000</v>
          </cell>
          <cell r="F1644">
            <v>1824800</v>
          </cell>
          <cell r="G1644">
            <v>2376000</v>
          </cell>
          <cell r="H1644">
            <v>1449360</v>
          </cell>
          <cell r="I1644">
            <v>144936</v>
          </cell>
        </row>
        <row r="1645">
          <cell r="A1645" t="str">
            <v>CISCO7140-2AE3</v>
          </cell>
          <cell r="B1645" t="str">
            <v>Cisco 7140 Router, Dual ATM E3, Dual 10/100 FE, Dual AC, IP</v>
          </cell>
          <cell r="C1645" t="str">
            <v>9Q120079</v>
          </cell>
          <cell r="D1645" t="str">
            <v>IP-SOL-CISCO7140-2AE3</v>
          </cell>
          <cell r="E1645">
            <v>3896000</v>
          </cell>
          <cell r="F1645">
            <v>1617400</v>
          </cell>
          <cell r="G1645">
            <v>2106000</v>
          </cell>
          <cell r="H1645">
            <v>1284660</v>
          </cell>
          <cell r="I1645">
            <v>128466</v>
          </cell>
        </row>
        <row r="1646">
          <cell r="A1646" t="str">
            <v>CISCO7140-2AT3</v>
          </cell>
          <cell r="B1646" t="str">
            <v>Cisco 7140 Router, Dual ATM T3, Dual 10/100 FE, Dual AC, IP</v>
          </cell>
          <cell r="C1646" t="str">
            <v>9Q120082</v>
          </cell>
          <cell r="D1646" t="str">
            <v>IP-SOL-CISCO7140-2AT3</v>
          </cell>
          <cell r="E1646">
            <v>3896000</v>
          </cell>
          <cell r="F1646">
            <v>1617400</v>
          </cell>
          <cell r="G1646">
            <v>2106000</v>
          </cell>
          <cell r="H1646">
            <v>1284660</v>
          </cell>
          <cell r="I1646">
            <v>128466</v>
          </cell>
        </row>
        <row r="1647">
          <cell r="A1647" t="str">
            <v>CISCO7140-2E3</v>
          </cell>
          <cell r="B1647" t="str">
            <v>Cisco 7140 Router, Dual E3, Dual 10/100 FE, Dual AC, IP SW</v>
          </cell>
          <cell r="C1647" t="str">
            <v>9Q120095</v>
          </cell>
          <cell r="D1647" t="str">
            <v>IP-SOL-CISCO7140-2E3</v>
          </cell>
          <cell r="E1647">
            <v>3896000</v>
          </cell>
          <cell r="F1647">
            <v>1617400</v>
          </cell>
          <cell r="G1647">
            <v>2106000</v>
          </cell>
          <cell r="H1647">
            <v>1284660</v>
          </cell>
          <cell r="I1647">
            <v>128466</v>
          </cell>
        </row>
        <row r="1648">
          <cell r="A1648" t="str">
            <v>CISCO7140-2FE</v>
          </cell>
          <cell r="B1648" t="str">
            <v>Cisco 7140 Router, Dual 10/100 FE, Dual AC, IP SW</v>
          </cell>
          <cell r="C1648" t="str">
            <v>9Q120109</v>
          </cell>
          <cell r="D1648" t="str">
            <v>IP-SOL-CISCO7140-2FE</v>
          </cell>
          <cell r="E1648">
            <v>2797000</v>
          </cell>
          <cell r="F1648">
            <v>1161200</v>
          </cell>
          <cell r="G1648">
            <v>1512000</v>
          </cell>
          <cell r="H1648">
            <v>922320</v>
          </cell>
          <cell r="I1648">
            <v>92232</v>
          </cell>
        </row>
        <row r="1649">
          <cell r="A1649" t="str">
            <v>CISCO7140-2MM3</v>
          </cell>
          <cell r="B1649" t="str">
            <v>Cisco 7140 Router, Dual OC3-MM, Dual 10/100 FE, Dual AC, IP</v>
          </cell>
          <cell r="C1649" t="str">
            <v>9Q120112</v>
          </cell>
          <cell r="D1649" t="str">
            <v>IP-SOL-CISCO7140-2MM3</v>
          </cell>
          <cell r="E1649">
            <v>4695000</v>
          </cell>
          <cell r="F1649">
            <v>1949200</v>
          </cell>
          <cell r="G1649">
            <v>2538000</v>
          </cell>
          <cell r="H1649">
            <v>1548180</v>
          </cell>
          <cell r="I1649">
            <v>154818</v>
          </cell>
        </row>
        <row r="1650">
          <cell r="A1650" t="str">
            <v>CISCO7140-2T3</v>
          </cell>
          <cell r="B1650" t="str">
            <v>Cisco 7140 Router, Dual T3, Dual 10/100 FE, Dual AC, IP SW</v>
          </cell>
          <cell r="C1650" t="str">
            <v>9Q120125</v>
          </cell>
          <cell r="D1650" t="str">
            <v>IP-SOL-CISCO7140-2T3</v>
          </cell>
          <cell r="E1650">
            <v>3896000</v>
          </cell>
          <cell r="F1650">
            <v>1617400</v>
          </cell>
          <cell r="G1650">
            <v>2106000</v>
          </cell>
          <cell r="H1650">
            <v>1284660</v>
          </cell>
          <cell r="I1650">
            <v>128466</v>
          </cell>
        </row>
        <row r="1651">
          <cell r="A1651" t="str">
            <v>CISCO7140-8T</v>
          </cell>
          <cell r="B1651" t="str">
            <v>Cisco 7140 Router, 8-Pt. Serial, Dual 10/100 FE, Dual AC, IP</v>
          </cell>
          <cell r="C1651" t="str">
            <v>9Q120138</v>
          </cell>
          <cell r="D1651" t="str">
            <v>IP-SOL-CISCO7140-8T</v>
          </cell>
          <cell r="E1651">
            <v>3197000</v>
          </cell>
          <cell r="F1651">
            <v>1327200</v>
          </cell>
          <cell r="G1651">
            <v>1728000</v>
          </cell>
          <cell r="H1651">
            <v>1054080</v>
          </cell>
          <cell r="I1651">
            <v>105408</v>
          </cell>
        </row>
        <row r="1652">
          <cell r="A1652" t="str">
            <v>MEM-7100-FLD128M</v>
          </cell>
          <cell r="B1652" t="str">
            <v>Cisco 7100 I/O PCMCIA Flash Disk, 128 MB</v>
          </cell>
          <cell r="C1652" t="str">
            <v>9Q120141</v>
          </cell>
          <cell r="D1652" t="str">
            <v>IP-SOL-MEM-7100-FLD128M</v>
          </cell>
          <cell r="E1652">
            <v>199000</v>
          </cell>
          <cell r="F1652">
            <v>82300</v>
          </cell>
          <cell r="G1652">
            <v>107000</v>
          </cell>
          <cell r="H1652">
            <v>65270</v>
          </cell>
          <cell r="I1652">
            <v>6527</v>
          </cell>
        </row>
        <row r="1653">
          <cell r="A1653" t="str">
            <v>MEM-7100-FLD48M=</v>
          </cell>
          <cell r="B1653" t="str">
            <v>Cisco 7100 I/O PCMCIA Flash Disk, 48 MB, Spare</v>
          </cell>
          <cell r="C1653" t="str">
            <v>9Q120154</v>
          </cell>
          <cell r="D1653" t="str">
            <v>IP-SOL-MEM-7100-FLD48M=</v>
          </cell>
          <cell r="E1653">
            <v>80000</v>
          </cell>
          <cell r="F1653">
            <v>33100</v>
          </cell>
          <cell r="G1653">
            <v>43000</v>
          </cell>
          <cell r="H1653">
            <v>26230</v>
          </cell>
          <cell r="I1653">
            <v>2623</v>
          </cell>
        </row>
        <row r="1654">
          <cell r="A1654" t="str">
            <v>MEM-7120/40-128S</v>
          </cell>
          <cell r="B1654" t="str">
            <v>Cisco 7100 128 MB SDRAM System Memory</v>
          </cell>
          <cell r="C1654" t="str">
            <v>9Q120167</v>
          </cell>
          <cell r="D1654" t="str">
            <v>IP-SOL-MEM-7120/40-128S</v>
          </cell>
          <cell r="E1654">
            <v>240000</v>
          </cell>
          <cell r="F1654">
            <v>99800</v>
          </cell>
          <cell r="G1654">
            <v>130000</v>
          </cell>
          <cell r="H1654">
            <v>79300</v>
          </cell>
          <cell r="I1654">
            <v>7930</v>
          </cell>
        </row>
        <row r="1655">
          <cell r="A1655" t="str">
            <v>MEM-7120/40-128S=</v>
          </cell>
          <cell r="B1655" t="str">
            <v>Cisco 7100 128 MB SDRAM System Memory Upgrade</v>
          </cell>
          <cell r="C1655" t="str">
            <v>9Q120170</v>
          </cell>
          <cell r="D1655" t="str">
            <v>IP-SOL-MEM-7120/40-128S=</v>
          </cell>
          <cell r="E1655">
            <v>480000</v>
          </cell>
          <cell r="F1655">
            <v>199000</v>
          </cell>
          <cell r="G1655">
            <v>259000</v>
          </cell>
          <cell r="H1655">
            <v>157990</v>
          </cell>
          <cell r="I1655">
            <v>15799</v>
          </cell>
        </row>
        <row r="1656">
          <cell r="A1656" t="str">
            <v>MEM-7120/40-192S</v>
          </cell>
          <cell r="B1656" t="str">
            <v>Cisco 7100 192 MB SDRAM System Memory</v>
          </cell>
          <cell r="C1656" t="str">
            <v>9Q120183</v>
          </cell>
          <cell r="D1656" t="str">
            <v>IP-SOL-MEM-7120/40-192S</v>
          </cell>
          <cell r="E1656">
            <v>480000</v>
          </cell>
          <cell r="F1656">
            <v>199000</v>
          </cell>
          <cell r="G1656">
            <v>259000</v>
          </cell>
          <cell r="H1656">
            <v>157990</v>
          </cell>
          <cell r="I1656">
            <v>15799</v>
          </cell>
        </row>
        <row r="1657">
          <cell r="A1657" t="str">
            <v>MEM-7120/40-256S</v>
          </cell>
          <cell r="B1657" t="str">
            <v>Cisco 7100 256 MB SDRAM System Memory</v>
          </cell>
          <cell r="C1657" t="str">
            <v>9Q120196</v>
          </cell>
          <cell r="D1657" t="str">
            <v>IP-SOL-MEM-7120/40-256S</v>
          </cell>
          <cell r="E1657">
            <v>719000</v>
          </cell>
          <cell r="F1657">
            <v>298700</v>
          </cell>
          <cell r="G1657">
            <v>389000</v>
          </cell>
          <cell r="H1657">
            <v>237290</v>
          </cell>
          <cell r="I1657">
            <v>23729</v>
          </cell>
        </row>
        <row r="1658">
          <cell r="A1658" t="str">
            <v>MEM-7120/40-64P=</v>
          </cell>
          <cell r="B1658" t="str">
            <v>Cisco 7100 64 MB SDRAM Packet Memory Upgrade</v>
          </cell>
          <cell r="C1658" t="str">
            <v>9Q120200</v>
          </cell>
          <cell r="D1658" t="str">
            <v>IP-SOL-MEM-7120/40-64P=</v>
          </cell>
          <cell r="E1658">
            <v>240000</v>
          </cell>
          <cell r="F1658">
            <v>99800</v>
          </cell>
          <cell r="G1658">
            <v>130000</v>
          </cell>
          <cell r="H1658">
            <v>79300</v>
          </cell>
          <cell r="I1658">
            <v>7930</v>
          </cell>
        </row>
        <row r="1659">
          <cell r="A1659" t="str">
            <v>MEM-7120/40-64S=</v>
          </cell>
          <cell r="B1659" t="str">
            <v>Cisco 7100 64 MB SDRAM System Memory Upgrade</v>
          </cell>
          <cell r="C1659" t="str">
            <v>9Q120213</v>
          </cell>
          <cell r="D1659" t="str">
            <v>IP-SOL-MEM-7120/40-64S=</v>
          </cell>
          <cell r="E1659">
            <v>240000</v>
          </cell>
          <cell r="F1659">
            <v>99800</v>
          </cell>
          <cell r="G1659">
            <v>130000</v>
          </cell>
          <cell r="H1659">
            <v>79300</v>
          </cell>
          <cell r="I1659">
            <v>7930</v>
          </cell>
        </row>
        <row r="1660">
          <cell r="A1660" t="str">
            <v>SM-ISM</v>
          </cell>
          <cell r="B1660" t="str">
            <v>Integrated Service Module for IPSec &amp; MPPE encryption</v>
          </cell>
          <cell r="C1660" t="str">
            <v>9Q120226</v>
          </cell>
          <cell r="D1660" t="str">
            <v>IP-SOL-SM-ISM</v>
          </cell>
          <cell r="E1660">
            <v>999000</v>
          </cell>
          <cell r="F1660">
            <v>414800</v>
          </cell>
          <cell r="G1660">
            <v>540000</v>
          </cell>
          <cell r="H1660">
            <v>329400</v>
          </cell>
          <cell r="I1660">
            <v>32940</v>
          </cell>
        </row>
        <row r="1661">
          <cell r="A1661" t="str">
            <v>S71A-12</v>
          </cell>
          <cell r="B1661" t="str">
            <v>Cisco 7100 Series IOS ENTERPRISE PLUS</v>
          </cell>
          <cell r="C1661" t="str">
            <v>9Q120239</v>
          </cell>
          <cell r="D1661" t="str">
            <v>IP-SOL-S71A-12</v>
          </cell>
          <cell r="E1661">
            <v>599000</v>
          </cell>
          <cell r="F1661">
            <v>248800</v>
          </cell>
          <cell r="G1661" t="e">
            <v>#N/A</v>
          </cell>
          <cell r="H1661" t="e">
            <v>#N/A</v>
          </cell>
          <cell r="I1661" t="e">
            <v>#N/A</v>
          </cell>
        </row>
        <row r="1662">
          <cell r="A1662" t="str">
            <v>S71A-12=</v>
          </cell>
          <cell r="B1662" t="str">
            <v>Cisco 7100 Series IOS ENTERPRISE PLUS</v>
          </cell>
          <cell r="C1662" t="str">
            <v>9Q120242</v>
          </cell>
          <cell r="D1662" t="str">
            <v>IP-SOL-S71A-12=</v>
          </cell>
          <cell r="E1662">
            <v>999000</v>
          </cell>
          <cell r="F1662">
            <v>414800</v>
          </cell>
          <cell r="G1662" t="e">
            <v>#N/A</v>
          </cell>
          <cell r="H1662" t="e">
            <v>#N/A</v>
          </cell>
          <cell r="I1662" t="e">
            <v>#N/A</v>
          </cell>
        </row>
        <row r="1663">
          <cell r="A1663" t="str">
            <v>S71AH-12</v>
          </cell>
          <cell r="B1663" t="str">
            <v>Cisco 7100 Series IOS ENTERPRISE/FW/IDS</v>
          </cell>
          <cell r="C1663" t="str">
            <v>9Q120255</v>
          </cell>
          <cell r="D1663" t="str">
            <v>IP-SOL-S71AH-12</v>
          </cell>
          <cell r="E1663">
            <v>1399000</v>
          </cell>
          <cell r="F1663">
            <v>580700</v>
          </cell>
          <cell r="G1663" t="e">
            <v>#N/A</v>
          </cell>
          <cell r="H1663" t="e">
            <v>#N/A</v>
          </cell>
          <cell r="I1663" t="e">
            <v>#N/A</v>
          </cell>
        </row>
        <row r="1664">
          <cell r="A1664" t="str">
            <v>S71AH-12=</v>
          </cell>
          <cell r="B1664" t="str">
            <v>Cisco 7100 Series IOS ENTERPRISE/FW/IDS</v>
          </cell>
          <cell r="C1664" t="str">
            <v>9Q120268</v>
          </cell>
          <cell r="D1664" t="str">
            <v>IP-SOL-S71AH-12=</v>
          </cell>
          <cell r="E1664">
            <v>1798000</v>
          </cell>
          <cell r="F1664">
            <v>746500</v>
          </cell>
          <cell r="G1664" t="e">
            <v>#N/A</v>
          </cell>
          <cell r="H1664" t="e">
            <v>#N/A</v>
          </cell>
          <cell r="I1664" t="e">
            <v>#N/A</v>
          </cell>
        </row>
        <row r="1665">
          <cell r="A1665" t="str">
            <v>S71AHK-12=</v>
          </cell>
          <cell r="B1665" t="str">
            <v>Cisco 7100 Series IOS ENTERPRISE/FW/IDS IPSEC 3DES</v>
          </cell>
          <cell r="C1665" t="str">
            <v>9Q120271</v>
          </cell>
          <cell r="D1665" t="str">
            <v>IP-SOL-S71AHK-12=</v>
          </cell>
          <cell r="E1665">
            <v>2298000</v>
          </cell>
          <cell r="F1665">
            <v>953900</v>
          </cell>
          <cell r="G1665" t="e">
            <v>#N/A</v>
          </cell>
          <cell r="H1665" t="e">
            <v>#N/A</v>
          </cell>
          <cell r="I1665" t="e">
            <v>#N/A</v>
          </cell>
        </row>
        <row r="1666">
          <cell r="A1666" t="str">
            <v>S71AHK2-12=</v>
          </cell>
          <cell r="B1666" t="str">
            <v>Cisco 7100 Series IOS ENTERPRISE/FW/IDS IPSEC 3DES</v>
          </cell>
          <cell r="C1666" t="str">
            <v>9Q120284</v>
          </cell>
          <cell r="D1666" t="str">
            <v>IP-SOL-S71AHK2-12=</v>
          </cell>
          <cell r="E1666">
            <v>2298000</v>
          </cell>
          <cell r="F1666">
            <v>953900</v>
          </cell>
          <cell r="G1666" t="e">
            <v>#N/A</v>
          </cell>
          <cell r="H1666" t="e">
            <v>#N/A</v>
          </cell>
          <cell r="I1666" t="e">
            <v>#N/A</v>
          </cell>
        </row>
        <row r="1667">
          <cell r="A1667" t="str">
            <v>S71AHL-12=</v>
          </cell>
          <cell r="B1667" t="str">
            <v>Cisco 7100 Series IOS ENTERPRISE/FW/IDS IPSEC 56</v>
          </cell>
          <cell r="C1667" t="str">
            <v>9Q120297</v>
          </cell>
          <cell r="D1667" t="str">
            <v>IP-SOL-S71AHL-12=</v>
          </cell>
          <cell r="E1667">
            <v>2298000</v>
          </cell>
          <cell r="F1667">
            <v>953900</v>
          </cell>
          <cell r="G1667" t="e">
            <v>#N/A</v>
          </cell>
          <cell r="H1667" t="e">
            <v>#N/A</v>
          </cell>
          <cell r="I1667" t="e">
            <v>#N/A</v>
          </cell>
        </row>
        <row r="1668">
          <cell r="A1668" t="str">
            <v>S71AHL-12</v>
          </cell>
          <cell r="B1668" t="str">
            <v>Cisco 7100 Series IOS ENTERPRISE/FW/IDS IPSEC 56</v>
          </cell>
          <cell r="C1668" t="str">
            <v>9Q120301</v>
          </cell>
          <cell r="D1668" t="str">
            <v>IP-SOL-S71AHL-12</v>
          </cell>
          <cell r="E1668">
            <v>1898000</v>
          </cell>
          <cell r="F1668">
            <v>788000</v>
          </cell>
          <cell r="G1668" t="e">
            <v>#N/A</v>
          </cell>
          <cell r="H1668" t="e">
            <v>#N/A</v>
          </cell>
          <cell r="I1668" t="e">
            <v>#N/A</v>
          </cell>
        </row>
        <row r="1669">
          <cell r="A1669" t="str">
            <v>S71AK-12=</v>
          </cell>
          <cell r="B1669" t="str">
            <v>Cisco 7100 Series IOS ENTERPRISE IPSEC 3DES</v>
          </cell>
          <cell r="C1669" t="str">
            <v>9Q120314</v>
          </cell>
          <cell r="D1669" t="str">
            <v>IP-SOL-S71AK-12=</v>
          </cell>
          <cell r="E1669">
            <v>1499000</v>
          </cell>
          <cell r="F1669">
            <v>622200</v>
          </cell>
          <cell r="G1669" t="e">
            <v>#N/A</v>
          </cell>
          <cell r="H1669" t="e">
            <v>#N/A</v>
          </cell>
          <cell r="I1669" t="e">
            <v>#N/A</v>
          </cell>
        </row>
        <row r="1670">
          <cell r="A1670" t="str">
            <v>S71AK2-12=</v>
          </cell>
          <cell r="B1670" t="str">
            <v>Cisco 7100 Series IOS ENTERPRISE IPSEC 3DES</v>
          </cell>
          <cell r="C1670" t="str">
            <v>9Q120327</v>
          </cell>
          <cell r="D1670" t="str">
            <v>IP-SOL-S71AK2-12=</v>
          </cell>
          <cell r="E1670">
            <v>1499000</v>
          </cell>
          <cell r="F1670">
            <v>622200</v>
          </cell>
          <cell r="G1670" t="e">
            <v>#N/A</v>
          </cell>
          <cell r="H1670" t="e">
            <v>#N/A</v>
          </cell>
          <cell r="I1670" t="e">
            <v>#N/A</v>
          </cell>
        </row>
        <row r="1671">
          <cell r="A1671" t="str">
            <v>S71AL-12=</v>
          </cell>
          <cell r="B1671" t="str">
            <v>Cisco 7100 Series IOS ENTERPRISE PLUS IPSEC 56</v>
          </cell>
          <cell r="C1671" t="str">
            <v>9Q120330</v>
          </cell>
          <cell r="D1671" t="str">
            <v>IP-SOL-S71AL-12=</v>
          </cell>
          <cell r="E1671">
            <v>1499000</v>
          </cell>
          <cell r="F1671">
            <v>622200</v>
          </cell>
          <cell r="G1671" t="e">
            <v>#N/A</v>
          </cell>
          <cell r="H1671" t="e">
            <v>#N/A</v>
          </cell>
          <cell r="I1671" t="e">
            <v>#N/A</v>
          </cell>
        </row>
        <row r="1672">
          <cell r="A1672" t="str">
            <v>S71AL-12</v>
          </cell>
          <cell r="B1672" t="str">
            <v>Cisco 7100 Series IOS ENTERPRISE IPSEC 56</v>
          </cell>
          <cell r="C1672" t="str">
            <v>9Q120343</v>
          </cell>
          <cell r="D1672" t="str">
            <v>IP-SOL-S71AL-12</v>
          </cell>
          <cell r="E1672">
            <v>1099000</v>
          </cell>
          <cell r="F1672">
            <v>456200</v>
          </cell>
          <cell r="G1672" t="e">
            <v>#N/A</v>
          </cell>
          <cell r="H1672" t="e">
            <v>#N/A</v>
          </cell>
          <cell r="I1672" t="e">
            <v>#N/A</v>
          </cell>
        </row>
        <row r="1673">
          <cell r="A1673" t="str">
            <v>S71C-12=</v>
          </cell>
          <cell r="B1673" t="str">
            <v>Cisco 7100 Series IOS IP</v>
          </cell>
          <cell r="C1673" t="str">
            <v>9Q120356</v>
          </cell>
          <cell r="D1673" t="str">
            <v>IP-SOL-S71C-12=</v>
          </cell>
          <cell r="E1673">
            <v>400000</v>
          </cell>
          <cell r="F1673">
            <v>166000</v>
          </cell>
          <cell r="G1673" t="e">
            <v>#N/A</v>
          </cell>
          <cell r="H1673" t="e">
            <v>#N/A</v>
          </cell>
          <cell r="I1673" t="e">
            <v>#N/A</v>
          </cell>
        </row>
        <row r="1674">
          <cell r="A1674" t="str">
            <v>S71CH-12</v>
          </cell>
          <cell r="B1674" t="str">
            <v>Cisco 7100 Series IOS IP/FW/IDS</v>
          </cell>
          <cell r="C1674" t="str">
            <v>9Q120369</v>
          </cell>
          <cell r="D1674" t="str">
            <v>IP-SOL-S71CH-12</v>
          </cell>
          <cell r="E1674">
            <v>799000</v>
          </cell>
          <cell r="F1674">
            <v>331800</v>
          </cell>
          <cell r="G1674" t="e">
            <v>#N/A</v>
          </cell>
          <cell r="H1674" t="e">
            <v>#N/A</v>
          </cell>
          <cell r="I1674" t="e">
            <v>#N/A</v>
          </cell>
        </row>
        <row r="1675">
          <cell r="A1675" t="str">
            <v>S71CH-12=</v>
          </cell>
          <cell r="B1675" t="str">
            <v>Cisco 7100 Series IOS IP/FW/IDS</v>
          </cell>
          <cell r="C1675" t="str">
            <v>9Q120372</v>
          </cell>
          <cell r="D1675" t="str">
            <v>IP-SOL-S71CH-12=</v>
          </cell>
          <cell r="E1675">
            <v>1199000</v>
          </cell>
          <cell r="F1675">
            <v>497700</v>
          </cell>
          <cell r="G1675" t="e">
            <v>#N/A</v>
          </cell>
          <cell r="H1675" t="e">
            <v>#N/A</v>
          </cell>
          <cell r="I1675" t="e">
            <v>#N/A</v>
          </cell>
        </row>
        <row r="1676">
          <cell r="A1676" t="str">
            <v>S71CHK2-12=</v>
          </cell>
          <cell r="B1676" t="str">
            <v>Cisco 7100 Series IOS IP/FW/IDS IPSEC 3DES</v>
          </cell>
          <cell r="C1676" t="str">
            <v>9Q120385</v>
          </cell>
          <cell r="D1676" t="str">
            <v>IP-SOL-S71CHK2-12=</v>
          </cell>
          <cell r="E1676">
            <v>1698000</v>
          </cell>
          <cell r="F1676">
            <v>705000</v>
          </cell>
          <cell r="G1676" t="e">
            <v>#N/A</v>
          </cell>
          <cell r="H1676" t="e">
            <v>#N/A</v>
          </cell>
          <cell r="I1676" t="e">
            <v>#N/A</v>
          </cell>
        </row>
        <row r="1677">
          <cell r="A1677" t="str">
            <v>S71CHL-12=</v>
          </cell>
          <cell r="B1677" t="str">
            <v>Cisco 7100 Series IOS IP/FW/IDS IPSEC 56</v>
          </cell>
          <cell r="C1677" t="str">
            <v>9Q120398</v>
          </cell>
          <cell r="D1677" t="str">
            <v>IP-SOL-S71CHL-12=</v>
          </cell>
          <cell r="E1677">
            <v>1698000</v>
          </cell>
          <cell r="F1677">
            <v>705000</v>
          </cell>
          <cell r="G1677" t="e">
            <v>#N/A</v>
          </cell>
          <cell r="H1677" t="e">
            <v>#N/A</v>
          </cell>
          <cell r="I1677" t="e">
            <v>#N/A</v>
          </cell>
        </row>
        <row r="1678">
          <cell r="A1678" t="str">
            <v>S71CHL-12</v>
          </cell>
          <cell r="B1678" t="str">
            <v>Cisco 7100 Series IOS IP/FW/IDS IPSEC 56</v>
          </cell>
          <cell r="C1678" t="str">
            <v>9Q120402</v>
          </cell>
          <cell r="D1678" t="str">
            <v>IP-SOL-S71CHL-12</v>
          </cell>
          <cell r="E1678">
            <v>1299000</v>
          </cell>
          <cell r="F1678">
            <v>539200</v>
          </cell>
          <cell r="G1678" t="e">
            <v>#N/A</v>
          </cell>
          <cell r="H1678" t="e">
            <v>#N/A</v>
          </cell>
          <cell r="I1678" t="e">
            <v>#N/A</v>
          </cell>
        </row>
        <row r="1679">
          <cell r="A1679" t="str">
            <v>S71CK2-12=</v>
          </cell>
          <cell r="B1679" t="str">
            <v>Cisco 7100 Series IOS IP IPSEC 3DES</v>
          </cell>
          <cell r="C1679" t="str">
            <v>9Q120415</v>
          </cell>
          <cell r="D1679" t="str">
            <v>IP-SOL-S71CK2-12=</v>
          </cell>
          <cell r="E1679">
            <v>899000</v>
          </cell>
          <cell r="F1679">
            <v>373300</v>
          </cell>
          <cell r="G1679" t="e">
            <v>#N/A</v>
          </cell>
          <cell r="H1679" t="e">
            <v>#N/A</v>
          </cell>
          <cell r="I1679" t="e">
            <v>#N/A</v>
          </cell>
        </row>
        <row r="1680">
          <cell r="A1680" t="str">
            <v>S71CL-12=</v>
          </cell>
          <cell r="B1680" t="str">
            <v>Cisco 7100 Series IOS IP IPSEC 56</v>
          </cell>
          <cell r="C1680" t="str">
            <v>9Q120428</v>
          </cell>
          <cell r="D1680" t="str">
            <v>IP-SOL-S71CL-12=</v>
          </cell>
          <cell r="E1680">
            <v>899000</v>
          </cell>
          <cell r="F1680">
            <v>373300</v>
          </cell>
          <cell r="G1680" t="e">
            <v>#N/A</v>
          </cell>
          <cell r="H1680" t="e">
            <v>#N/A</v>
          </cell>
          <cell r="I1680" t="e">
            <v>#N/A</v>
          </cell>
        </row>
        <row r="1681">
          <cell r="A1681" t="str">
            <v>S71CL-12</v>
          </cell>
          <cell r="B1681" t="str">
            <v>Cisco 7100 Series IOS IP IPSEC 56</v>
          </cell>
          <cell r="C1681" t="str">
            <v>9Q120431</v>
          </cell>
          <cell r="D1681" t="str">
            <v>IP-SOL-S71CL-12</v>
          </cell>
          <cell r="E1681">
            <v>500000</v>
          </cell>
          <cell r="F1681">
            <v>207400</v>
          </cell>
          <cell r="G1681" t="e">
            <v>#N/A</v>
          </cell>
          <cell r="H1681" t="e">
            <v>#N/A</v>
          </cell>
          <cell r="I1681" t="e">
            <v>#N/A</v>
          </cell>
        </row>
        <row r="1682">
          <cell r="A1682" t="str">
            <v>I71AHK-12</v>
          </cell>
          <cell r="B1682" t="str">
            <v>Cisco 7100 Series IOS ENTERPRISE/FW/IDS IPSEC 3DES</v>
          </cell>
          <cell r="C1682" t="str">
            <v>9Q120444</v>
          </cell>
          <cell r="D1682" t="str">
            <v>IP-SOL-I71AHK-12</v>
          </cell>
          <cell r="E1682">
            <v>500000</v>
          </cell>
          <cell r="F1682">
            <v>207400</v>
          </cell>
          <cell r="G1682" t="e">
            <v>#N/A</v>
          </cell>
          <cell r="H1682" t="e">
            <v>#N/A</v>
          </cell>
          <cell r="I1682" t="e">
            <v>#N/A</v>
          </cell>
        </row>
        <row r="1683">
          <cell r="A1683" t="str">
            <v>I71AHK2-12</v>
          </cell>
          <cell r="B1683" t="str">
            <v>Cisco 7100 Series IOS ENTERPRISE/FW/IDS IPSEC 3DES</v>
          </cell>
          <cell r="C1683" t="str">
            <v>9Q120457</v>
          </cell>
          <cell r="D1683" t="str">
            <v>IP-SOL-I71AHK2-12</v>
          </cell>
          <cell r="E1683">
            <v>500000</v>
          </cell>
          <cell r="F1683">
            <v>207400</v>
          </cell>
          <cell r="G1683" t="e">
            <v>#N/A</v>
          </cell>
          <cell r="H1683" t="e">
            <v>#N/A</v>
          </cell>
          <cell r="I1683" t="e">
            <v>#N/A</v>
          </cell>
        </row>
        <row r="1684">
          <cell r="A1684" t="str">
            <v>I71AHL-12</v>
          </cell>
          <cell r="B1684" t="str">
            <v>Cisco 7100 Series IOS ENTERPRISE/FW/IDS IPSEC 56</v>
          </cell>
          <cell r="C1684" t="str">
            <v>9Q120460</v>
          </cell>
          <cell r="D1684" t="str">
            <v>IP-SOL-I71AHL-12</v>
          </cell>
          <cell r="E1684">
            <v>500000</v>
          </cell>
          <cell r="F1684">
            <v>207400</v>
          </cell>
          <cell r="G1684" t="e">
            <v>#N/A</v>
          </cell>
          <cell r="H1684" t="e">
            <v>#N/A</v>
          </cell>
          <cell r="I1684" t="e">
            <v>#N/A</v>
          </cell>
        </row>
        <row r="1685">
          <cell r="A1685" t="str">
            <v>I71AK-12</v>
          </cell>
          <cell r="B1685" t="str">
            <v>Cisco 7100 Series IOS ENTERPRISE IPSEC 3DES</v>
          </cell>
          <cell r="C1685" t="str">
            <v>9Q120473</v>
          </cell>
          <cell r="D1685" t="str">
            <v>IP-SOL-I71AK-12</v>
          </cell>
          <cell r="E1685">
            <v>500000</v>
          </cell>
          <cell r="F1685">
            <v>207400</v>
          </cell>
          <cell r="G1685" t="e">
            <v>#N/A</v>
          </cell>
          <cell r="H1685" t="e">
            <v>#N/A</v>
          </cell>
          <cell r="I1685" t="e">
            <v>#N/A</v>
          </cell>
        </row>
        <row r="1686">
          <cell r="A1686" t="str">
            <v>I71AK2-12</v>
          </cell>
          <cell r="B1686" t="str">
            <v>Cisco 7100 Series IOS ENTERPRISE IPSEC 3DES</v>
          </cell>
          <cell r="C1686" t="str">
            <v>9Q120486</v>
          </cell>
          <cell r="D1686" t="str">
            <v>IP-SOL-I71AK2-12</v>
          </cell>
          <cell r="E1686">
            <v>500000</v>
          </cell>
          <cell r="F1686">
            <v>207400</v>
          </cell>
          <cell r="G1686" t="e">
            <v>#N/A</v>
          </cell>
          <cell r="H1686" t="e">
            <v>#N/A</v>
          </cell>
          <cell r="I1686" t="e">
            <v>#N/A</v>
          </cell>
        </row>
        <row r="1687">
          <cell r="A1687" t="str">
            <v>I71AL-12</v>
          </cell>
          <cell r="B1687" t="str">
            <v>Cisco 7100 Series IOS ENTERPRISE IPSEC 56</v>
          </cell>
          <cell r="C1687" t="str">
            <v>9Q120499</v>
          </cell>
          <cell r="D1687" t="str">
            <v>IP-SOL-I71AL-12</v>
          </cell>
          <cell r="E1687">
            <v>500000</v>
          </cell>
          <cell r="F1687">
            <v>207400</v>
          </cell>
          <cell r="G1687" t="e">
            <v>#N/A</v>
          </cell>
          <cell r="H1687" t="e">
            <v>#N/A</v>
          </cell>
          <cell r="I1687" t="e">
            <v>#N/A</v>
          </cell>
        </row>
        <row r="1688">
          <cell r="A1688" t="str">
            <v>I71CHK2-12</v>
          </cell>
          <cell r="B1688" t="str">
            <v>Cisco 7100 Series IOS IP/FW/IDS IPSEC 3DES</v>
          </cell>
          <cell r="C1688" t="str">
            <v>9Q120503</v>
          </cell>
          <cell r="D1688" t="str">
            <v>IP-SOL-I71CHK2-12</v>
          </cell>
          <cell r="E1688">
            <v>500000</v>
          </cell>
          <cell r="F1688">
            <v>207400</v>
          </cell>
          <cell r="G1688" t="e">
            <v>#N/A</v>
          </cell>
          <cell r="H1688" t="e">
            <v>#N/A</v>
          </cell>
          <cell r="I1688" t="e">
            <v>#N/A</v>
          </cell>
        </row>
        <row r="1689">
          <cell r="A1689" t="str">
            <v>I71CHL-12</v>
          </cell>
          <cell r="B1689" t="str">
            <v>Cisco 7100 Series IOS IP/FW/IDS IPSEC 56</v>
          </cell>
          <cell r="C1689" t="str">
            <v>9Q120516</v>
          </cell>
          <cell r="D1689" t="str">
            <v>IP-SOL-I71CHL-12</v>
          </cell>
          <cell r="E1689">
            <v>500000</v>
          </cell>
          <cell r="F1689">
            <v>207400</v>
          </cell>
          <cell r="G1689" t="e">
            <v>#N/A</v>
          </cell>
          <cell r="H1689" t="e">
            <v>#N/A</v>
          </cell>
          <cell r="I1689" t="e">
            <v>#N/A</v>
          </cell>
        </row>
        <row r="1690">
          <cell r="A1690" t="str">
            <v>I71CK2-12</v>
          </cell>
          <cell r="B1690" t="str">
            <v>Cisco 7100 Series IOS IP IPSEC 3DES</v>
          </cell>
          <cell r="C1690" t="str">
            <v>9Q120529</v>
          </cell>
          <cell r="D1690" t="str">
            <v>IP-SOL-I71CK2-12</v>
          </cell>
          <cell r="E1690">
            <v>500000</v>
          </cell>
          <cell r="F1690">
            <v>207400</v>
          </cell>
          <cell r="G1690" t="e">
            <v>#N/A</v>
          </cell>
          <cell r="H1690" t="e">
            <v>#N/A</v>
          </cell>
          <cell r="I1690" t="e">
            <v>#N/A</v>
          </cell>
        </row>
        <row r="1691">
          <cell r="A1691" t="str">
            <v>I71CL-12</v>
          </cell>
          <cell r="B1691" t="str">
            <v>Cisco 7100 Series IOS IP IPSEC 56</v>
          </cell>
          <cell r="C1691" t="str">
            <v>9Q120532</v>
          </cell>
          <cell r="D1691" t="str">
            <v>IP-SOL-I71CL-12</v>
          </cell>
          <cell r="E1691">
            <v>500000</v>
          </cell>
          <cell r="F1691">
            <v>207400</v>
          </cell>
          <cell r="G1691" t="e">
            <v>#N/A</v>
          </cell>
          <cell r="H1691" t="e">
            <v>#N/A</v>
          </cell>
          <cell r="I1691" t="e">
            <v>#N/A</v>
          </cell>
        </row>
        <row r="1692">
          <cell r="A1692" t="str">
            <v>CISCO7204VXR</v>
          </cell>
          <cell r="B1692" t="str">
            <v>Cisco 7204VXR, 4-slot chassis, 1 AC Supply w/IP Software</v>
          </cell>
          <cell r="C1692" t="str">
            <v>9Q130009</v>
          </cell>
          <cell r="D1692" t="str">
            <v>IP-SOL-CISCO7204VXR</v>
          </cell>
          <cell r="E1692">
            <v>1254000</v>
          </cell>
          <cell r="F1692">
            <v>502100</v>
          </cell>
          <cell r="G1692">
            <v>648000</v>
          </cell>
          <cell r="H1692">
            <v>395280</v>
          </cell>
          <cell r="I1692">
            <v>39528</v>
          </cell>
        </row>
        <row r="1693">
          <cell r="A1693" t="str">
            <v>CISCO7204VXR/225</v>
          </cell>
          <cell r="B1693" t="str">
            <v>7204VXR Bundle with NPE-225 and I/O Controller with FE</v>
          </cell>
          <cell r="C1693" t="str">
            <v>9Q130012</v>
          </cell>
          <cell r="D1693" t="str">
            <v>IP-SOL-CISCO7204VXR/225</v>
          </cell>
          <cell r="E1693">
            <v>2927000</v>
          </cell>
          <cell r="F1693">
            <v>1171600</v>
          </cell>
          <cell r="G1693">
            <v>1134000</v>
          </cell>
          <cell r="H1693">
            <v>691740</v>
          </cell>
          <cell r="I1693">
            <v>69174</v>
          </cell>
        </row>
        <row r="1694">
          <cell r="A1694" t="str">
            <v>CISCO7204VXR/VPN</v>
          </cell>
          <cell r="B1694" t="str">
            <v>7204VXR System with NPE-300, ISA, I/O with FE and IOS</v>
          </cell>
          <cell r="C1694" t="str">
            <v>9Q130025</v>
          </cell>
          <cell r="D1694" t="str">
            <v>IP-SOL-CISCO7204VXR/VPN</v>
          </cell>
          <cell r="E1694">
            <v>3996000</v>
          </cell>
          <cell r="F1694">
            <v>1658900</v>
          </cell>
          <cell r="G1694">
            <v>2160000</v>
          </cell>
          <cell r="H1694">
            <v>1317600</v>
          </cell>
          <cell r="I1694">
            <v>131760</v>
          </cell>
        </row>
        <row r="1695">
          <cell r="A1695" t="str">
            <v>CISCO7204VXR=</v>
          </cell>
          <cell r="B1695" t="str">
            <v>Cisco 7204VXR, 4-slot chassis, 1 AC Supply, Spare</v>
          </cell>
          <cell r="C1695" t="str">
            <v>9Q130038</v>
          </cell>
          <cell r="D1695" t="str">
            <v>IP-SOL-CISCO7204VXR=</v>
          </cell>
          <cell r="E1695">
            <v>836000</v>
          </cell>
          <cell r="F1695">
            <v>334800</v>
          </cell>
          <cell r="G1695">
            <v>432000</v>
          </cell>
          <cell r="H1695">
            <v>263520</v>
          </cell>
          <cell r="I1695">
            <v>26352</v>
          </cell>
        </row>
        <row r="1696">
          <cell r="A1696" t="str">
            <v>CISCO7206</v>
          </cell>
          <cell r="B1696" t="str">
            <v>Cisco 7206, 6-Slot chassis, 1 AC Power Supply</v>
          </cell>
          <cell r="C1696" t="str">
            <v>9Q130041</v>
          </cell>
          <cell r="D1696" t="str">
            <v>IP-SOL-CISCO7206</v>
          </cell>
          <cell r="E1696">
            <v>1463000</v>
          </cell>
          <cell r="F1696">
            <v>585800</v>
          </cell>
          <cell r="G1696">
            <v>756000</v>
          </cell>
          <cell r="H1696">
            <v>461160</v>
          </cell>
          <cell r="I1696">
            <v>46116</v>
          </cell>
        </row>
        <row r="1697">
          <cell r="A1697" t="str">
            <v>CISCO7206=</v>
          </cell>
          <cell r="B1697" t="str">
            <v>6 Slot Chassis with AC Power Supply (Spare)</v>
          </cell>
          <cell r="C1697" t="str">
            <v>9Q130054</v>
          </cell>
          <cell r="D1697" t="str">
            <v>IP-SOL-CISCO7206=</v>
          </cell>
          <cell r="E1697">
            <v>1045000</v>
          </cell>
          <cell r="F1697">
            <v>418400</v>
          </cell>
          <cell r="G1697">
            <v>540000</v>
          </cell>
          <cell r="H1697">
            <v>329400</v>
          </cell>
          <cell r="I1697">
            <v>32940</v>
          </cell>
        </row>
        <row r="1698">
          <cell r="A1698" t="str">
            <v>CISCO7206VXR</v>
          </cell>
          <cell r="B1698" t="str">
            <v>Cisco 7206VXR, 6-slot chassis, 1 AC Supply w/IP Software</v>
          </cell>
          <cell r="C1698" t="str">
            <v>9Q130067</v>
          </cell>
          <cell r="D1698" t="str">
            <v>IP-SOL-CISCO7206VXR</v>
          </cell>
          <cell r="E1698">
            <v>1463000</v>
          </cell>
          <cell r="F1698">
            <v>585800</v>
          </cell>
          <cell r="G1698">
            <v>756000</v>
          </cell>
          <cell r="H1698">
            <v>461160</v>
          </cell>
          <cell r="I1698">
            <v>46116</v>
          </cell>
        </row>
        <row r="1699">
          <cell r="A1699" t="str">
            <v>CISCO7206VXR/225</v>
          </cell>
          <cell r="B1699" t="str">
            <v>7206VXR Bundle with NPE-225, and I/O Controller with FE</v>
          </cell>
          <cell r="C1699" t="str">
            <v>9Q130070</v>
          </cell>
          <cell r="D1699" t="str">
            <v>IP-SOL-CISCO7206VXR/225</v>
          </cell>
          <cell r="E1699">
            <v>3136000</v>
          </cell>
          <cell r="F1699">
            <v>1255300</v>
          </cell>
          <cell r="G1699" t="e">
            <v>#N/A</v>
          </cell>
          <cell r="H1699" t="e">
            <v>#N/A</v>
          </cell>
          <cell r="I1699" t="e">
            <v>#N/A</v>
          </cell>
        </row>
        <row r="1700">
          <cell r="A1700" t="str">
            <v>CISCO7206VXR/300</v>
          </cell>
          <cell r="B1700" t="str">
            <v>7206VXR Bundle with NPE-300 and I/O Controller with FE</v>
          </cell>
          <cell r="C1700" t="str">
            <v>9Q130083</v>
          </cell>
          <cell r="D1700" t="str">
            <v>IP-SOL-CISCO7206VXR/300</v>
          </cell>
          <cell r="E1700">
            <v>3554000</v>
          </cell>
          <cell r="F1700">
            <v>1422700</v>
          </cell>
          <cell r="G1700">
            <v>1836000</v>
          </cell>
          <cell r="H1700">
            <v>1119960</v>
          </cell>
          <cell r="I1700">
            <v>111996</v>
          </cell>
        </row>
        <row r="1701">
          <cell r="A1701" t="str">
            <v>CISCO7206VXR/NSE-1</v>
          </cell>
          <cell r="B1701" t="str">
            <v>7206VXR Bundle with NSE-1 and I/O Controller with FE</v>
          </cell>
          <cell r="C1701" t="str">
            <v>9Q130096</v>
          </cell>
          <cell r="D1701" t="str">
            <v>IP-SOL-CISCO7206VXR/NSE-1</v>
          </cell>
          <cell r="E1701">
            <v>3896000</v>
          </cell>
          <cell r="F1701">
            <v>1617400</v>
          </cell>
          <cell r="G1701">
            <v>2106000</v>
          </cell>
          <cell r="H1701">
            <v>1284660</v>
          </cell>
          <cell r="I1701">
            <v>128466</v>
          </cell>
        </row>
        <row r="1702">
          <cell r="A1702" t="str">
            <v>CISCO7206VXR=</v>
          </cell>
          <cell r="B1702" t="str">
            <v>Cisco 7206VXR, 6-slot chassis, 1 AC Supply, Spare</v>
          </cell>
          <cell r="C1702" t="str">
            <v>9Q130100</v>
          </cell>
          <cell r="D1702" t="str">
            <v>IP-SOL-CISCO7206VXR=</v>
          </cell>
          <cell r="E1702">
            <v>1045000</v>
          </cell>
          <cell r="F1702">
            <v>418400</v>
          </cell>
          <cell r="G1702">
            <v>540000</v>
          </cell>
          <cell r="H1702">
            <v>329400</v>
          </cell>
          <cell r="I1702">
            <v>32940</v>
          </cell>
        </row>
        <row r="1703">
          <cell r="A1703" t="str">
            <v>NPE-200</v>
          </cell>
          <cell r="B1703" t="str">
            <v>Cisco 7200 Network Processing Engine, 4 MB SRAM</v>
          </cell>
          <cell r="C1703" t="str">
            <v>9Q130113</v>
          </cell>
          <cell r="D1703" t="str">
            <v>IP-SOL-NPE-200</v>
          </cell>
          <cell r="E1703">
            <v>1359000</v>
          </cell>
          <cell r="F1703">
            <v>544000</v>
          </cell>
          <cell r="G1703">
            <v>702000</v>
          </cell>
          <cell r="H1703">
            <v>428220</v>
          </cell>
          <cell r="I1703">
            <v>42822</v>
          </cell>
        </row>
        <row r="1704">
          <cell r="A1704" t="str">
            <v>NPE-225</v>
          </cell>
          <cell r="B1704" t="str">
            <v>Network Processing Engine NPE-225</v>
          </cell>
          <cell r="C1704" t="str">
            <v>9Q130126</v>
          </cell>
          <cell r="D1704" t="str">
            <v>IP-SOL-NPE-225</v>
          </cell>
          <cell r="E1704">
            <v>1359000</v>
          </cell>
          <cell r="F1704">
            <v>544000</v>
          </cell>
          <cell r="G1704">
            <v>486000</v>
          </cell>
          <cell r="H1704">
            <v>296460</v>
          </cell>
          <cell r="I1704">
            <v>29646</v>
          </cell>
        </row>
        <row r="1705">
          <cell r="A1705" t="str">
            <v>NPE-300</v>
          </cell>
          <cell r="B1705" t="str">
            <v>Cisco 7200VXR Network Processing Engine 300</v>
          </cell>
          <cell r="C1705" t="str">
            <v>9Q130139</v>
          </cell>
          <cell r="D1705" t="str">
            <v>IP-SOL-NPE-300</v>
          </cell>
          <cell r="E1705">
            <v>1568000</v>
          </cell>
          <cell r="F1705">
            <v>627700</v>
          </cell>
          <cell r="G1705">
            <v>810000</v>
          </cell>
          <cell r="H1705">
            <v>494100</v>
          </cell>
          <cell r="I1705">
            <v>49410</v>
          </cell>
        </row>
        <row r="1706">
          <cell r="A1706" t="str">
            <v>NSE-1</v>
          </cell>
          <cell r="B1706" t="str">
            <v>Cisco 7200 Series Network Service Engine 1</v>
          </cell>
          <cell r="C1706" t="str">
            <v>9Q130142</v>
          </cell>
          <cell r="D1706" t="str">
            <v>IP-SOL-NSE-1</v>
          </cell>
          <cell r="E1706">
            <v>2398000</v>
          </cell>
          <cell r="F1706">
            <v>995400</v>
          </cell>
          <cell r="G1706">
            <v>1296000</v>
          </cell>
          <cell r="H1706">
            <v>790560</v>
          </cell>
          <cell r="I1706">
            <v>79056</v>
          </cell>
        </row>
        <row r="1707">
          <cell r="A1707" t="str">
            <v>C7200-I/O</v>
          </cell>
          <cell r="B1707" t="str">
            <v>Cisco 7200 Input/Output Controller</v>
          </cell>
          <cell r="C1707" t="str">
            <v>9Q130155</v>
          </cell>
          <cell r="D1707" t="str">
            <v>IP-SOL-C7200-I/O</v>
          </cell>
          <cell r="E1707">
            <v>209000</v>
          </cell>
          <cell r="F1707">
            <v>83700</v>
          </cell>
          <cell r="G1707">
            <v>108000</v>
          </cell>
          <cell r="H1707">
            <v>65880</v>
          </cell>
          <cell r="I1707">
            <v>6588</v>
          </cell>
        </row>
        <row r="1708">
          <cell r="A1708" t="str">
            <v>C7200-I/O-FE</v>
          </cell>
          <cell r="B1708" t="str">
            <v>Cisco 7200 Input/Output Controller with Fast Ethernet Port</v>
          </cell>
          <cell r="C1708" t="str">
            <v>9Q130168</v>
          </cell>
          <cell r="D1708" t="str">
            <v>IP-SOL-C7200-I/O-FE</v>
          </cell>
          <cell r="E1708">
            <v>523000</v>
          </cell>
          <cell r="F1708">
            <v>209300</v>
          </cell>
          <cell r="G1708">
            <v>270000</v>
          </cell>
          <cell r="H1708">
            <v>164700</v>
          </cell>
          <cell r="I1708">
            <v>16470</v>
          </cell>
        </row>
        <row r="1709">
          <cell r="A1709" t="str">
            <v>MEM-CIP-32M=</v>
          </cell>
          <cell r="B1709" t="str">
            <v>CIP 32 MB DRAM Upgrade Kit</v>
          </cell>
          <cell r="C1709" t="str">
            <v>9Q130171</v>
          </cell>
          <cell r="D1709" t="str">
            <v>IP-SOL-MEM-CIP-32M=</v>
          </cell>
          <cell r="E1709">
            <v>125000</v>
          </cell>
          <cell r="F1709">
            <v>50300</v>
          </cell>
          <cell r="G1709">
            <v>65000</v>
          </cell>
          <cell r="H1709">
            <v>39650</v>
          </cell>
          <cell r="I1709">
            <v>3965</v>
          </cell>
        </row>
        <row r="1710">
          <cell r="A1710" t="str">
            <v>MEM-CPA-32M=</v>
          </cell>
          <cell r="B1710" t="str">
            <v>CPA 32MB DRAM Upgrade Kit</v>
          </cell>
          <cell r="C1710" t="str">
            <v>9Q130184</v>
          </cell>
          <cell r="D1710" t="str">
            <v>IP-SOL-MEM-CPA-32M=</v>
          </cell>
          <cell r="E1710">
            <v>63000</v>
          </cell>
          <cell r="F1710">
            <v>24900</v>
          </cell>
          <cell r="G1710">
            <v>32000</v>
          </cell>
          <cell r="H1710">
            <v>19520</v>
          </cell>
          <cell r="I1710">
            <v>1952</v>
          </cell>
        </row>
        <row r="1711">
          <cell r="A1711" t="str">
            <v>MEM-I/O-FLC20M</v>
          </cell>
          <cell r="B1711" t="str">
            <v>Cisco 7200 I/O PCMCIA Flash Memory, 20 MB Option</v>
          </cell>
          <cell r="C1711" t="str">
            <v>9Q130197</v>
          </cell>
          <cell r="D1711" t="str">
            <v>IP-SOL-MEM-I/O-FLC20M</v>
          </cell>
          <cell r="E1711">
            <v>84000</v>
          </cell>
          <cell r="F1711">
            <v>33400</v>
          </cell>
          <cell r="G1711">
            <v>43000</v>
          </cell>
          <cell r="H1711">
            <v>26230</v>
          </cell>
          <cell r="I1711">
            <v>2623</v>
          </cell>
        </row>
        <row r="1712">
          <cell r="A1712" t="str">
            <v>MEM-I/O-FLD48M</v>
          </cell>
          <cell r="B1712" t="str">
            <v>Cisco 7200 I/O PCMCIA Flash Disk, 48 MB Option</v>
          </cell>
          <cell r="C1712" t="str">
            <v>9Q130201</v>
          </cell>
          <cell r="D1712" t="str">
            <v>IP-SOL-MEM-I/O-FLD48M</v>
          </cell>
          <cell r="E1712">
            <v>80000</v>
          </cell>
          <cell r="F1712">
            <v>33100</v>
          </cell>
          <cell r="G1712">
            <v>43000</v>
          </cell>
          <cell r="H1712">
            <v>26230</v>
          </cell>
          <cell r="I1712">
            <v>2623</v>
          </cell>
        </row>
        <row r="1713">
          <cell r="A1713" t="str">
            <v>MEM-I/O-FLD128M</v>
          </cell>
          <cell r="B1713" t="str">
            <v>Cisco 7200 I/O PCMCIA Flash Disk, 128 MB Option</v>
          </cell>
          <cell r="C1713" t="str">
            <v>9Q130214</v>
          </cell>
          <cell r="D1713" t="str">
            <v>IP-SOL-MEM-I/O-FLD128M</v>
          </cell>
          <cell r="E1713">
            <v>199000</v>
          </cell>
          <cell r="F1713">
            <v>82300</v>
          </cell>
          <cell r="G1713">
            <v>107000</v>
          </cell>
          <cell r="H1713">
            <v>65270</v>
          </cell>
          <cell r="I1713">
            <v>6527</v>
          </cell>
        </row>
        <row r="1714">
          <cell r="A1714" t="str">
            <v>MEM-NPE-128MB</v>
          </cell>
          <cell r="B1714" t="str">
            <v>128MB Memory for NPE-200/NPE-150/NPE-100 in 7200 Series</v>
          </cell>
          <cell r="C1714" t="str">
            <v>9Q130227</v>
          </cell>
          <cell r="D1714" t="str">
            <v>IP-SOL-MEM-NPE-128MB</v>
          </cell>
          <cell r="E1714">
            <v>376000</v>
          </cell>
          <cell r="F1714">
            <v>150400</v>
          </cell>
          <cell r="G1714">
            <v>194000</v>
          </cell>
          <cell r="H1714">
            <v>118340</v>
          </cell>
          <cell r="I1714">
            <v>11834</v>
          </cell>
        </row>
        <row r="1715">
          <cell r="A1715" t="str">
            <v>MEM-NPE-128MB=</v>
          </cell>
          <cell r="B1715" t="str">
            <v>128MB Memory Upgrade Kit for NPE-200/NPE-150/NPE-100</v>
          </cell>
          <cell r="C1715" t="str">
            <v>9Q130230</v>
          </cell>
          <cell r="D1715" t="str">
            <v>IP-SOL-MEM-NPE-128MB=</v>
          </cell>
          <cell r="E1715">
            <v>502000</v>
          </cell>
          <cell r="F1715">
            <v>200800</v>
          </cell>
          <cell r="G1715">
            <v>259000</v>
          </cell>
          <cell r="H1715">
            <v>157990</v>
          </cell>
          <cell r="I1715">
            <v>15799</v>
          </cell>
        </row>
        <row r="1716">
          <cell r="A1716" t="str">
            <v>MEM-NPE-16MB=</v>
          </cell>
          <cell r="B1716" t="str">
            <v>16MB Memory Upgrade Kit for NPE-200/NPE-150/NPE-100</v>
          </cell>
          <cell r="C1716" t="str">
            <v>9Q130243</v>
          </cell>
          <cell r="D1716" t="str">
            <v>IP-SOL-MEM-NPE-16MB=</v>
          </cell>
          <cell r="E1716">
            <v>63000</v>
          </cell>
          <cell r="F1716">
            <v>24900</v>
          </cell>
          <cell r="G1716">
            <v>32000</v>
          </cell>
          <cell r="H1716">
            <v>19520</v>
          </cell>
          <cell r="I1716">
            <v>1952</v>
          </cell>
        </row>
        <row r="1717">
          <cell r="A1717" t="str">
            <v>MEM-NPE-32MB=</v>
          </cell>
          <cell r="B1717" t="str">
            <v>32MB Memory Upgrade Kit for NPE-200/NPE-150/NPE-100</v>
          </cell>
          <cell r="C1717" t="str">
            <v>9Q130256</v>
          </cell>
          <cell r="D1717" t="str">
            <v>IP-SOL-MEM-NPE-32MB=</v>
          </cell>
          <cell r="E1717">
            <v>125000</v>
          </cell>
          <cell r="F1717">
            <v>50300</v>
          </cell>
          <cell r="G1717">
            <v>65000</v>
          </cell>
          <cell r="H1717">
            <v>39650</v>
          </cell>
          <cell r="I1717">
            <v>3965</v>
          </cell>
        </row>
        <row r="1718">
          <cell r="A1718" t="str">
            <v>MEM-NPE-64MB</v>
          </cell>
          <cell r="B1718" t="str">
            <v>64MB memory for NPE-200/NPE-150/NPE-100 in 7200 Series</v>
          </cell>
          <cell r="C1718" t="str">
            <v>9Q130269</v>
          </cell>
          <cell r="D1718" t="str">
            <v>IP-SOL-MEM-NPE-64MB</v>
          </cell>
          <cell r="E1718">
            <v>125000</v>
          </cell>
          <cell r="F1718">
            <v>50300</v>
          </cell>
          <cell r="G1718">
            <v>65000</v>
          </cell>
          <cell r="H1718">
            <v>39650</v>
          </cell>
          <cell r="I1718">
            <v>3965</v>
          </cell>
        </row>
        <row r="1719">
          <cell r="A1719" t="str">
            <v>MEM-NPE-64MB=</v>
          </cell>
          <cell r="B1719" t="str">
            <v>64MB Memory Upgrade Kit for NPE-200/NPE-150/NPE-100</v>
          </cell>
          <cell r="C1719" t="str">
            <v>9Q130272</v>
          </cell>
          <cell r="D1719" t="str">
            <v>IP-SOL-MEM-NPE-64MB=</v>
          </cell>
          <cell r="E1719">
            <v>251000</v>
          </cell>
          <cell r="F1719">
            <v>100700</v>
          </cell>
          <cell r="G1719">
            <v>130000</v>
          </cell>
          <cell r="H1719">
            <v>79300</v>
          </cell>
          <cell r="I1719">
            <v>7930</v>
          </cell>
        </row>
        <row r="1720">
          <cell r="A1720" t="str">
            <v>MEM-NPE-8MB=</v>
          </cell>
          <cell r="B1720" t="str">
            <v>8MB Memory Upgrade Kit for NPE-200/NPE-150/NPE-100</v>
          </cell>
          <cell r="C1720" t="str">
            <v>9Q130285</v>
          </cell>
          <cell r="D1720" t="str">
            <v>IP-SOL-MEM-NPE-8MB=</v>
          </cell>
          <cell r="E1720">
            <v>52000</v>
          </cell>
          <cell r="F1720">
            <v>20900</v>
          </cell>
          <cell r="G1720">
            <v>27000</v>
          </cell>
          <cell r="H1720">
            <v>16470</v>
          </cell>
          <cell r="I1720">
            <v>1647</v>
          </cell>
        </row>
        <row r="1721">
          <cell r="A1721" t="str">
            <v>MEM-SD-NPE-128MB</v>
          </cell>
          <cell r="B1721" t="str">
            <v>128MB Memory for NPE-300/NPE-225/NPE-175 in 7200 Series</v>
          </cell>
          <cell r="C1721" t="str">
            <v>9Q130298</v>
          </cell>
          <cell r="D1721" t="str">
            <v>IP-SOL-MEM-SD-NPE-128MB</v>
          </cell>
          <cell r="E1721">
            <v>376000</v>
          </cell>
          <cell r="F1721">
            <v>150400</v>
          </cell>
          <cell r="G1721">
            <v>194000</v>
          </cell>
          <cell r="H1721">
            <v>118340</v>
          </cell>
          <cell r="I1721">
            <v>11834</v>
          </cell>
        </row>
        <row r="1722">
          <cell r="A1722" t="str">
            <v>MEM-SD-NPE-128MB=</v>
          </cell>
          <cell r="B1722" t="str">
            <v>128MB Memory Upgrade Kit for NPE-300/NPE-225/NPE-175</v>
          </cell>
          <cell r="C1722" t="str">
            <v>9Q130302</v>
          </cell>
          <cell r="D1722" t="str">
            <v>IP-SOL-MEM-SD-NPE-128MB=</v>
          </cell>
          <cell r="E1722">
            <v>502000</v>
          </cell>
          <cell r="F1722">
            <v>200800</v>
          </cell>
          <cell r="G1722">
            <v>259000</v>
          </cell>
          <cell r="H1722">
            <v>157990</v>
          </cell>
          <cell r="I1722">
            <v>15799</v>
          </cell>
        </row>
        <row r="1723">
          <cell r="A1723" t="str">
            <v>MEM-SD-NPE-256MB</v>
          </cell>
          <cell r="B1723" t="str">
            <v>256MB Memory for NPE-300 in 7200 Series</v>
          </cell>
          <cell r="C1723" t="str">
            <v>9Q130315</v>
          </cell>
          <cell r="D1723" t="str">
            <v>IP-SOL-MEM-SD-NPE-256MB</v>
          </cell>
          <cell r="E1723">
            <v>878000</v>
          </cell>
          <cell r="F1723">
            <v>351800</v>
          </cell>
          <cell r="G1723">
            <v>454000</v>
          </cell>
          <cell r="H1723">
            <v>276940</v>
          </cell>
          <cell r="I1723">
            <v>27694</v>
          </cell>
        </row>
        <row r="1724">
          <cell r="A1724" t="str">
            <v>MEM-SD-NPE-256MB=</v>
          </cell>
          <cell r="B1724" t="str">
            <v>256MB Memory Upgrade Kit for NPE-300</v>
          </cell>
          <cell r="C1724" t="str">
            <v>9Q130328</v>
          </cell>
          <cell r="D1724" t="str">
            <v>IP-SOL-MEM-SD-NPE-256MB=</v>
          </cell>
          <cell r="E1724">
            <v>1003000</v>
          </cell>
          <cell r="F1724">
            <v>401400</v>
          </cell>
          <cell r="G1724">
            <v>518000</v>
          </cell>
          <cell r="H1724">
            <v>315980</v>
          </cell>
          <cell r="I1724">
            <v>31598</v>
          </cell>
        </row>
        <row r="1725">
          <cell r="A1725" t="str">
            <v>MEM-SD-NPE-32MB=</v>
          </cell>
          <cell r="B1725" t="str">
            <v>32MB Memory Upgrade Kit for NPE-300/NPE-225/NPE-175</v>
          </cell>
          <cell r="C1725" t="str">
            <v>9Q130331</v>
          </cell>
          <cell r="D1725" t="str">
            <v>IP-SOL-MEM-SD-NPE-32MB=</v>
          </cell>
          <cell r="E1725">
            <v>125000</v>
          </cell>
          <cell r="F1725">
            <v>50300</v>
          </cell>
          <cell r="G1725">
            <v>65000</v>
          </cell>
          <cell r="H1725">
            <v>39650</v>
          </cell>
          <cell r="I1725">
            <v>3965</v>
          </cell>
        </row>
        <row r="1726">
          <cell r="A1726" t="str">
            <v>MEM-SD-NPE-64MB</v>
          </cell>
          <cell r="B1726" t="str">
            <v>64MB Memory for NPE-300/NPE-225/NPE-175 in 7200 Series</v>
          </cell>
          <cell r="C1726" t="str">
            <v>9Q130344</v>
          </cell>
          <cell r="D1726" t="str">
            <v>IP-SOL-MEM-SD-NPE-64MB</v>
          </cell>
          <cell r="E1726">
            <v>125000</v>
          </cell>
          <cell r="F1726">
            <v>50300</v>
          </cell>
          <cell r="G1726">
            <v>65000</v>
          </cell>
          <cell r="H1726">
            <v>39650</v>
          </cell>
          <cell r="I1726">
            <v>3965</v>
          </cell>
        </row>
        <row r="1727">
          <cell r="A1727" t="str">
            <v>MEM-SD-NPE-64MB=</v>
          </cell>
          <cell r="B1727" t="str">
            <v>64MB Memory Upgrade Kit for NPE-300/225/175</v>
          </cell>
          <cell r="C1727" t="str">
            <v>9Q130357</v>
          </cell>
          <cell r="D1727" t="str">
            <v>IP-SOL-MEM-SD-NPE-64MB=</v>
          </cell>
          <cell r="E1727">
            <v>251000</v>
          </cell>
          <cell r="F1727">
            <v>100700</v>
          </cell>
          <cell r="G1727">
            <v>130000</v>
          </cell>
          <cell r="H1727">
            <v>79300</v>
          </cell>
          <cell r="I1727">
            <v>7930</v>
          </cell>
        </row>
        <row r="1728">
          <cell r="A1728" t="str">
            <v>MEM-SD-NSE-256MB</v>
          </cell>
          <cell r="B1728" t="str">
            <v>256MB Memory for NSE in 7200 Series</v>
          </cell>
          <cell r="C1728" t="str">
            <v>9Q130360</v>
          </cell>
          <cell r="D1728" t="str">
            <v>IP-SOL-MEM-SD-NSE-256MB</v>
          </cell>
          <cell r="E1728">
            <v>839000</v>
          </cell>
          <cell r="F1728">
            <v>348600</v>
          </cell>
          <cell r="G1728">
            <v>454000</v>
          </cell>
          <cell r="H1728">
            <v>276940</v>
          </cell>
          <cell r="I1728">
            <v>27694</v>
          </cell>
        </row>
        <row r="1729">
          <cell r="A1729" t="str">
            <v>PWR-7200/2</v>
          </cell>
          <cell r="B1729" t="str">
            <v>Cisco 7200 Dual AC Power Supply Option, 280W</v>
          </cell>
          <cell r="C1729" t="str">
            <v>9Q130373</v>
          </cell>
          <cell r="D1729" t="str">
            <v>IP-SOL-PWR-7200/2</v>
          </cell>
          <cell r="E1729">
            <v>627000</v>
          </cell>
          <cell r="F1729">
            <v>251100</v>
          </cell>
          <cell r="G1729">
            <v>324000</v>
          </cell>
          <cell r="H1729">
            <v>197640</v>
          </cell>
          <cell r="I1729">
            <v>19764</v>
          </cell>
        </row>
        <row r="1730">
          <cell r="A1730" t="str">
            <v>PWR-7200/2-DC</v>
          </cell>
          <cell r="B1730" t="str">
            <v>Cisco 7200 Dual DC Power Supply Option</v>
          </cell>
          <cell r="C1730" t="str">
            <v>9Q130386</v>
          </cell>
          <cell r="D1730" t="str">
            <v>IP-SOL-PWR-7200/2-DC</v>
          </cell>
          <cell r="E1730">
            <v>836000</v>
          </cell>
          <cell r="F1730">
            <v>334800</v>
          </cell>
          <cell r="G1730">
            <v>432000</v>
          </cell>
          <cell r="H1730">
            <v>263520</v>
          </cell>
          <cell r="I1730">
            <v>26352</v>
          </cell>
        </row>
        <row r="1731">
          <cell r="A1731" t="str">
            <v>PWR-7200-AC=</v>
          </cell>
          <cell r="B1731" t="str">
            <v>Cisco 7200 AC Power Supply With United States Cord</v>
          </cell>
          <cell r="C1731" t="str">
            <v>9Q130399</v>
          </cell>
          <cell r="D1731" t="str">
            <v>IP-SOL-PWR-7200-AC=</v>
          </cell>
          <cell r="E1731">
            <v>627000</v>
          </cell>
          <cell r="F1731">
            <v>251100</v>
          </cell>
          <cell r="G1731">
            <v>324000</v>
          </cell>
          <cell r="H1731">
            <v>197640</v>
          </cell>
          <cell r="I1731">
            <v>19764</v>
          </cell>
        </row>
        <row r="1732">
          <cell r="A1732" t="str">
            <v>PWR-7200-ACA=</v>
          </cell>
          <cell r="B1732" t="str">
            <v>Cisco 7200 AC Power Supply With Australian Cord</v>
          </cell>
          <cell r="C1732" t="str">
            <v>9Q130403</v>
          </cell>
          <cell r="D1732" t="str">
            <v>IP-SOL-PWR-7200-ACA=</v>
          </cell>
          <cell r="E1732">
            <v>627000</v>
          </cell>
          <cell r="F1732">
            <v>251100</v>
          </cell>
          <cell r="G1732">
            <v>324000</v>
          </cell>
          <cell r="H1732">
            <v>197640</v>
          </cell>
          <cell r="I1732">
            <v>19764</v>
          </cell>
        </row>
        <row r="1733">
          <cell r="A1733" t="str">
            <v>PWR-7200-DC</v>
          </cell>
          <cell r="B1733" t="str">
            <v>Cisco 7200 DC Power Supply Option</v>
          </cell>
          <cell r="C1733" t="str">
            <v>9Q130416</v>
          </cell>
          <cell r="D1733" t="str">
            <v>IP-SOL-PWR-7200-DC</v>
          </cell>
          <cell r="E1733">
            <v>105000</v>
          </cell>
          <cell r="F1733">
            <v>41900</v>
          </cell>
          <cell r="G1733">
            <v>54000</v>
          </cell>
          <cell r="H1733">
            <v>32940</v>
          </cell>
          <cell r="I1733">
            <v>3294</v>
          </cell>
        </row>
        <row r="1734">
          <cell r="A1734" t="str">
            <v>PWR-7200-DC=</v>
          </cell>
          <cell r="B1734" t="str">
            <v>Cisco 7200 DC Power Supply Spare</v>
          </cell>
          <cell r="C1734" t="str">
            <v>9Q130429</v>
          </cell>
          <cell r="D1734" t="str">
            <v>IP-SOL-PWR-7200-DC=</v>
          </cell>
          <cell r="E1734">
            <v>941000</v>
          </cell>
          <cell r="F1734">
            <v>376600</v>
          </cell>
          <cell r="G1734">
            <v>486000</v>
          </cell>
          <cell r="H1734">
            <v>296460</v>
          </cell>
          <cell r="I1734">
            <v>29646</v>
          </cell>
        </row>
        <row r="1735">
          <cell r="A1735" t="str">
            <v>ACS-7200-RMK=</v>
          </cell>
          <cell r="B1735" t="str">
            <v>Cisco 7200 Rackmount Kit and Cable Management Bracket</v>
          </cell>
          <cell r="C1735" t="str">
            <v>9Q130432</v>
          </cell>
          <cell r="D1735" t="str">
            <v>IP-SOL-ACS-7200-RMK=</v>
          </cell>
          <cell r="E1735">
            <v>10000</v>
          </cell>
          <cell r="F1735">
            <v>3900</v>
          </cell>
          <cell r="G1735">
            <v>5000</v>
          </cell>
          <cell r="H1735">
            <v>3050</v>
          </cell>
          <cell r="I1735">
            <v>0</v>
          </cell>
        </row>
        <row r="1736">
          <cell r="A1736" t="str">
            <v>MAS-7200PSCOVER=</v>
          </cell>
          <cell r="B1736" t="str">
            <v>Cisco 7200 Redundant Power Supply Cover</v>
          </cell>
          <cell r="C1736" t="str">
            <v>9Q130445</v>
          </cell>
          <cell r="D1736" t="str">
            <v>IP-SOL-MAS-7200PSCOVER=</v>
          </cell>
          <cell r="E1736">
            <v>10000</v>
          </cell>
          <cell r="F1736">
            <v>3900</v>
          </cell>
          <cell r="G1736">
            <v>5000</v>
          </cell>
          <cell r="H1736">
            <v>3050</v>
          </cell>
          <cell r="I1736">
            <v>0</v>
          </cell>
        </row>
        <row r="1737">
          <cell r="A1737" t="str">
            <v>MAS-72KBLANK=</v>
          </cell>
          <cell r="B1737" t="str">
            <v>Cisco 7200 Series Blank Card Carrier</v>
          </cell>
          <cell r="C1737" t="str">
            <v>9Q130458</v>
          </cell>
          <cell r="D1737" t="str">
            <v>IP-SOL-MAS-72KBLANK=</v>
          </cell>
          <cell r="E1737">
            <v>10000</v>
          </cell>
          <cell r="F1737">
            <v>3900</v>
          </cell>
          <cell r="G1737">
            <v>5000</v>
          </cell>
          <cell r="H1737">
            <v>3050</v>
          </cell>
          <cell r="I1737">
            <v>0</v>
          </cell>
        </row>
        <row r="1738">
          <cell r="A1738" t="str">
            <v>MAS-72KSLOTDIV=</v>
          </cell>
          <cell r="B1738" t="str">
            <v>Cisco 7200 Series Port Adapter Divider (Spare)</v>
          </cell>
          <cell r="C1738" t="str">
            <v>9Q130461</v>
          </cell>
          <cell r="D1738" t="str">
            <v>IP-SOL-MAS-72KSLOTDIV=</v>
          </cell>
          <cell r="E1738">
            <v>5000</v>
          </cell>
          <cell r="F1738">
            <v>2300</v>
          </cell>
          <cell r="G1738">
            <v>3000</v>
          </cell>
          <cell r="H1738">
            <v>1830</v>
          </cell>
          <cell r="I1738">
            <v>0</v>
          </cell>
        </row>
        <row r="1739">
          <cell r="A1739" t="str">
            <v>MAS-RSPBLANK=</v>
          </cell>
          <cell r="B1739" t="str">
            <v>RSP Blank Card Carrier</v>
          </cell>
          <cell r="C1739" t="str">
            <v>9Q130474</v>
          </cell>
          <cell r="D1739" t="str">
            <v>IP-SOL-MAS-RSPBLANK=</v>
          </cell>
          <cell r="E1739">
            <v>10000</v>
          </cell>
          <cell r="F1739">
            <v>3900</v>
          </cell>
          <cell r="G1739">
            <v>5000</v>
          </cell>
          <cell r="H1739">
            <v>3050</v>
          </cell>
          <cell r="I1739">
            <v>0</v>
          </cell>
        </row>
        <row r="1740">
          <cell r="A1740" t="str">
            <v>PKG-7200=</v>
          </cell>
          <cell r="B1740" t="str">
            <v>Cisco 7200 Spare System Packaging Material</v>
          </cell>
          <cell r="C1740" t="str">
            <v>9Q130487</v>
          </cell>
          <cell r="D1740" t="str">
            <v>IP-SOL-PKG-7200=</v>
          </cell>
          <cell r="E1740">
            <v>10000</v>
          </cell>
          <cell r="F1740">
            <v>3900</v>
          </cell>
          <cell r="G1740">
            <v>5000</v>
          </cell>
          <cell r="H1740">
            <v>3050</v>
          </cell>
          <cell r="I1740">
            <v>305</v>
          </cell>
        </row>
        <row r="1741">
          <cell r="A1741" t="str">
            <v>FL72-H=</v>
          </cell>
          <cell r="B1741" t="str">
            <v>Cisco IOS 7200 Series Firewall Upgrade</v>
          </cell>
          <cell r="C1741" t="str">
            <v>9Q130490</v>
          </cell>
          <cell r="D1741" t="str">
            <v>IP-SOL-FL72-H=</v>
          </cell>
          <cell r="E1741">
            <v>1045000</v>
          </cell>
          <cell r="F1741">
            <v>418400</v>
          </cell>
          <cell r="G1741">
            <v>540000</v>
          </cell>
          <cell r="H1741">
            <v>329400</v>
          </cell>
          <cell r="I1741">
            <v>32940</v>
          </cell>
        </row>
        <row r="1742">
          <cell r="A1742" t="str">
            <v>FL72-K2=</v>
          </cell>
          <cell r="B1742" t="str">
            <v>Cisco IOS 7200 Series IPSEC 3DES Upgrade</v>
          </cell>
          <cell r="C1742" t="str">
            <v>9Q130504</v>
          </cell>
          <cell r="D1742" t="str">
            <v>IP-SOL-FL72-K2=</v>
          </cell>
          <cell r="E1742">
            <v>523000</v>
          </cell>
          <cell r="F1742">
            <v>209300</v>
          </cell>
          <cell r="G1742">
            <v>270000</v>
          </cell>
          <cell r="H1742">
            <v>164700</v>
          </cell>
          <cell r="I1742">
            <v>16470</v>
          </cell>
        </row>
        <row r="1743">
          <cell r="A1743" t="str">
            <v>FL72-L=</v>
          </cell>
          <cell r="B1743" t="str">
            <v>Cisco IOS 7200 Series IPSEC 56 Upgrade</v>
          </cell>
          <cell r="C1743" t="str">
            <v>9Q130517</v>
          </cell>
          <cell r="D1743" t="str">
            <v>IP-SOL-FL72-L=</v>
          </cell>
          <cell r="E1743">
            <v>523000</v>
          </cell>
          <cell r="F1743">
            <v>209300</v>
          </cell>
          <cell r="G1743">
            <v>270000</v>
          </cell>
          <cell r="H1743">
            <v>164700</v>
          </cell>
          <cell r="I1743">
            <v>16470</v>
          </cell>
        </row>
        <row r="1744">
          <cell r="A1744" t="str">
            <v>FL72-N-R1=</v>
          </cell>
          <cell r="B1744" t="str">
            <v>Cisco IOS 7200 Series APPN to SNASwitch Upgrade</v>
          </cell>
          <cell r="C1744" t="str">
            <v>9Q130520</v>
          </cell>
          <cell r="D1744" t="str">
            <v>IP-SOL-FL72-N-R1=</v>
          </cell>
          <cell r="E1744">
            <v>523000</v>
          </cell>
          <cell r="F1744">
            <v>209300</v>
          </cell>
          <cell r="G1744">
            <v>270000</v>
          </cell>
          <cell r="H1744">
            <v>164700</v>
          </cell>
          <cell r="I1744">
            <v>16470</v>
          </cell>
        </row>
        <row r="1745">
          <cell r="A1745" t="str">
            <v>FL72-R1=</v>
          </cell>
          <cell r="B1745" t="str">
            <v>Cisco IOS 7200 Series SNASwitch Upgrade</v>
          </cell>
          <cell r="C1745" t="str">
            <v>9Q130533</v>
          </cell>
          <cell r="D1745" t="str">
            <v>IP-SOL-FL72-R1=</v>
          </cell>
          <cell r="E1745">
            <v>1045000</v>
          </cell>
          <cell r="F1745">
            <v>418400</v>
          </cell>
          <cell r="G1745">
            <v>540000</v>
          </cell>
          <cell r="H1745">
            <v>329400</v>
          </cell>
          <cell r="I1745">
            <v>32940</v>
          </cell>
        </row>
        <row r="1746">
          <cell r="A1746" t="str">
            <v>FR72-40=</v>
          </cell>
          <cell r="B1746" t="str">
            <v>Cisco IOS 7200 Series 40 bit Encryption</v>
          </cell>
          <cell r="C1746" t="str">
            <v>9Q130546</v>
          </cell>
          <cell r="D1746" t="str">
            <v>IP-SOL-FR72-40=</v>
          </cell>
          <cell r="E1746">
            <v>711000</v>
          </cell>
          <cell r="F1746">
            <v>284500</v>
          </cell>
          <cell r="G1746">
            <v>367000</v>
          </cell>
          <cell r="H1746">
            <v>223870</v>
          </cell>
          <cell r="I1746">
            <v>22387</v>
          </cell>
        </row>
        <row r="1747">
          <cell r="A1747" t="str">
            <v>FR72-56=</v>
          </cell>
          <cell r="B1747" t="str">
            <v>Cisco IOS 7200 Series 56 bit Encryption</v>
          </cell>
          <cell r="C1747" t="str">
            <v>9Q130559</v>
          </cell>
          <cell r="D1747" t="str">
            <v>IP-SOL-FR72-56=</v>
          </cell>
          <cell r="E1747">
            <v>711000</v>
          </cell>
          <cell r="F1747">
            <v>284500</v>
          </cell>
          <cell r="G1747">
            <v>367000</v>
          </cell>
          <cell r="H1747">
            <v>223870</v>
          </cell>
          <cell r="I1747">
            <v>22387</v>
          </cell>
        </row>
        <row r="1748">
          <cell r="A1748" t="str">
            <v>FR72-AN2=</v>
          </cell>
          <cell r="B1748" t="str">
            <v>Cisco IOS 7200 Series DBConn</v>
          </cell>
          <cell r="C1748" t="str">
            <v>9Q130562</v>
          </cell>
          <cell r="D1748" t="str">
            <v>IP-SOL-FR72-AN2=</v>
          </cell>
          <cell r="E1748">
            <v>3554000</v>
          </cell>
          <cell r="F1748">
            <v>1422700</v>
          </cell>
          <cell r="G1748">
            <v>1836000</v>
          </cell>
          <cell r="H1748">
            <v>1119960</v>
          </cell>
          <cell r="I1748">
            <v>111996</v>
          </cell>
        </row>
        <row r="1749">
          <cell r="A1749" t="str">
            <v>FR72-BS-A=</v>
          </cell>
          <cell r="B1749" t="str">
            <v>Cisco IOS 7200 Series Desktop/IBM to Enterprise</v>
          </cell>
          <cell r="C1749" t="str">
            <v>9Q130575</v>
          </cell>
          <cell r="D1749" t="str">
            <v>IP-SOL-FR72-BS-A=</v>
          </cell>
          <cell r="E1749">
            <v>418000</v>
          </cell>
          <cell r="F1749">
            <v>167400</v>
          </cell>
          <cell r="G1749">
            <v>216000</v>
          </cell>
          <cell r="H1749">
            <v>131760</v>
          </cell>
          <cell r="I1749">
            <v>13176</v>
          </cell>
        </row>
        <row r="1750">
          <cell r="A1750" t="str">
            <v>FR72-C-A=</v>
          </cell>
          <cell r="B1750" t="str">
            <v>Cisco IOS 7200 Series IP to Enterprise</v>
          </cell>
          <cell r="C1750" t="str">
            <v>9Q130588</v>
          </cell>
          <cell r="D1750" t="str">
            <v>IP-SOL-FR72-C-A=</v>
          </cell>
          <cell r="E1750">
            <v>627000</v>
          </cell>
          <cell r="F1750">
            <v>251100</v>
          </cell>
          <cell r="G1750">
            <v>324000</v>
          </cell>
          <cell r="H1750">
            <v>197640</v>
          </cell>
          <cell r="I1750">
            <v>19764</v>
          </cell>
        </row>
        <row r="1751">
          <cell r="A1751" t="str">
            <v>FR72-C-BS=</v>
          </cell>
          <cell r="B1751" t="str">
            <v>Cisco IOS 7200 Series IP to Desktop/IBM</v>
          </cell>
          <cell r="C1751" t="str">
            <v>9Q130591</v>
          </cell>
          <cell r="D1751" t="str">
            <v>IP-SOL-FR72-C-BS=</v>
          </cell>
          <cell r="E1751">
            <v>209000</v>
          </cell>
          <cell r="F1751">
            <v>83700</v>
          </cell>
          <cell r="G1751">
            <v>108000</v>
          </cell>
          <cell r="H1751">
            <v>65880</v>
          </cell>
          <cell r="I1751">
            <v>6588</v>
          </cell>
        </row>
        <row r="1752">
          <cell r="A1752" t="str">
            <v>FR72-R-A=</v>
          </cell>
          <cell r="B1752" t="str">
            <v>Cisco IOS 7200 Series L3 Switching to Enterprise</v>
          </cell>
          <cell r="C1752" t="str">
            <v>9Q130605</v>
          </cell>
          <cell r="D1752" t="str">
            <v>IP-SOL-FR72-R-A=</v>
          </cell>
          <cell r="E1752">
            <v>627000</v>
          </cell>
          <cell r="F1752">
            <v>251100</v>
          </cell>
          <cell r="G1752">
            <v>324000</v>
          </cell>
          <cell r="H1752">
            <v>197640</v>
          </cell>
          <cell r="I1752">
            <v>19764</v>
          </cell>
        </row>
        <row r="1753">
          <cell r="A1753" t="str">
            <v>FR72-R-BS=</v>
          </cell>
          <cell r="B1753" t="str">
            <v>Cisco IOS 7200 Series L3 Switching to Desktop/IBM</v>
          </cell>
          <cell r="C1753" t="str">
            <v>9Q130618</v>
          </cell>
          <cell r="D1753" t="str">
            <v>IP-SOL-FR72-R-BS=</v>
          </cell>
          <cell r="E1753">
            <v>209000</v>
          </cell>
          <cell r="F1753">
            <v>83700</v>
          </cell>
          <cell r="G1753">
            <v>108000</v>
          </cell>
          <cell r="H1753">
            <v>65880</v>
          </cell>
          <cell r="I1753">
            <v>6588</v>
          </cell>
        </row>
        <row r="1754">
          <cell r="A1754" t="str">
            <v>FR-CES72=</v>
          </cell>
          <cell r="B1754" t="str">
            <v>CES software license for ATM CES PA*</v>
          </cell>
          <cell r="C1754" t="str">
            <v>9Q130621</v>
          </cell>
          <cell r="D1754" t="str">
            <v>IP-SOL-FR-CES72=</v>
          </cell>
          <cell r="E1754">
            <v>836000</v>
          </cell>
          <cell r="F1754">
            <v>334800</v>
          </cell>
          <cell r="G1754">
            <v>432000</v>
          </cell>
          <cell r="H1754">
            <v>263520</v>
          </cell>
          <cell r="I1754">
            <v>26352</v>
          </cell>
        </row>
        <row r="1755">
          <cell r="A1755" t="str">
            <v>FR-IR72</v>
          </cell>
          <cell r="B1755" t="str">
            <v>Cisco IOS 7200 Series InterDomain Routing/Tag Switching Lic</v>
          </cell>
          <cell r="C1755" t="str">
            <v>9Q130634</v>
          </cell>
          <cell r="D1755" t="str">
            <v>IP-SOL-FR-IR72</v>
          </cell>
          <cell r="E1755">
            <v>711000</v>
          </cell>
          <cell r="F1755">
            <v>284500</v>
          </cell>
          <cell r="G1755">
            <v>367000</v>
          </cell>
          <cell r="H1755">
            <v>223870</v>
          </cell>
          <cell r="I1755">
            <v>22387</v>
          </cell>
        </row>
        <row r="1756">
          <cell r="A1756" t="str">
            <v>FR-WPP72</v>
          </cell>
          <cell r="B1756" t="str">
            <v>Cisco IOS 7200 Series WAN Packet Protocols/Netflow License</v>
          </cell>
          <cell r="C1756" t="str">
            <v>9Q130647</v>
          </cell>
          <cell r="D1756" t="str">
            <v>IP-SOL-FR-WPP72</v>
          </cell>
          <cell r="E1756">
            <v>711000</v>
          </cell>
          <cell r="F1756">
            <v>284500</v>
          </cell>
          <cell r="G1756">
            <v>367000</v>
          </cell>
          <cell r="H1756">
            <v>223870</v>
          </cell>
          <cell r="I1756">
            <v>22387</v>
          </cell>
        </row>
        <row r="1757">
          <cell r="A1757" t="str">
            <v>S72A-12</v>
          </cell>
          <cell r="B1757" t="str">
            <v>Cisco 7200 Series IOS ENTERPRISE</v>
          </cell>
          <cell r="C1757" t="str">
            <v>9Q130650</v>
          </cell>
          <cell r="D1757" t="str">
            <v>IP-SOL-S72A-12</v>
          </cell>
          <cell r="E1757">
            <v>627000</v>
          </cell>
          <cell r="F1757">
            <v>251100</v>
          </cell>
          <cell r="G1757" t="e">
            <v>#N/A</v>
          </cell>
          <cell r="H1757" t="e">
            <v>#N/A</v>
          </cell>
          <cell r="I1757" t="e">
            <v>#N/A</v>
          </cell>
        </row>
        <row r="1758">
          <cell r="A1758" t="str">
            <v>S72A-12=</v>
          </cell>
          <cell r="B1758" t="str">
            <v>Cisco 7200 Series IOS ENTERPRISE</v>
          </cell>
          <cell r="C1758" t="str">
            <v>9Q130663</v>
          </cell>
          <cell r="D1758" t="str">
            <v>IP-SOL-S72A-12=</v>
          </cell>
          <cell r="E1758">
            <v>1045000</v>
          </cell>
          <cell r="F1758">
            <v>418400</v>
          </cell>
          <cell r="G1758" t="e">
            <v>#N/A</v>
          </cell>
          <cell r="H1758" t="e">
            <v>#N/A</v>
          </cell>
          <cell r="I1758" t="e">
            <v>#N/A</v>
          </cell>
        </row>
        <row r="1759">
          <cell r="A1759" t="str">
            <v>S72AH-12</v>
          </cell>
          <cell r="B1759" t="str">
            <v>Cisco 7200 Series IOS ENTERPRISE/FW/IDS</v>
          </cell>
          <cell r="C1759" t="str">
            <v>9Q130676</v>
          </cell>
          <cell r="D1759" t="str">
            <v>IP-SOL-S72AH-12</v>
          </cell>
          <cell r="E1759">
            <v>1672000</v>
          </cell>
          <cell r="F1759">
            <v>669500</v>
          </cell>
          <cell r="G1759" t="e">
            <v>#N/A</v>
          </cell>
          <cell r="H1759" t="e">
            <v>#N/A</v>
          </cell>
          <cell r="I1759" t="e">
            <v>#N/A</v>
          </cell>
        </row>
        <row r="1760">
          <cell r="A1760" t="str">
            <v>S72AH-12=</v>
          </cell>
          <cell r="B1760" t="str">
            <v>Cisco 7200 Series IOS ENTERPRISE/FW/IDS</v>
          </cell>
          <cell r="C1760" t="str">
            <v>9Q130689</v>
          </cell>
          <cell r="D1760" t="str">
            <v>IP-SOL-S72AH-12=</v>
          </cell>
          <cell r="E1760">
            <v>2091000</v>
          </cell>
          <cell r="F1760">
            <v>836900</v>
          </cell>
          <cell r="G1760" t="e">
            <v>#N/A</v>
          </cell>
          <cell r="H1760" t="e">
            <v>#N/A</v>
          </cell>
          <cell r="I1760" t="e">
            <v>#N/A</v>
          </cell>
        </row>
        <row r="1761">
          <cell r="A1761" t="str">
            <v>S72AHK2-12=</v>
          </cell>
          <cell r="B1761" t="str">
            <v>Cisco 7200 Series IOS ENTERPRISE/FW/IDS IPSEC 3DES</v>
          </cell>
          <cell r="C1761" t="str">
            <v>9Q130692</v>
          </cell>
          <cell r="D1761" t="str">
            <v>IP-SOL-S72AHK2-12=</v>
          </cell>
          <cell r="E1761">
            <v>2613000</v>
          </cell>
          <cell r="F1761">
            <v>1046100</v>
          </cell>
          <cell r="G1761" t="e">
            <v>#N/A</v>
          </cell>
          <cell r="H1761" t="e">
            <v>#N/A</v>
          </cell>
          <cell r="I1761" t="e">
            <v>#N/A</v>
          </cell>
        </row>
        <row r="1762">
          <cell r="A1762" t="str">
            <v>S72AHL-12</v>
          </cell>
          <cell r="B1762" t="str">
            <v>Cisco 7200 Series IOS ENTERPRISE/FW/IDS IPSEC 56</v>
          </cell>
          <cell r="C1762" t="str">
            <v>9Q130706</v>
          </cell>
          <cell r="D1762" t="str">
            <v>IP-SOL-S72AHL-12</v>
          </cell>
          <cell r="E1762">
            <v>2098000</v>
          </cell>
          <cell r="F1762">
            <v>871000</v>
          </cell>
          <cell r="G1762" t="e">
            <v>#N/A</v>
          </cell>
          <cell r="H1762" t="e">
            <v>#N/A</v>
          </cell>
          <cell r="I1762" t="e">
            <v>#N/A</v>
          </cell>
        </row>
        <row r="1763">
          <cell r="A1763" t="str">
            <v>S72AHL-12=</v>
          </cell>
          <cell r="B1763" t="str">
            <v>Cisco 7200 Series IOS ENTERPRISE/FW/IDS IPSEC 56</v>
          </cell>
          <cell r="C1763" t="str">
            <v>9Q130719</v>
          </cell>
          <cell r="D1763" t="str">
            <v>IP-SOL-S72AHL-12=</v>
          </cell>
          <cell r="E1763">
            <v>2613000</v>
          </cell>
          <cell r="F1763">
            <v>1046100</v>
          </cell>
          <cell r="G1763" t="e">
            <v>#N/A</v>
          </cell>
          <cell r="H1763" t="e">
            <v>#N/A</v>
          </cell>
          <cell r="I1763" t="e">
            <v>#N/A</v>
          </cell>
        </row>
        <row r="1764">
          <cell r="A1764" t="str">
            <v>S72AK-12</v>
          </cell>
          <cell r="B1764" t="str">
            <v>Cisco 7200 Series IOS ENTERPRISE 40</v>
          </cell>
          <cell r="C1764" t="str">
            <v>9Q130722</v>
          </cell>
          <cell r="D1764" t="str">
            <v>IP-SOL-S72AK-12</v>
          </cell>
          <cell r="E1764">
            <v>627000</v>
          </cell>
          <cell r="F1764">
            <v>251100</v>
          </cell>
          <cell r="G1764" t="e">
            <v>#N/A</v>
          </cell>
          <cell r="H1764" t="e">
            <v>#N/A</v>
          </cell>
          <cell r="I1764" t="e">
            <v>#N/A</v>
          </cell>
        </row>
        <row r="1765">
          <cell r="A1765" t="str">
            <v>S72AK-12=</v>
          </cell>
          <cell r="B1765" t="str">
            <v>Cisco 7200 Series IOS ENTERPRISE 40</v>
          </cell>
          <cell r="C1765" t="str">
            <v>9Q130735</v>
          </cell>
          <cell r="D1765" t="str">
            <v>IP-SOL-S72AK-12=</v>
          </cell>
          <cell r="E1765">
            <v>1045000</v>
          </cell>
          <cell r="F1765">
            <v>418400</v>
          </cell>
          <cell r="G1765" t="e">
            <v>#N/A</v>
          </cell>
          <cell r="H1765" t="e">
            <v>#N/A</v>
          </cell>
          <cell r="I1765" t="e">
            <v>#N/A</v>
          </cell>
        </row>
        <row r="1766">
          <cell r="A1766" t="str">
            <v>S72AK2-12=</v>
          </cell>
          <cell r="B1766" t="str">
            <v>Cisco 7200 Series IOS ENTERPRISE IPSEC 3DES</v>
          </cell>
          <cell r="C1766" t="str">
            <v>9Q130748</v>
          </cell>
          <cell r="D1766" t="str">
            <v>IP-SOL-S72AK2-12=</v>
          </cell>
          <cell r="E1766">
            <v>1568000</v>
          </cell>
          <cell r="F1766">
            <v>627700</v>
          </cell>
          <cell r="G1766" t="e">
            <v>#N/A</v>
          </cell>
          <cell r="H1766" t="e">
            <v>#N/A</v>
          </cell>
          <cell r="I1766" t="e">
            <v>#N/A</v>
          </cell>
        </row>
        <row r="1767">
          <cell r="A1767" t="str">
            <v>S72AL-12</v>
          </cell>
          <cell r="B1767" t="str">
            <v>Cisco 7200 Series IOS ENTERPRISE IPSEC 56</v>
          </cell>
          <cell r="C1767" t="str">
            <v>9Q130751</v>
          </cell>
          <cell r="D1767" t="str">
            <v>IP-SOL-S72AL-12</v>
          </cell>
          <cell r="E1767">
            <v>1099000</v>
          </cell>
          <cell r="F1767">
            <v>456200</v>
          </cell>
          <cell r="G1767" t="e">
            <v>#N/A</v>
          </cell>
          <cell r="H1767" t="e">
            <v>#N/A</v>
          </cell>
          <cell r="I1767" t="e">
            <v>#N/A</v>
          </cell>
        </row>
        <row r="1768">
          <cell r="A1768" t="str">
            <v>S72AL-12=</v>
          </cell>
          <cell r="B1768" t="str">
            <v>Cisco 7200 Series IOS ENTERPRISE IPSEC 56</v>
          </cell>
          <cell r="C1768" t="str">
            <v>9Q130764</v>
          </cell>
          <cell r="D1768" t="str">
            <v>IP-SOL-S72AL-12=</v>
          </cell>
          <cell r="E1768">
            <v>1568000</v>
          </cell>
          <cell r="F1768">
            <v>627700</v>
          </cell>
          <cell r="G1768" t="e">
            <v>#N/A</v>
          </cell>
          <cell r="H1768" t="e">
            <v>#N/A</v>
          </cell>
          <cell r="I1768" t="e">
            <v>#N/A</v>
          </cell>
        </row>
        <row r="1769">
          <cell r="A1769" t="str">
            <v>S72AN-12</v>
          </cell>
          <cell r="B1769" t="str">
            <v>ENTERPRISE/APPN</v>
          </cell>
          <cell r="C1769" t="str">
            <v>9Q130777</v>
          </cell>
          <cell r="D1769" t="str">
            <v>IP-SOL-S72AN-12</v>
          </cell>
          <cell r="E1769">
            <v>1672000</v>
          </cell>
          <cell r="F1769">
            <v>669500</v>
          </cell>
          <cell r="G1769" t="e">
            <v>#N/A</v>
          </cell>
          <cell r="H1769" t="e">
            <v>#N/A</v>
          </cell>
          <cell r="I1769" t="e">
            <v>#N/A</v>
          </cell>
        </row>
        <row r="1770">
          <cell r="A1770" t="str">
            <v>S72AN-12=</v>
          </cell>
          <cell r="B1770" t="str">
            <v>Cisco 7200 Series IOS Enterprise/APPN</v>
          </cell>
          <cell r="C1770" t="str">
            <v>9Q130780</v>
          </cell>
          <cell r="D1770" t="str">
            <v>IP-SOL-S72AN-12=</v>
          </cell>
          <cell r="E1770">
            <v>1998000</v>
          </cell>
          <cell r="F1770">
            <v>829500</v>
          </cell>
          <cell r="G1770" t="e">
            <v>#N/A</v>
          </cell>
          <cell r="H1770" t="e">
            <v>#N/A</v>
          </cell>
          <cell r="I1770" t="e">
            <v>#N/A</v>
          </cell>
        </row>
        <row r="1771">
          <cell r="A1771" t="str">
            <v>S72AN2-12</v>
          </cell>
          <cell r="B1771" t="str">
            <v>ENTERPRISE/APPN/DBCONN</v>
          </cell>
          <cell r="C1771" t="str">
            <v>9Q130793</v>
          </cell>
          <cell r="D1771" t="str">
            <v>IP-SOL-S72AN2-12</v>
          </cell>
          <cell r="E1771">
            <v>5226000</v>
          </cell>
          <cell r="F1771">
            <v>2092100</v>
          </cell>
          <cell r="G1771" t="e">
            <v>#N/A</v>
          </cell>
          <cell r="H1771" t="e">
            <v>#N/A</v>
          </cell>
          <cell r="I1771" t="e">
            <v>#N/A</v>
          </cell>
        </row>
        <row r="1772">
          <cell r="A1772" t="str">
            <v>S72AN2-12=</v>
          </cell>
          <cell r="B1772" t="str">
            <v>Cisco 7200 Series IOS ENTERPRISE/APPN/DBCONN</v>
          </cell>
          <cell r="C1772" t="str">
            <v>9Q130807</v>
          </cell>
          <cell r="D1772" t="str">
            <v>IP-SOL-S72AN2-12=</v>
          </cell>
          <cell r="E1772">
            <v>5395000</v>
          </cell>
          <cell r="F1772">
            <v>2239600</v>
          </cell>
          <cell r="G1772" t="e">
            <v>#N/A</v>
          </cell>
          <cell r="H1772" t="e">
            <v>#N/A</v>
          </cell>
          <cell r="I1772" t="e">
            <v>#N/A</v>
          </cell>
        </row>
        <row r="1773">
          <cell r="A1773" t="str">
            <v>S72AN2L-12</v>
          </cell>
          <cell r="B1773" t="str">
            <v>Cisco 7200 Series IOS ENTERPRISE/APPN/DBCONN IPSEC 56</v>
          </cell>
          <cell r="C1773" t="str">
            <v>9Q130810</v>
          </cell>
          <cell r="D1773" t="str">
            <v>IP-SOL-S72AN2L-12</v>
          </cell>
          <cell r="E1773">
            <v>5694000</v>
          </cell>
          <cell r="F1773">
            <v>2363900</v>
          </cell>
          <cell r="G1773" t="e">
            <v>#N/A</v>
          </cell>
          <cell r="H1773" t="e">
            <v>#N/A</v>
          </cell>
          <cell r="I1773" t="e">
            <v>#N/A</v>
          </cell>
        </row>
        <row r="1774">
          <cell r="A1774" t="str">
            <v>S72AN2L-12=</v>
          </cell>
          <cell r="B1774" t="str">
            <v>Cisco 7200 Series IOS ENTERPRISE/APPN/DBCONN IPSEC 56</v>
          </cell>
          <cell r="C1774" t="str">
            <v>9Q130823</v>
          </cell>
          <cell r="D1774" t="str">
            <v>IP-SOL-S72AN2L-12=</v>
          </cell>
          <cell r="E1774">
            <v>6094000</v>
          </cell>
          <cell r="F1774">
            <v>2529800</v>
          </cell>
          <cell r="G1774" t="e">
            <v>#N/A</v>
          </cell>
          <cell r="H1774" t="e">
            <v>#N/A</v>
          </cell>
          <cell r="I1774" t="e">
            <v>#N/A</v>
          </cell>
        </row>
        <row r="1775">
          <cell r="A1775" t="str">
            <v>S72AN2W-12</v>
          </cell>
          <cell r="B1775" t="str">
            <v>ENTERPRISE/APPN/DBCONN 40</v>
          </cell>
          <cell r="C1775" t="str">
            <v>9Q130836</v>
          </cell>
          <cell r="D1775" t="str">
            <v>IP-SOL-S72AN2W-12</v>
          </cell>
          <cell r="E1775">
            <v>5226000</v>
          </cell>
          <cell r="F1775">
            <v>2092100</v>
          </cell>
          <cell r="G1775" t="e">
            <v>#N/A</v>
          </cell>
          <cell r="H1775" t="e">
            <v>#N/A</v>
          </cell>
          <cell r="I1775" t="e">
            <v>#N/A</v>
          </cell>
        </row>
        <row r="1776">
          <cell r="A1776" t="str">
            <v>S72AN2W-12=</v>
          </cell>
          <cell r="B1776" t="str">
            <v>Cisco 7200 Series IOS ENTERPRISE/APPN/DBCONN 40</v>
          </cell>
          <cell r="C1776" t="str">
            <v>9Q130849</v>
          </cell>
          <cell r="D1776" t="str">
            <v>IP-SOL-S72AN2W-12=</v>
          </cell>
          <cell r="E1776">
            <v>5395000</v>
          </cell>
          <cell r="F1776">
            <v>2239600</v>
          </cell>
          <cell r="G1776" t="e">
            <v>#N/A</v>
          </cell>
          <cell r="H1776" t="e">
            <v>#N/A</v>
          </cell>
          <cell r="I1776" t="e">
            <v>#N/A</v>
          </cell>
        </row>
        <row r="1777">
          <cell r="A1777" t="str">
            <v>S72ANK-12</v>
          </cell>
          <cell r="B1777" t="str">
            <v>ENTERPRISE/APPN 40</v>
          </cell>
          <cell r="C1777" t="str">
            <v>9Q130852</v>
          </cell>
          <cell r="D1777" t="str">
            <v>IP-SOL-S72ANK-12</v>
          </cell>
          <cell r="E1777">
            <v>1672000</v>
          </cell>
          <cell r="F1777">
            <v>669500</v>
          </cell>
          <cell r="G1777" t="e">
            <v>#N/A</v>
          </cell>
          <cell r="H1777" t="e">
            <v>#N/A</v>
          </cell>
          <cell r="I1777" t="e">
            <v>#N/A</v>
          </cell>
        </row>
        <row r="1778">
          <cell r="A1778" t="str">
            <v>S72ANK-12=</v>
          </cell>
          <cell r="B1778" t="str">
            <v>Cisco 7200 Series IOS Enterprise/APPN 40</v>
          </cell>
          <cell r="C1778" t="str">
            <v>9Q130865</v>
          </cell>
          <cell r="D1778" t="str">
            <v>IP-SOL-S72ANK-12=</v>
          </cell>
          <cell r="E1778">
            <v>1998000</v>
          </cell>
          <cell r="F1778">
            <v>829500</v>
          </cell>
          <cell r="G1778" t="e">
            <v>#N/A</v>
          </cell>
          <cell r="H1778" t="e">
            <v>#N/A</v>
          </cell>
          <cell r="I1778" t="e">
            <v>#N/A</v>
          </cell>
        </row>
        <row r="1779">
          <cell r="A1779" t="str">
            <v>S72ANL-12</v>
          </cell>
          <cell r="B1779" t="str">
            <v>Cisco 7200 Series IOS ENTERPRISE/APPN IPSEC 56</v>
          </cell>
          <cell r="C1779" t="str">
            <v>9Q130878</v>
          </cell>
          <cell r="D1779" t="str">
            <v>IP-SOL-S72ANL-12</v>
          </cell>
          <cell r="E1779">
            <v>2098000</v>
          </cell>
          <cell r="F1779">
            <v>871000</v>
          </cell>
          <cell r="G1779" t="e">
            <v>#N/A</v>
          </cell>
          <cell r="H1779" t="e">
            <v>#N/A</v>
          </cell>
          <cell r="I1779" t="e">
            <v>#N/A</v>
          </cell>
        </row>
        <row r="1780">
          <cell r="A1780" t="str">
            <v>S72ANL-12=</v>
          </cell>
          <cell r="B1780" t="str">
            <v>Cisco 7200 Series IOS ENTERPRISE/APPN IPSEC 56</v>
          </cell>
          <cell r="C1780" t="str">
            <v>9Q130881</v>
          </cell>
          <cell r="D1780" t="str">
            <v>IP-SOL-S72ANL-12=</v>
          </cell>
          <cell r="E1780">
            <v>2498000</v>
          </cell>
          <cell r="F1780">
            <v>1036900</v>
          </cell>
          <cell r="G1780" t="e">
            <v>#N/A</v>
          </cell>
          <cell r="H1780" t="e">
            <v>#N/A</v>
          </cell>
          <cell r="I1780" t="e">
            <v>#N/A</v>
          </cell>
        </row>
        <row r="1781">
          <cell r="A1781" t="str">
            <v>S72AR1-12</v>
          </cell>
          <cell r="B1781" t="str">
            <v>Cisco 7200 Series IOS Enterprise/SNASwitch</v>
          </cell>
          <cell r="C1781" t="str">
            <v>9Q130894</v>
          </cell>
          <cell r="D1781" t="str">
            <v>IP-SOL-S72AR1-12</v>
          </cell>
          <cell r="E1781">
            <v>2091000</v>
          </cell>
          <cell r="F1781">
            <v>836900</v>
          </cell>
          <cell r="G1781" t="e">
            <v>#N/A</v>
          </cell>
          <cell r="H1781" t="e">
            <v>#N/A</v>
          </cell>
          <cell r="I1781" t="e">
            <v>#N/A</v>
          </cell>
        </row>
        <row r="1782">
          <cell r="A1782" t="str">
            <v>S72AR1-12=</v>
          </cell>
          <cell r="B1782" t="str">
            <v>Cisco 7200 Series IOS Enterprise/SNASwitch</v>
          </cell>
          <cell r="C1782" t="str">
            <v>9Q130908</v>
          </cell>
          <cell r="D1782" t="str">
            <v>IP-SOL-S72AR1-12=</v>
          </cell>
          <cell r="E1782">
            <v>2509000</v>
          </cell>
          <cell r="F1782">
            <v>1004300</v>
          </cell>
          <cell r="G1782" t="e">
            <v>#N/A</v>
          </cell>
          <cell r="H1782" t="e">
            <v>#N/A</v>
          </cell>
          <cell r="I1782" t="e">
            <v>#N/A</v>
          </cell>
        </row>
        <row r="1783">
          <cell r="A1783" t="str">
            <v>S72AR1K2-12=</v>
          </cell>
          <cell r="B1783" t="str">
            <v>Cisco 7200 Series IOS ENTERPRISE/SNASwitch IPSEC 3DES</v>
          </cell>
          <cell r="C1783" t="str">
            <v>9Q130911</v>
          </cell>
          <cell r="D1783" t="str">
            <v>IP-SOL-S72AR1K2-12=</v>
          </cell>
          <cell r="E1783">
            <v>3031000</v>
          </cell>
          <cell r="F1783">
            <v>1213400</v>
          </cell>
          <cell r="G1783" t="e">
            <v>#N/A</v>
          </cell>
          <cell r="H1783" t="e">
            <v>#N/A</v>
          </cell>
          <cell r="I1783" t="e">
            <v>#N/A</v>
          </cell>
        </row>
        <row r="1784">
          <cell r="A1784" t="str">
            <v>S72AR1L-12</v>
          </cell>
          <cell r="B1784" t="str">
            <v>Cisco 7200 Series IOS ENTERPRISE/SNASW PLUS IPSEC 56</v>
          </cell>
          <cell r="C1784" t="str">
            <v>9Q130924</v>
          </cell>
          <cell r="D1784" t="str">
            <v>IP-SOL-S72AR1L-12</v>
          </cell>
          <cell r="E1784">
            <v>2498000</v>
          </cell>
          <cell r="F1784">
            <v>1036900</v>
          </cell>
          <cell r="G1784" t="e">
            <v>#N/A</v>
          </cell>
          <cell r="H1784" t="e">
            <v>#N/A</v>
          </cell>
          <cell r="I1784" t="e">
            <v>#N/A</v>
          </cell>
        </row>
        <row r="1785">
          <cell r="A1785" t="str">
            <v>S72AR1L-12=</v>
          </cell>
          <cell r="B1785" t="str">
            <v>Cisco 7200 Series IOS ENTERPRISE/SNASwitch IPSEC 56</v>
          </cell>
          <cell r="C1785" t="str">
            <v>9Q130937</v>
          </cell>
          <cell r="D1785" t="str">
            <v>IP-SOL-S72AR1L-12=</v>
          </cell>
          <cell r="E1785">
            <v>3031000</v>
          </cell>
          <cell r="F1785">
            <v>1213400</v>
          </cell>
          <cell r="G1785" t="e">
            <v>#N/A</v>
          </cell>
          <cell r="H1785" t="e">
            <v>#N/A</v>
          </cell>
          <cell r="I1785" t="e">
            <v>#N/A</v>
          </cell>
        </row>
        <row r="1786">
          <cell r="A1786" t="str">
            <v>S72AR1P-12</v>
          </cell>
          <cell r="B1786" t="str">
            <v>Cisco 7200 Series IOS ENTERPRISE/SNASW PLUS</v>
          </cell>
          <cell r="C1786" t="str">
            <v>9Q130940</v>
          </cell>
          <cell r="D1786" t="str">
            <v>IP-SOL-S72AR1P-12</v>
          </cell>
          <cell r="E1786">
            <v>1998000</v>
          </cell>
          <cell r="F1786">
            <v>829500</v>
          </cell>
          <cell r="G1786" t="e">
            <v>#N/A</v>
          </cell>
          <cell r="H1786" t="e">
            <v>#N/A</v>
          </cell>
          <cell r="I1786" t="e">
            <v>#N/A</v>
          </cell>
        </row>
        <row r="1787">
          <cell r="A1787" t="str">
            <v>S72AR1P-12=</v>
          </cell>
          <cell r="B1787" t="str">
            <v>Cisco 7200 Series IOS ENTERPRISE/SNASW PLUS</v>
          </cell>
          <cell r="C1787" t="str">
            <v>9Q130953</v>
          </cell>
          <cell r="D1787" t="str">
            <v>IP-SOL-S72AR1P-12=</v>
          </cell>
          <cell r="E1787">
            <v>2398000</v>
          </cell>
          <cell r="F1787">
            <v>995400</v>
          </cell>
          <cell r="G1787" t="e">
            <v>#N/A</v>
          </cell>
          <cell r="H1787" t="e">
            <v>#N/A</v>
          </cell>
          <cell r="I1787" t="e">
            <v>#N/A</v>
          </cell>
        </row>
        <row r="1788">
          <cell r="A1788" t="str">
            <v>S72BHK2-12=</v>
          </cell>
          <cell r="B1788" t="str">
            <v>Cisco 7200 Series IOS DESKTOP/IBM/FW/IDS IPSEC 3DES</v>
          </cell>
          <cell r="C1788" t="str">
            <v>9Q130966</v>
          </cell>
          <cell r="D1788" t="str">
            <v>IP-SOL-S72BHK2-12=</v>
          </cell>
          <cell r="E1788">
            <v>2195000</v>
          </cell>
          <cell r="F1788">
            <v>878700</v>
          </cell>
          <cell r="G1788" t="e">
            <v>#N/A</v>
          </cell>
          <cell r="H1788" t="e">
            <v>#N/A</v>
          </cell>
          <cell r="I1788" t="e">
            <v>#N/A</v>
          </cell>
        </row>
        <row r="1789">
          <cell r="A1789" t="str">
            <v>S72BHS-12</v>
          </cell>
          <cell r="B1789" t="str">
            <v>Cisco 7200 Series IOS DESKTOP/IBM/FW/IDS</v>
          </cell>
          <cell r="C1789" t="str">
            <v>9Q130979</v>
          </cell>
          <cell r="D1789" t="str">
            <v>IP-SOL-S72BHS-12</v>
          </cell>
          <cell r="E1789">
            <v>1254000</v>
          </cell>
          <cell r="F1789">
            <v>502100</v>
          </cell>
          <cell r="G1789" t="e">
            <v>#N/A</v>
          </cell>
          <cell r="H1789" t="e">
            <v>#N/A</v>
          </cell>
          <cell r="I1789" t="e">
            <v>#N/A</v>
          </cell>
        </row>
        <row r="1790">
          <cell r="A1790" t="str">
            <v>S72BHS-12=</v>
          </cell>
          <cell r="B1790" t="str">
            <v>Cisco 7200 Series IOS DESKTOP/IBM/FW/IDS</v>
          </cell>
          <cell r="C1790" t="str">
            <v>9Q130982</v>
          </cell>
          <cell r="D1790" t="str">
            <v>IP-SOL-S72BHS-12=</v>
          </cell>
          <cell r="E1790">
            <v>1672000</v>
          </cell>
          <cell r="F1790">
            <v>669500</v>
          </cell>
          <cell r="G1790" t="e">
            <v>#N/A</v>
          </cell>
          <cell r="H1790" t="e">
            <v>#N/A</v>
          </cell>
          <cell r="I1790" t="e">
            <v>#N/A</v>
          </cell>
        </row>
        <row r="1791">
          <cell r="A1791" t="str">
            <v>S72BHSL-12</v>
          </cell>
          <cell r="B1791" t="str">
            <v>Cisco 7200 Series IOS DESKTOP/IBM/FW/IDS IPSEC 56</v>
          </cell>
          <cell r="C1791" t="str">
            <v>9Q130995</v>
          </cell>
          <cell r="D1791" t="str">
            <v>IP-SOL-S72BHSL-12</v>
          </cell>
          <cell r="E1791">
            <v>1698000</v>
          </cell>
          <cell r="F1791">
            <v>705000</v>
          </cell>
          <cell r="G1791" t="e">
            <v>#N/A</v>
          </cell>
          <cell r="H1791" t="e">
            <v>#N/A</v>
          </cell>
          <cell r="I1791" t="e">
            <v>#N/A</v>
          </cell>
        </row>
        <row r="1792">
          <cell r="A1792" t="str">
            <v>S72BHSL-12=</v>
          </cell>
          <cell r="B1792" t="str">
            <v>Cisco 7200 Series IOS DESKTOP/IBM/FW/IDS IPSEC 56</v>
          </cell>
          <cell r="C1792" t="str">
            <v>9Q131002</v>
          </cell>
          <cell r="D1792" t="str">
            <v>IP-SOL-S72BHSL-12=</v>
          </cell>
          <cell r="E1792">
            <v>2195000</v>
          </cell>
          <cell r="F1792">
            <v>878700</v>
          </cell>
          <cell r="G1792" t="e">
            <v>#N/A</v>
          </cell>
          <cell r="H1792" t="e">
            <v>#N/A</v>
          </cell>
          <cell r="I1792" t="e">
            <v>#N/A</v>
          </cell>
        </row>
        <row r="1793">
          <cell r="A1793" t="str">
            <v>S72BS-12</v>
          </cell>
          <cell r="B1793" t="str">
            <v>Cisco 7200 Series IOS DESKTOP/IBM</v>
          </cell>
          <cell r="C1793" t="str">
            <v>9Q131015</v>
          </cell>
          <cell r="D1793" t="str">
            <v>IP-SOL-S72BS-12</v>
          </cell>
          <cell r="E1793">
            <v>209000</v>
          </cell>
          <cell r="F1793">
            <v>83700</v>
          </cell>
          <cell r="G1793" t="e">
            <v>#N/A</v>
          </cell>
          <cell r="H1793" t="e">
            <v>#N/A</v>
          </cell>
          <cell r="I1793" t="e">
            <v>#N/A</v>
          </cell>
        </row>
        <row r="1794">
          <cell r="A1794" t="str">
            <v>S72BS-12=</v>
          </cell>
          <cell r="B1794" t="str">
            <v>Cisco 7200 Series IOS DESKTOP/IBM</v>
          </cell>
          <cell r="C1794" t="str">
            <v>9Q131028</v>
          </cell>
          <cell r="D1794" t="str">
            <v>IP-SOL-S72BS-12=</v>
          </cell>
          <cell r="E1794">
            <v>627000</v>
          </cell>
          <cell r="F1794">
            <v>251100</v>
          </cell>
          <cell r="G1794" t="e">
            <v>#N/A</v>
          </cell>
          <cell r="H1794" t="e">
            <v>#N/A</v>
          </cell>
          <cell r="I1794" t="e">
            <v>#N/A</v>
          </cell>
        </row>
        <row r="1795">
          <cell r="A1795" t="str">
            <v>S72BSK-12</v>
          </cell>
          <cell r="B1795" t="str">
            <v>Cisco 7200 Series IOS DESKTOP/IBM 40</v>
          </cell>
          <cell r="C1795" t="str">
            <v>9Q131031</v>
          </cell>
          <cell r="D1795" t="str">
            <v>IP-SOL-S72BSK-12</v>
          </cell>
          <cell r="E1795">
            <v>209000</v>
          </cell>
          <cell r="F1795">
            <v>83700</v>
          </cell>
          <cell r="G1795" t="e">
            <v>#N/A</v>
          </cell>
          <cell r="H1795" t="e">
            <v>#N/A</v>
          </cell>
          <cell r="I1795" t="e">
            <v>#N/A</v>
          </cell>
        </row>
        <row r="1796">
          <cell r="A1796" t="str">
            <v>S72BSK-12=</v>
          </cell>
          <cell r="B1796" t="str">
            <v>Cisco 7200 Series IOS DESKTOP/IBM 40</v>
          </cell>
          <cell r="C1796">
            <v>0</v>
          </cell>
          <cell r="D1796" t="str">
            <v>IP-SOL-S72BSK-12=</v>
          </cell>
          <cell r="E1796">
            <v>627000</v>
          </cell>
          <cell r="F1796">
            <v>251100</v>
          </cell>
          <cell r="G1796" t="e">
            <v>#N/A</v>
          </cell>
          <cell r="H1796" t="e">
            <v>#N/A</v>
          </cell>
          <cell r="I1796" t="e">
            <v>#N/A</v>
          </cell>
        </row>
        <row r="1797">
          <cell r="A1797" t="str">
            <v>S72BSL-12</v>
          </cell>
          <cell r="B1797" t="str">
            <v>Cisco 7200 Series IOS DESKTOP/IBM IPSEC 56</v>
          </cell>
          <cell r="C1797" t="str">
            <v>9Q131057</v>
          </cell>
          <cell r="D1797" t="str">
            <v>IP-SOL-S72BSL-12</v>
          </cell>
          <cell r="E1797">
            <v>699000</v>
          </cell>
          <cell r="F1797">
            <v>290300</v>
          </cell>
          <cell r="G1797" t="e">
            <v>#N/A</v>
          </cell>
          <cell r="H1797" t="e">
            <v>#N/A</v>
          </cell>
          <cell r="I1797" t="e">
            <v>#N/A</v>
          </cell>
        </row>
        <row r="1798">
          <cell r="A1798" t="str">
            <v>S72BSL-12=</v>
          </cell>
          <cell r="B1798" t="str">
            <v>Cisco 7200 Series IOS DESKTOP/IBM IPSEC 56</v>
          </cell>
          <cell r="C1798">
            <v>0</v>
          </cell>
          <cell r="D1798" t="str">
            <v>IP-SOL-S72BSL-12=</v>
          </cell>
          <cell r="E1798">
            <v>1150000</v>
          </cell>
          <cell r="F1798">
            <v>460300</v>
          </cell>
          <cell r="G1798" t="e">
            <v>#N/A</v>
          </cell>
          <cell r="H1798" t="e">
            <v>#N/A</v>
          </cell>
          <cell r="I1798" t="e">
            <v>#N/A</v>
          </cell>
        </row>
        <row r="1799">
          <cell r="A1799" t="str">
            <v>S72BSL-12-1</v>
          </cell>
          <cell r="B1799" t="str">
            <v>Cisco 7200 Series IOS DESKTOP/IBM IPSEC 56</v>
          </cell>
          <cell r="C1799" t="str">
            <v>9Q131813</v>
          </cell>
          <cell r="D1799" t="str">
            <v>IP-SOL-S72BSL-12-1</v>
          </cell>
          <cell r="E1799">
            <v>1099000</v>
          </cell>
          <cell r="F1799">
            <v>456200</v>
          </cell>
          <cell r="G1799" t="e">
            <v>#N/A</v>
          </cell>
          <cell r="H1799" t="e">
            <v>#N/A</v>
          </cell>
          <cell r="I1799" t="e">
            <v>#N/A</v>
          </cell>
        </row>
        <row r="1800">
          <cell r="A1800" t="str">
            <v>S72C-12=</v>
          </cell>
          <cell r="B1800" t="str">
            <v>Cisco 7200 Series IOS IP</v>
          </cell>
          <cell r="C1800" t="str">
            <v>9Q131073</v>
          </cell>
          <cell r="D1800" t="str">
            <v>IP-SOL-S72C-12=</v>
          </cell>
          <cell r="E1800">
            <v>418000</v>
          </cell>
          <cell r="F1800">
            <v>167400</v>
          </cell>
          <cell r="G1800" t="e">
            <v>#N/A</v>
          </cell>
          <cell r="H1800" t="e">
            <v>#N/A</v>
          </cell>
          <cell r="I1800" t="e">
            <v>#N/A</v>
          </cell>
        </row>
        <row r="1801">
          <cell r="A1801" t="str">
            <v>S72CH-12</v>
          </cell>
          <cell r="B1801" t="str">
            <v>Cisco 7200 Series IOS IP/FW/IDS</v>
          </cell>
          <cell r="C1801" t="str">
            <v>9Q131086</v>
          </cell>
          <cell r="D1801" t="str">
            <v>IP-SOL-S72CH-12</v>
          </cell>
          <cell r="E1801">
            <v>1045000</v>
          </cell>
          <cell r="F1801">
            <v>418400</v>
          </cell>
          <cell r="G1801" t="e">
            <v>#N/A</v>
          </cell>
          <cell r="H1801" t="e">
            <v>#N/A</v>
          </cell>
          <cell r="I1801" t="e">
            <v>#N/A</v>
          </cell>
        </row>
        <row r="1802">
          <cell r="A1802" t="str">
            <v>S72CH-12=</v>
          </cell>
          <cell r="B1802" t="str">
            <v>Cisco 7200 Series IOS IP/FW/IDS</v>
          </cell>
          <cell r="C1802" t="str">
            <v>9Q131099</v>
          </cell>
          <cell r="D1802" t="str">
            <v>IP-SOL-S72CH-12=</v>
          </cell>
          <cell r="E1802">
            <v>1463000</v>
          </cell>
          <cell r="F1802">
            <v>585800</v>
          </cell>
          <cell r="G1802" t="e">
            <v>#N/A</v>
          </cell>
          <cell r="H1802" t="e">
            <v>#N/A</v>
          </cell>
          <cell r="I1802" t="e">
            <v>#N/A</v>
          </cell>
        </row>
        <row r="1803">
          <cell r="A1803" t="str">
            <v>S72CHK2-12=</v>
          </cell>
          <cell r="B1803" t="str">
            <v>Cisco 7200 Series IOS IP/FW/IDS IPSEC 3DES</v>
          </cell>
          <cell r="C1803" t="str">
            <v>9Q131103</v>
          </cell>
          <cell r="D1803" t="str">
            <v>IP-SOL-S72CHK2-12=</v>
          </cell>
          <cell r="E1803">
            <v>1986000</v>
          </cell>
          <cell r="F1803">
            <v>795000</v>
          </cell>
          <cell r="G1803" t="e">
            <v>#N/A</v>
          </cell>
          <cell r="H1803" t="e">
            <v>#N/A</v>
          </cell>
          <cell r="I1803" t="e">
            <v>#N/A</v>
          </cell>
        </row>
        <row r="1804">
          <cell r="A1804" t="str">
            <v>S72CHL-12</v>
          </cell>
          <cell r="B1804" t="str">
            <v>Cisco 7200 Series IOS IP/FW/IDS IPSEC 56</v>
          </cell>
          <cell r="C1804" t="str">
            <v>9Q131116</v>
          </cell>
          <cell r="D1804" t="str">
            <v>IP-SOL-S72CHL-12</v>
          </cell>
          <cell r="E1804">
            <v>1499000</v>
          </cell>
          <cell r="F1804">
            <v>622200</v>
          </cell>
          <cell r="G1804" t="e">
            <v>#N/A</v>
          </cell>
          <cell r="H1804" t="e">
            <v>#N/A</v>
          </cell>
          <cell r="I1804" t="e">
            <v>#N/A</v>
          </cell>
        </row>
        <row r="1805">
          <cell r="A1805" t="str">
            <v>S72CHL-12=</v>
          </cell>
          <cell r="B1805" t="str">
            <v>Cisco 7200 Series IOS IP/FW/IDS IPSEC 56</v>
          </cell>
          <cell r="C1805" t="str">
            <v>9Q131129</v>
          </cell>
          <cell r="D1805" t="str">
            <v>IP-SOL-S72CHL-12=</v>
          </cell>
          <cell r="E1805">
            <v>1986000</v>
          </cell>
          <cell r="F1805">
            <v>795000</v>
          </cell>
          <cell r="G1805" t="e">
            <v>#N/A</v>
          </cell>
          <cell r="H1805" t="e">
            <v>#N/A</v>
          </cell>
          <cell r="I1805" t="e">
            <v>#N/A</v>
          </cell>
        </row>
        <row r="1806">
          <cell r="A1806" t="str">
            <v>S72CK-12=</v>
          </cell>
          <cell r="B1806" t="str">
            <v>Cisco 7200 Series IOS IP 40</v>
          </cell>
          <cell r="C1806" t="str">
            <v>9Q131132</v>
          </cell>
          <cell r="D1806" t="str">
            <v>IP-SOL-S72CK-12=</v>
          </cell>
          <cell r="E1806">
            <v>418000</v>
          </cell>
          <cell r="F1806">
            <v>167400</v>
          </cell>
          <cell r="G1806" t="e">
            <v>#N/A</v>
          </cell>
          <cell r="H1806" t="e">
            <v>#N/A</v>
          </cell>
          <cell r="I1806" t="e">
            <v>#N/A</v>
          </cell>
        </row>
        <row r="1807">
          <cell r="A1807" t="str">
            <v>S72CK2-12=</v>
          </cell>
          <cell r="B1807" t="str">
            <v>Cisco 7200 Series IOS IP IPSEC 3DES</v>
          </cell>
          <cell r="C1807" t="str">
            <v>9Q131145</v>
          </cell>
          <cell r="D1807" t="str">
            <v>IP-SOL-S72CK2-12=</v>
          </cell>
          <cell r="E1807">
            <v>941000</v>
          </cell>
          <cell r="F1807">
            <v>376600</v>
          </cell>
          <cell r="G1807" t="e">
            <v>#N/A</v>
          </cell>
          <cell r="H1807" t="e">
            <v>#N/A</v>
          </cell>
          <cell r="I1807" t="e">
            <v>#N/A</v>
          </cell>
        </row>
        <row r="1808">
          <cell r="A1808" t="str">
            <v>S72CL-12</v>
          </cell>
          <cell r="B1808" t="str">
            <v>Cisco 7200 Series IOS IP IPSEC 56</v>
          </cell>
          <cell r="C1808" t="str">
            <v>9Q131158</v>
          </cell>
          <cell r="D1808" t="str">
            <v>IP-SOL-S72CL-12</v>
          </cell>
          <cell r="E1808">
            <v>500000</v>
          </cell>
          <cell r="F1808">
            <v>207400</v>
          </cell>
          <cell r="G1808" t="e">
            <v>#N/A</v>
          </cell>
          <cell r="H1808" t="e">
            <v>#N/A</v>
          </cell>
          <cell r="I1808" t="e">
            <v>#N/A</v>
          </cell>
        </row>
        <row r="1809">
          <cell r="A1809" t="str">
            <v>S72CL-12=</v>
          </cell>
          <cell r="B1809" t="str">
            <v>Cisco 7200 Series IOS IP IPSEC 56</v>
          </cell>
          <cell r="C1809" t="str">
            <v>9Q131161</v>
          </cell>
          <cell r="D1809" t="str">
            <v>IP-SOL-S72CL-12=</v>
          </cell>
          <cell r="E1809">
            <v>941000</v>
          </cell>
          <cell r="F1809">
            <v>376600</v>
          </cell>
          <cell r="G1809" t="e">
            <v>#N/A</v>
          </cell>
          <cell r="H1809" t="e">
            <v>#N/A</v>
          </cell>
          <cell r="I1809" t="e">
            <v>#N/A</v>
          </cell>
        </row>
        <row r="1810">
          <cell r="A1810" t="str">
            <v>S72R-12=</v>
          </cell>
          <cell r="B1810" t="str">
            <v>Cisco 7200 Series IOS NETWORK LAYER 3 SWITCHING</v>
          </cell>
          <cell r="C1810" t="str">
            <v>9Q131174</v>
          </cell>
          <cell r="D1810" t="str">
            <v>IP-SOL-S72R-12=</v>
          </cell>
          <cell r="E1810">
            <v>418000</v>
          </cell>
          <cell r="F1810">
            <v>167400</v>
          </cell>
          <cell r="G1810" t="e">
            <v>#N/A</v>
          </cell>
          <cell r="H1810" t="e">
            <v>#N/A</v>
          </cell>
          <cell r="I1810" t="e">
            <v>#N/A</v>
          </cell>
        </row>
        <row r="1811">
          <cell r="A1811" t="str">
            <v>SF72A-11</v>
          </cell>
          <cell r="B1811" t="str">
            <v>Cisco IOS 7200 Series Enterprise</v>
          </cell>
          <cell r="C1811" t="str">
            <v>9Q131187</v>
          </cell>
          <cell r="D1811" t="str">
            <v>IP-SOL-SF72A-11</v>
          </cell>
          <cell r="E1811">
            <v>627000</v>
          </cell>
          <cell r="F1811">
            <v>251100</v>
          </cell>
          <cell r="G1811" t="e">
            <v>#N/A</v>
          </cell>
          <cell r="H1811" t="e">
            <v>#N/A</v>
          </cell>
          <cell r="I1811" t="e">
            <v>#N/A</v>
          </cell>
        </row>
        <row r="1812">
          <cell r="A1812" t="str">
            <v>SF72AK-11</v>
          </cell>
          <cell r="B1812" t="str">
            <v>Cisco IOS 7200 Series Enterprise 40</v>
          </cell>
          <cell r="C1812" t="str">
            <v>9Q131190</v>
          </cell>
          <cell r="D1812" t="str">
            <v>IP-SOL-SF72AK-11</v>
          </cell>
          <cell r="E1812">
            <v>599000</v>
          </cell>
          <cell r="F1812">
            <v>248800</v>
          </cell>
          <cell r="G1812" t="e">
            <v>#N/A</v>
          </cell>
          <cell r="H1812" t="e">
            <v>#N/A</v>
          </cell>
          <cell r="I1812" t="e">
            <v>#N/A</v>
          </cell>
        </row>
        <row r="1813">
          <cell r="A1813" t="str">
            <v>SF72AN-11</v>
          </cell>
          <cell r="B1813" t="str">
            <v>Cisco IOS 7200 Series Enterprise/APPN</v>
          </cell>
          <cell r="C1813" t="str">
            <v>9Q131204</v>
          </cell>
          <cell r="D1813" t="str">
            <v>IP-SOL-SF72AN-11</v>
          </cell>
          <cell r="E1813">
            <v>1672000</v>
          </cell>
          <cell r="F1813">
            <v>669500</v>
          </cell>
          <cell r="G1813" t="e">
            <v>#N/A</v>
          </cell>
          <cell r="H1813" t="e">
            <v>#N/A</v>
          </cell>
          <cell r="I1813" t="e">
            <v>#N/A</v>
          </cell>
        </row>
        <row r="1814">
          <cell r="A1814" t="str">
            <v>SF72ANK-11</v>
          </cell>
          <cell r="B1814" t="str">
            <v>Cisco IOS 7200 Series Enterprise/APPN 40</v>
          </cell>
          <cell r="C1814" t="str">
            <v>9Q131217</v>
          </cell>
          <cell r="D1814" t="str">
            <v>IP-SOL-SF72ANK-11</v>
          </cell>
          <cell r="E1814">
            <v>1598000</v>
          </cell>
          <cell r="F1814">
            <v>663600</v>
          </cell>
          <cell r="G1814" t="e">
            <v>#N/A</v>
          </cell>
          <cell r="H1814" t="e">
            <v>#N/A</v>
          </cell>
          <cell r="I1814" t="e">
            <v>#N/A</v>
          </cell>
        </row>
        <row r="1815">
          <cell r="A1815" t="str">
            <v>SF72ANT-11</v>
          </cell>
          <cell r="B1815" t="str">
            <v>Cisco IOS 7200 Series Enterprise/APPN  56</v>
          </cell>
          <cell r="C1815" t="str">
            <v>9Q131220</v>
          </cell>
          <cell r="D1815" t="str">
            <v>IP-SOL-SF72ANT-11</v>
          </cell>
          <cell r="E1815">
            <v>2278000</v>
          </cell>
          <cell r="F1815">
            <v>945500</v>
          </cell>
          <cell r="G1815" t="e">
            <v>#N/A</v>
          </cell>
          <cell r="H1815" t="e">
            <v>#N/A</v>
          </cell>
          <cell r="I1815" t="e">
            <v>#N/A</v>
          </cell>
        </row>
        <row r="1816">
          <cell r="A1816" t="str">
            <v>SF72AT-11</v>
          </cell>
          <cell r="B1816" t="str">
            <v>Cisco IOS 7200 Series Enterprise 56</v>
          </cell>
          <cell r="C1816" t="str">
            <v>9Q131233</v>
          </cell>
          <cell r="D1816" t="str">
            <v>IP-SOL-SF72AT-11</v>
          </cell>
          <cell r="E1816">
            <v>1678000</v>
          </cell>
          <cell r="F1816">
            <v>696600</v>
          </cell>
          <cell r="G1816" t="e">
            <v>#N/A</v>
          </cell>
          <cell r="H1816" t="e">
            <v>#N/A</v>
          </cell>
          <cell r="I1816" t="e">
            <v>#N/A</v>
          </cell>
        </row>
        <row r="1817">
          <cell r="A1817" t="str">
            <v>SF72BS-11</v>
          </cell>
          <cell r="B1817" t="str">
            <v>Cisco IOS 7200 Series Desktop/IBM</v>
          </cell>
          <cell r="C1817" t="str">
            <v>9Q131246</v>
          </cell>
          <cell r="D1817" t="str">
            <v>IP-SOL-SF72BS-11</v>
          </cell>
          <cell r="E1817">
            <v>209000</v>
          </cell>
          <cell r="F1817">
            <v>83700</v>
          </cell>
          <cell r="G1817" t="e">
            <v>#N/A</v>
          </cell>
          <cell r="H1817" t="e">
            <v>#N/A</v>
          </cell>
          <cell r="I1817" t="e">
            <v>#N/A</v>
          </cell>
        </row>
        <row r="1818">
          <cell r="A1818" t="str">
            <v>SF72BSK-11</v>
          </cell>
          <cell r="B1818" t="str">
            <v>Cisco IOS 7200 Series Desktop/IBM 40</v>
          </cell>
          <cell r="C1818" t="str">
            <v>9Q131259</v>
          </cell>
          <cell r="D1818" t="str">
            <v>IP-SOL-SF72BSK-11</v>
          </cell>
          <cell r="E1818">
            <v>200000</v>
          </cell>
          <cell r="F1818">
            <v>83000</v>
          </cell>
          <cell r="G1818" t="e">
            <v>#N/A</v>
          </cell>
          <cell r="H1818" t="e">
            <v>#N/A</v>
          </cell>
          <cell r="I1818" t="e">
            <v>#N/A</v>
          </cell>
        </row>
        <row r="1819">
          <cell r="A1819" t="str">
            <v>SF72BSN-11</v>
          </cell>
          <cell r="B1819" t="str">
            <v>Cisco 7200 Series IOS Desktop/IBM/APPN Feature Set</v>
          </cell>
          <cell r="C1819" t="str">
            <v>9Q131262</v>
          </cell>
          <cell r="D1819" t="str">
            <v>IP-SOL-SF72BSN-11</v>
          </cell>
          <cell r="E1819">
            <v>1463000</v>
          </cell>
          <cell r="F1819">
            <v>585800</v>
          </cell>
          <cell r="G1819" t="e">
            <v>#N/A</v>
          </cell>
          <cell r="H1819" t="e">
            <v>#N/A</v>
          </cell>
          <cell r="I1819" t="e">
            <v>#N/A</v>
          </cell>
        </row>
        <row r="1820">
          <cell r="A1820" t="str">
            <v>SF72BSNK-11</v>
          </cell>
          <cell r="B1820" t="str">
            <v>Cisco 7200 IOS Desktop/IBM/ APPN 40 Feature Set</v>
          </cell>
          <cell r="C1820" t="str">
            <v>9Q131275</v>
          </cell>
          <cell r="D1820" t="str">
            <v>IP-SOL-SF72BSNK-11</v>
          </cell>
          <cell r="E1820">
            <v>1463000</v>
          </cell>
          <cell r="F1820">
            <v>585800</v>
          </cell>
          <cell r="G1820" t="e">
            <v>#N/A</v>
          </cell>
          <cell r="H1820" t="e">
            <v>#N/A</v>
          </cell>
          <cell r="I1820" t="e">
            <v>#N/A</v>
          </cell>
        </row>
        <row r="1821">
          <cell r="A1821" t="str">
            <v>SF72BSNT-11</v>
          </cell>
          <cell r="B1821" t="str">
            <v>Cisco 7200 IOS Desktop/IBM/ APPN  56 Feature Set</v>
          </cell>
          <cell r="C1821" t="str">
            <v>9Q131288</v>
          </cell>
          <cell r="D1821" t="str">
            <v>IP-SOL-SF72BSNT-11</v>
          </cell>
          <cell r="E1821">
            <v>2078000</v>
          </cell>
          <cell r="F1821">
            <v>862500</v>
          </cell>
          <cell r="G1821" t="e">
            <v>#N/A</v>
          </cell>
          <cell r="H1821" t="e">
            <v>#N/A</v>
          </cell>
          <cell r="I1821" t="e">
            <v>#N/A</v>
          </cell>
        </row>
        <row r="1822">
          <cell r="A1822" t="str">
            <v>SF72BST-11</v>
          </cell>
          <cell r="B1822" t="str">
            <v>Cisco IOS 7200 Series Desktop/IBM 56</v>
          </cell>
          <cell r="C1822" t="str">
            <v>9Q131291</v>
          </cell>
          <cell r="D1822" t="str">
            <v>IP-SOL-SF72BST-11</v>
          </cell>
          <cell r="E1822">
            <v>879000</v>
          </cell>
          <cell r="F1822">
            <v>364900</v>
          </cell>
          <cell r="G1822" t="e">
            <v>#N/A</v>
          </cell>
          <cell r="H1822" t="e">
            <v>#N/A</v>
          </cell>
          <cell r="I1822" t="e">
            <v>#N/A</v>
          </cell>
        </row>
        <row r="1823">
          <cell r="A1823" t="str">
            <v>SF72CT-11</v>
          </cell>
          <cell r="B1823" t="str">
            <v>Cisco IOS 7200 Series IP 56</v>
          </cell>
          <cell r="C1823" t="str">
            <v>9Q131305</v>
          </cell>
          <cell r="D1823" t="str">
            <v>IP-SOL-SF72CT-11</v>
          </cell>
          <cell r="E1823">
            <v>679000</v>
          </cell>
          <cell r="F1823">
            <v>281900</v>
          </cell>
          <cell r="G1823" t="e">
            <v>#N/A</v>
          </cell>
          <cell r="H1823" t="e">
            <v>#N/A</v>
          </cell>
          <cell r="I1823" t="e">
            <v>#N/A</v>
          </cell>
        </row>
        <row r="1824">
          <cell r="A1824" t="str">
            <v>SW72A-11=</v>
          </cell>
          <cell r="B1824" t="str">
            <v>Cisco IOS 7200 Series Enterprise</v>
          </cell>
          <cell r="C1824" t="str">
            <v>9Q131318</v>
          </cell>
          <cell r="D1824" t="str">
            <v>IP-SOL-SW72A-11=</v>
          </cell>
          <cell r="E1824">
            <v>1045000</v>
          </cell>
          <cell r="F1824">
            <v>418400</v>
          </cell>
          <cell r="G1824" t="e">
            <v>#N/A</v>
          </cell>
          <cell r="H1824" t="e">
            <v>#N/A</v>
          </cell>
          <cell r="I1824" t="e">
            <v>#N/A</v>
          </cell>
        </row>
        <row r="1825">
          <cell r="A1825" t="str">
            <v>SW72AK-11=</v>
          </cell>
          <cell r="B1825" t="str">
            <v>Cisco IOS 7200 Series Enterprise 40</v>
          </cell>
          <cell r="C1825" t="str">
            <v>9Q131321</v>
          </cell>
          <cell r="D1825" t="str">
            <v>IP-SOL-SW72AK-11=</v>
          </cell>
          <cell r="E1825">
            <v>999000</v>
          </cell>
          <cell r="F1825">
            <v>414800</v>
          </cell>
          <cell r="G1825" t="e">
            <v>#N/A</v>
          </cell>
          <cell r="H1825" t="e">
            <v>#N/A</v>
          </cell>
          <cell r="I1825" t="e">
            <v>#N/A</v>
          </cell>
        </row>
        <row r="1826">
          <cell r="A1826" t="str">
            <v>SW72AN-11=</v>
          </cell>
          <cell r="B1826" t="str">
            <v>Cisco IOS 7200 Series Enterprise/APPN</v>
          </cell>
          <cell r="C1826" t="str">
            <v>9Q131334</v>
          </cell>
          <cell r="D1826" t="str">
            <v>IP-SOL-SW72AN-11=</v>
          </cell>
          <cell r="E1826">
            <v>2091000</v>
          </cell>
          <cell r="F1826">
            <v>836900</v>
          </cell>
          <cell r="G1826" t="e">
            <v>#N/A</v>
          </cell>
          <cell r="H1826" t="e">
            <v>#N/A</v>
          </cell>
          <cell r="I1826" t="e">
            <v>#N/A</v>
          </cell>
        </row>
        <row r="1827">
          <cell r="A1827" t="str">
            <v>SW72ANK-11=</v>
          </cell>
          <cell r="B1827" t="str">
            <v>Cisco IOS 7200 Series Enterprise/APPN 40</v>
          </cell>
          <cell r="C1827" t="str">
            <v>9Q131347</v>
          </cell>
          <cell r="D1827" t="str">
            <v>IP-SOL-SW72ANK-11=</v>
          </cell>
          <cell r="E1827">
            <v>1998000</v>
          </cell>
          <cell r="F1827">
            <v>829500</v>
          </cell>
          <cell r="G1827" t="e">
            <v>#N/A</v>
          </cell>
          <cell r="H1827" t="e">
            <v>#N/A</v>
          </cell>
          <cell r="I1827" t="e">
            <v>#N/A</v>
          </cell>
        </row>
        <row r="1828">
          <cell r="A1828" t="str">
            <v>SW72ANT-11=</v>
          </cell>
          <cell r="B1828" t="str">
            <v>Cisco IOS 7200 Series Enterprise/APPN  56</v>
          </cell>
          <cell r="C1828" t="str">
            <v>9Q131350</v>
          </cell>
          <cell r="D1828" t="str">
            <v>IP-SOL-SW72ANT-11=</v>
          </cell>
          <cell r="E1828">
            <v>2677000</v>
          </cell>
          <cell r="F1828">
            <v>1111300</v>
          </cell>
          <cell r="G1828" t="e">
            <v>#N/A</v>
          </cell>
          <cell r="H1828" t="e">
            <v>#N/A</v>
          </cell>
          <cell r="I1828" t="e">
            <v>#N/A</v>
          </cell>
        </row>
        <row r="1829">
          <cell r="A1829" t="str">
            <v>SW72AT-11=</v>
          </cell>
          <cell r="B1829" t="str">
            <v>Cisco IOS 7200 Series Enterprise 56</v>
          </cell>
          <cell r="C1829" t="str">
            <v>9Q131363</v>
          </cell>
          <cell r="D1829" t="str">
            <v>IP-SOL-SW72AT-11=</v>
          </cell>
          <cell r="E1829">
            <v>2078000</v>
          </cell>
          <cell r="F1829">
            <v>862500</v>
          </cell>
          <cell r="G1829" t="e">
            <v>#N/A</v>
          </cell>
          <cell r="H1829" t="e">
            <v>#N/A</v>
          </cell>
          <cell r="I1829" t="e">
            <v>#N/A</v>
          </cell>
        </row>
        <row r="1830">
          <cell r="A1830" t="str">
            <v>SW72BS-11=</v>
          </cell>
          <cell r="B1830" t="str">
            <v>Cisco IOS 7200 Series Desktop/IBM</v>
          </cell>
          <cell r="C1830" t="str">
            <v>9Q131376</v>
          </cell>
          <cell r="D1830" t="str">
            <v>IP-SOL-SW72BS-11=</v>
          </cell>
          <cell r="E1830">
            <v>627000</v>
          </cell>
          <cell r="F1830">
            <v>251100</v>
          </cell>
          <cell r="G1830" t="e">
            <v>#N/A</v>
          </cell>
          <cell r="H1830" t="e">
            <v>#N/A</v>
          </cell>
          <cell r="I1830" t="e">
            <v>#N/A</v>
          </cell>
        </row>
        <row r="1831">
          <cell r="A1831" t="str">
            <v>SW72BSK-11=</v>
          </cell>
          <cell r="B1831" t="str">
            <v>Cisco IOS 7200 Series Desktop/IBM 40</v>
          </cell>
          <cell r="C1831" t="str">
            <v>9Q131389</v>
          </cell>
          <cell r="D1831" t="str">
            <v>IP-SOL-SW72BSK-11=</v>
          </cell>
          <cell r="E1831">
            <v>599000</v>
          </cell>
          <cell r="F1831">
            <v>248800</v>
          </cell>
          <cell r="G1831" t="e">
            <v>#N/A</v>
          </cell>
          <cell r="H1831" t="e">
            <v>#N/A</v>
          </cell>
          <cell r="I1831" t="e">
            <v>#N/A</v>
          </cell>
        </row>
        <row r="1832">
          <cell r="A1832" t="str">
            <v>SW72BSN-11=</v>
          </cell>
          <cell r="B1832" t="str">
            <v>Cisco 7200 Series IOS Desktop/IBM/APPN Feature Set</v>
          </cell>
          <cell r="C1832" t="str">
            <v>9Q131392</v>
          </cell>
          <cell r="D1832" t="str">
            <v>IP-SOL-SW72BSN-11=</v>
          </cell>
          <cell r="E1832">
            <v>1881000</v>
          </cell>
          <cell r="F1832">
            <v>753200</v>
          </cell>
          <cell r="G1832" t="e">
            <v>#N/A</v>
          </cell>
          <cell r="H1832" t="e">
            <v>#N/A</v>
          </cell>
          <cell r="I1832" t="e">
            <v>#N/A</v>
          </cell>
        </row>
        <row r="1833">
          <cell r="A1833" t="str">
            <v>SW72BSNK-11=</v>
          </cell>
          <cell r="B1833" t="str">
            <v>Cisco 7200 IOS Desktop/IBM/ APPN 40 Feature Set</v>
          </cell>
          <cell r="C1833" t="str">
            <v>9Q131406</v>
          </cell>
          <cell r="D1833" t="str">
            <v>IP-SOL-SW72BSNK-11=</v>
          </cell>
          <cell r="E1833">
            <v>1881000</v>
          </cell>
          <cell r="F1833">
            <v>753200</v>
          </cell>
          <cell r="G1833" t="e">
            <v>#N/A</v>
          </cell>
          <cell r="H1833" t="e">
            <v>#N/A</v>
          </cell>
          <cell r="I1833" t="e">
            <v>#N/A</v>
          </cell>
        </row>
        <row r="1834">
          <cell r="A1834" t="str">
            <v>SW72BSNT-11=</v>
          </cell>
          <cell r="B1834" t="str">
            <v>Cisco 7200 IOS Desktop/IBM/ APPN  56 Feature Set</v>
          </cell>
          <cell r="C1834" t="str">
            <v>9Q131419</v>
          </cell>
          <cell r="D1834" t="str">
            <v>IP-SOL-SW72BSNT-11=</v>
          </cell>
          <cell r="E1834">
            <v>2592000</v>
          </cell>
          <cell r="F1834">
            <v>1037600</v>
          </cell>
          <cell r="G1834" t="e">
            <v>#N/A</v>
          </cell>
          <cell r="H1834" t="e">
            <v>#N/A</v>
          </cell>
          <cell r="I1834" t="e">
            <v>#N/A</v>
          </cell>
        </row>
        <row r="1835">
          <cell r="A1835" t="str">
            <v>SW72BST-11=</v>
          </cell>
          <cell r="B1835" t="str">
            <v>Cisco IOS 7200 Series Desktop/IBM 56</v>
          </cell>
          <cell r="C1835" t="str">
            <v>9Q131422</v>
          </cell>
          <cell r="D1835" t="str">
            <v>IP-SOL-SW72BST-11=</v>
          </cell>
          <cell r="E1835">
            <v>1279000</v>
          </cell>
          <cell r="F1835">
            <v>530800</v>
          </cell>
          <cell r="G1835" t="e">
            <v>#N/A</v>
          </cell>
          <cell r="H1835" t="e">
            <v>#N/A</v>
          </cell>
          <cell r="I1835" t="e">
            <v>#N/A</v>
          </cell>
        </row>
        <row r="1836">
          <cell r="A1836" t="str">
            <v>SW72C-11=</v>
          </cell>
          <cell r="B1836" t="str">
            <v>Cisco IOS 7200 Series IP</v>
          </cell>
          <cell r="C1836" t="str">
            <v>9Q131435</v>
          </cell>
          <cell r="D1836" t="str">
            <v>IP-SOL-SW72C-11=</v>
          </cell>
          <cell r="E1836">
            <v>418000</v>
          </cell>
          <cell r="F1836">
            <v>167400</v>
          </cell>
          <cell r="G1836" t="e">
            <v>#N/A</v>
          </cell>
          <cell r="H1836" t="e">
            <v>#N/A</v>
          </cell>
          <cell r="I1836" t="e">
            <v>#N/A</v>
          </cell>
        </row>
        <row r="1837">
          <cell r="A1837" t="str">
            <v>SW72CK-11=</v>
          </cell>
          <cell r="B1837" t="str">
            <v>Cisco IOS 7200 Series IP 40</v>
          </cell>
          <cell r="C1837" t="str">
            <v>9Q131448</v>
          </cell>
          <cell r="D1837" t="str">
            <v>IP-SOL-SW72CK-11=</v>
          </cell>
          <cell r="E1837">
            <v>400000</v>
          </cell>
          <cell r="F1837">
            <v>166000</v>
          </cell>
          <cell r="G1837" t="e">
            <v>#N/A</v>
          </cell>
          <cell r="H1837" t="e">
            <v>#N/A</v>
          </cell>
          <cell r="I1837" t="e">
            <v>#N/A</v>
          </cell>
        </row>
        <row r="1838">
          <cell r="A1838" t="str">
            <v>SW72CT-11=</v>
          </cell>
          <cell r="B1838" t="str">
            <v>Cisco IOS 7200 Series IP 56</v>
          </cell>
          <cell r="C1838" t="str">
            <v>9Q131451</v>
          </cell>
          <cell r="D1838" t="str">
            <v>IP-SOL-SW72CT-11=</v>
          </cell>
          <cell r="E1838">
            <v>1079000</v>
          </cell>
          <cell r="F1838">
            <v>447800</v>
          </cell>
          <cell r="G1838" t="e">
            <v>#N/A</v>
          </cell>
          <cell r="H1838" t="e">
            <v>#N/A</v>
          </cell>
          <cell r="I1838" t="e">
            <v>#N/A</v>
          </cell>
        </row>
        <row r="1839">
          <cell r="A1839" t="str">
            <v>SW72R-11=</v>
          </cell>
          <cell r="B1839" t="str">
            <v>Cisco IOS 7200 Series Network Layer 3 Switching</v>
          </cell>
          <cell r="C1839" t="str">
            <v>9Q131464</v>
          </cell>
          <cell r="D1839" t="str">
            <v>IP-SOL-SW72R-11=</v>
          </cell>
          <cell r="E1839">
            <v>418000</v>
          </cell>
          <cell r="F1839">
            <v>167400</v>
          </cell>
          <cell r="G1839" t="e">
            <v>#N/A</v>
          </cell>
          <cell r="H1839" t="e">
            <v>#N/A</v>
          </cell>
          <cell r="I1839" t="e">
            <v>#N/A</v>
          </cell>
        </row>
        <row r="1840">
          <cell r="A1840" t="str">
            <v>I72AHK2-12</v>
          </cell>
          <cell r="B1840" t="str">
            <v>Cisco 7200 Series IOS ENTERPRISE/FW/IDS IPSEC 3DES</v>
          </cell>
          <cell r="C1840" t="str">
            <v>9Q131477</v>
          </cell>
          <cell r="D1840" t="str">
            <v>IP-SOL-I72AHK2-12</v>
          </cell>
          <cell r="E1840">
            <v>523000</v>
          </cell>
          <cell r="F1840">
            <v>209300</v>
          </cell>
          <cell r="G1840" t="e">
            <v>#N/A</v>
          </cell>
          <cell r="H1840" t="e">
            <v>#N/A</v>
          </cell>
          <cell r="I1840" t="e">
            <v>#N/A</v>
          </cell>
        </row>
        <row r="1841">
          <cell r="A1841" t="str">
            <v>I72AK2-12</v>
          </cell>
          <cell r="B1841" t="str">
            <v>Cisco 7200 Series IOS ENTERPRISE IPSEC 3DES</v>
          </cell>
          <cell r="C1841" t="str">
            <v>9Q131480</v>
          </cell>
          <cell r="D1841" t="str">
            <v>IP-SOL-I72AK2-12</v>
          </cell>
          <cell r="E1841">
            <v>523000</v>
          </cell>
          <cell r="F1841">
            <v>209300</v>
          </cell>
          <cell r="G1841" t="e">
            <v>#N/A</v>
          </cell>
          <cell r="H1841" t="e">
            <v>#N/A</v>
          </cell>
          <cell r="I1841" t="e">
            <v>#N/A</v>
          </cell>
        </row>
        <row r="1842">
          <cell r="A1842" t="str">
            <v>I72AR1K2-12</v>
          </cell>
          <cell r="B1842" t="str">
            <v>Cisco 7200 Series IOS ENTERPRISE/SNASwitch IPSEC 3DES</v>
          </cell>
          <cell r="C1842" t="str">
            <v>9Q131493</v>
          </cell>
          <cell r="D1842" t="str">
            <v>IP-SOL-I72AR1K2-12</v>
          </cell>
          <cell r="E1842">
            <v>523000</v>
          </cell>
          <cell r="F1842">
            <v>209300</v>
          </cell>
          <cell r="G1842" t="e">
            <v>#N/A</v>
          </cell>
          <cell r="H1842" t="e">
            <v>#N/A</v>
          </cell>
          <cell r="I1842" t="e">
            <v>#N/A</v>
          </cell>
        </row>
        <row r="1843">
          <cell r="A1843" t="str">
            <v>I72BHK2-12</v>
          </cell>
          <cell r="B1843" t="str">
            <v>Cisco 7200 Series IOS DESKTOP/IBM/FW/IDS IPSEC 3DES</v>
          </cell>
          <cell r="C1843" t="str">
            <v>9Q131507</v>
          </cell>
          <cell r="D1843" t="str">
            <v>IP-SOL-I72BHK2-12</v>
          </cell>
          <cell r="E1843">
            <v>523000</v>
          </cell>
          <cell r="F1843">
            <v>209300</v>
          </cell>
          <cell r="G1843" t="e">
            <v>#N/A</v>
          </cell>
          <cell r="H1843" t="e">
            <v>#N/A</v>
          </cell>
          <cell r="I1843" t="e">
            <v>#N/A</v>
          </cell>
        </row>
        <row r="1844">
          <cell r="A1844" t="str">
            <v>I72CHK2-12</v>
          </cell>
          <cell r="B1844" t="str">
            <v>Cisco 7200 Series IOS IP/FW/IDS IPSEC 3DES</v>
          </cell>
          <cell r="C1844" t="str">
            <v>9Q131510</v>
          </cell>
          <cell r="D1844" t="str">
            <v>IP-SOL-I72CHK2-12</v>
          </cell>
          <cell r="E1844">
            <v>523000</v>
          </cell>
          <cell r="F1844">
            <v>209300</v>
          </cell>
          <cell r="G1844" t="e">
            <v>#N/A</v>
          </cell>
          <cell r="H1844" t="e">
            <v>#N/A</v>
          </cell>
          <cell r="I1844" t="e">
            <v>#N/A</v>
          </cell>
        </row>
        <row r="1845">
          <cell r="A1845" t="str">
            <v>I72CK2-12</v>
          </cell>
          <cell r="B1845" t="str">
            <v>Cisco 7200 Series IOS IP IPSEC 3DES</v>
          </cell>
          <cell r="C1845" t="str">
            <v>9Q131523</v>
          </cell>
          <cell r="D1845" t="str">
            <v>IP-SOL-I72CK2-12</v>
          </cell>
          <cell r="E1845">
            <v>523000</v>
          </cell>
          <cell r="F1845">
            <v>209300</v>
          </cell>
          <cell r="G1845" t="e">
            <v>#N/A</v>
          </cell>
          <cell r="H1845" t="e">
            <v>#N/A</v>
          </cell>
          <cell r="I1845" t="e">
            <v>#N/A</v>
          </cell>
        </row>
        <row r="1846">
          <cell r="A1846" t="str">
            <v>FR-CPA-ASSIST</v>
          </cell>
          <cell r="B1846" t="str">
            <v>TCP Assist feature for host using Interlink TCP stack</v>
          </cell>
          <cell r="C1846" t="str">
            <v>9Q131536</v>
          </cell>
          <cell r="D1846" t="str">
            <v>IP-SOL-FR-CPA-ASSIST</v>
          </cell>
          <cell r="E1846">
            <v>627000</v>
          </cell>
          <cell r="F1846">
            <v>251100</v>
          </cell>
          <cell r="G1846">
            <v>324000</v>
          </cell>
          <cell r="H1846">
            <v>197640</v>
          </cell>
          <cell r="I1846">
            <v>19764</v>
          </cell>
        </row>
        <row r="1847">
          <cell r="A1847" t="str">
            <v>FR-CPA-CSNA</v>
          </cell>
          <cell r="B1847" t="str">
            <v>SNA support feature for CPA</v>
          </cell>
          <cell r="C1847" t="str">
            <v>9Q131549</v>
          </cell>
          <cell r="D1847" t="str">
            <v>IP-SOL-FR-CPA-CSNA</v>
          </cell>
          <cell r="E1847">
            <v>627000</v>
          </cell>
          <cell r="F1847">
            <v>251100</v>
          </cell>
          <cell r="G1847">
            <v>324000</v>
          </cell>
          <cell r="H1847">
            <v>197640</v>
          </cell>
          <cell r="I1847">
            <v>19764</v>
          </cell>
        </row>
        <row r="1848">
          <cell r="A1848" t="str">
            <v>FR-CPA-SNASWITCH=</v>
          </cell>
          <cell r="B1848" t="str">
            <v>TN3270 Server - SNA Session Switch Feature</v>
          </cell>
          <cell r="C1848" t="str">
            <v>9Q131552</v>
          </cell>
          <cell r="D1848" t="str">
            <v>IP-SOL-FR-CPA-SNASWITCH=</v>
          </cell>
          <cell r="E1848">
            <v>418000</v>
          </cell>
          <cell r="F1848">
            <v>167400</v>
          </cell>
          <cell r="G1848">
            <v>216000</v>
          </cell>
          <cell r="H1848">
            <v>131760</v>
          </cell>
          <cell r="I1848">
            <v>13176</v>
          </cell>
        </row>
        <row r="1849">
          <cell r="A1849" t="str">
            <v>FR-CPA-TCPOFF</v>
          </cell>
          <cell r="B1849" t="str">
            <v>TCP/IP offload feature for CPA</v>
          </cell>
          <cell r="C1849" t="str">
            <v>9Q131565</v>
          </cell>
          <cell r="D1849" t="str">
            <v>IP-SOL-FR-CPA-TCPOFF</v>
          </cell>
          <cell r="E1849">
            <v>627000</v>
          </cell>
          <cell r="F1849">
            <v>251100</v>
          </cell>
          <cell r="G1849">
            <v>324000</v>
          </cell>
          <cell r="H1849">
            <v>197640</v>
          </cell>
          <cell r="I1849">
            <v>19764</v>
          </cell>
        </row>
        <row r="1850">
          <cell r="A1850" t="str">
            <v>FR-CPA-TN3270S-10</v>
          </cell>
          <cell r="B1850" t="str">
            <v>TN3270 Server - 1,000 Sessions</v>
          </cell>
          <cell r="C1850" t="str">
            <v>9Q131578</v>
          </cell>
          <cell r="D1850" t="str">
            <v>IP-SOL-FR-CPA-TN3270S-10</v>
          </cell>
          <cell r="E1850">
            <v>1045000</v>
          </cell>
          <cell r="F1850">
            <v>418400</v>
          </cell>
          <cell r="G1850">
            <v>540000</v>
          </cell>
          <cell r="H1850">
            <v>329400</v>
          </cell>
          <cell r="I1850">
            <v>32940</v>
          </cell>
        </row>
        <row r="1851">
          <cell r="A1851" t="str">
            <v>FR-CPA-TN3270S-20</v>
          </cell>
          <cell r="B1851" t="str">
            <v>TN3270 Server - 2,000 Sessions</v>
          </cell>
          <cell r="C1851" t="str">
            <v>9Q131581</v>
          </cell>
          <cell r="D1851" t="str">
            <v>IP-SOL-FR-CPA-TN3270S-20</v>
          </cell>
          <cell r="E1851">
            <v>1672000</v>
          </cell>
          <cell r="F1851">
            <v>669500</v>
          </cell>
          <cell r="G1851">
            <v>864000</v>
          </cell>
          <cell r="H1851">
            <v>527040</v>
          </cell>
          <cell r="I1851">
            <v>52704</v>
          </cell>
        </row>
        <row r="1852">
          <cell r="A1852" t="str">
            <v>FR-CPA-TN3270S-5</v>
          </cell>
          <cell r="B1852" t="str">
            <v>TN3270 Server - 500 Sessions</v>
          </cell>
          <cell r="C1852" t="str">
            <v>9Q131594</v>
          </cell>
          <cell r="D1852" t="str">
            <v>IP-SOL-FR-CPA-TN3270S-5</v>
          </cell>
          <cell r="E1852">
            <v>627000</v>
          </cell>
          <cell r="F1852">
            <v>251100</v>
          </cell>
          <cell r="G1852">
            <v>324000</v>
          </cell>
          <cell r="H1852">
            <v>197640</v>
          </cell>
          <cell r="I1852">
            <v>19764</v>
          </cell>
        </row>
        <row r="1853">
          <cell r="A1853" t="str">
            <v>FR-CPA-TN3270S-50</v>
          </cell>
          <cell r="B1853" t="str">
            <v>TN3270 Server - 5,000 Sessions</v>
          </cell>
          <cell r="C1853" t="str">
            <v>9Q131608</v>
          </cell>
          <cell r="D1853" t="str">
            <v>IP-SOL-FR-CPA-TN3270S-50</v>
          </cell>
          <cell r="E1853">
            <v>3136000</v>
          </cell>
          <cell r="F1853">
            <v>1255300</v>
          </cell>
          <cell r="G1853">
            <v>1620000</v>
          </cell>
          <cell r="H1853">
            <v>988200</v>
          </cell>
          <cell r="I1853">
            <v>98820</v>
          </cell>
        </row>
        <row r="1854">
          <cell r="A1854" t="str">
            <v>I72K5Z-12</v>
          </cell>
          <cell r="B1854" t="str">
            <v>Cisco 7200 Series IOS SERVICE PROVIDER/SECURED SHELL 3DES</v>
          </cell>
          <cell r="C1854" t="str">
            <v>9Q131611</v>
          </cell>
          <cell r="D1854" t="str">
            <v>IP-SOL-I72K5Z-12</v>
          </cell>
          <cell r="E1854">
            <v>150000</v>
          </cell>
          <cell r="F1854">
            <v>62300</v>
          </cell>
          <cell r="G1854" t="e">
            <v>#N/A</v>
          </cell>
          <cell r="H1854" t="e">
            <v>#N/A</v>
          </cell>
          <cell r="I1854" t="e">
            <v>#N/A</v>
          </cell>
        </row>
        <row r="1855">
          <cell r="A1855" t="str">
            <v>S72AR1K2-12</v>
          </cell>
          <cell r="B1855" t="str">
            <v>Cisco 7200 Series IOS ENTERPRISE/SNASW PLUS IPSEC 3DES</v>
          </cell>
          <cell r="C1855" t="str">
            <v>9Q131624</v>
          </cell>
          <cell r="D1855" t="str">
            <v>IP-SOL-S72AR1K2-12</v>
          </cell>
          <cell r="E1855">
            <v>2498000</v>
          </cell>
          <cell r="F1855">
            <v>1036900</v>
          </cell>
          <cell r="G1855" t="e">
            <v>#N/A</v>
          </cell>
          <cell r="H1855" t="e">
            <v>#N/A</v>
          </cell>
          <cell r="I1855" t="e">
            <v>#N/A</v>
          </cell>
        </row>
        <row r="1856">
          <cell r="A1856" t="str">
            <v>S72AU2-12</v>
          </cell>
          <cell r="B1856" t="str">
            <v>Cisco 7200 Series IOS ENTERPRISE MCM</v>
          </cell>
          <cell r="C1856" t="str">
            <v>9Q131637</v>
          </cell>
          <cell r="D1856" t="str">
            <v>IP-SOL-S72AU2-12</v>
          </cell>
          <cell r="E1856">
            <v>1998000</v>
          </cell>
          <cell r="F1856">
            <v>829500</v>
          </cell>
          <cell r="G1856" t="e">
            <v>#N/A</v>
          </cell>
          <cell r="H1856" t="e">
            <v>#N/A</v>
          </cell>
          <cell r="I1856" t="e">
            <v>#N/A</v>
          </cell>
        </row>
        <row r="1857">
          <cell r="A1857" t="str">
            <v>S72AU2-12=</v>
          </cell>
          <cell r="B1857" t="str">
            <v>Cisco 7200 Series IOS ENTERPRISE MCM</v>
          </cell>
          <cell r="C1857" t="str">
            <v>9Q131640</v>
          </cell>
          <cell r="D1857" t="str">
            <v>IP-SOL-S72AU2-12=</v>
          </cell>
          <cell r="E1857">
            <v>2398000</v>
          </cell>
          <cell r="F1857">
            <v>995400</v>
          </cell>
          <cell r="G1857" t="e">
            <v>#N/A</v>
          </cell>
          <cell r="H1857" t="e">
            <v>#N/A</v>
          </cell>
          <cell r="I1857" t="e">
            <v>#N/A</v>
          </cell>
        </row>
        <row r="1858">
          <cell r="A1858" t="str">
            <v>S72K3Z-12</v>
          </cell>
          <cell r="B1858" t="str">
            <v>Cisco 7200 Series IOS SERVICE PROVIDER/SECURED SHELL 56</v>
          </cell>
          <cell r="C1858" t="str">
            <v>9Q131653</v>
          </cell>
          <cell r="D1858" t="str">
            <v>IP-SOL-S72K3Z-12</v>
          </cell>
          <cell r="E1858">
            <v>150000</v>
          </cell>
          <cell r="F1858">
            <v>62300</v>
          </cell>
          <cell r="G1858" t="e">
            <v>#N/A</v>
          </cell>
          <cell r="H1858" t="e">
            <v>#N/A</v>
          </cell>
          <cell r="I1858" t="e">
            <v>#N/A</v>
          </cell>
        </row>
        <row r="1859">
          <cell r="A1859" t="str">
            <v>S72K3Z-12=</v>
          </cell>
          <cell r="B1859" t="str">
            <v>Cisco 7200 Series IOS SERVICE PROVIDER/SECURED SHELL 56</v>
          </cell>
          <cell r="C1859" t="str">
            <v>9Q131666</v>
          </cell>
          <cell r="D1859" t="str">
            <v>IP-SOL-S72K3Z-12=</v>
          </cell>
          <cell r="E1859">
            <v>549000</v>
          </cell>
          <cell r="F1859">
            <v>228100</v>
          </cell>
          <cell r="G1859" t="e">
            <v>#N/A</v>
          </cell>
          <cell r="H1859" t="e">
            <v>#N/A</v>
          </cell>
          <cell r="I1859" t="e">
            <v>#N/A</v>
          </cell>
        </row>
        <row r="1860">
          <cell r="A1860" t="str">
            <v>S72K5Z-12=</v>
          </cell>
          <cell r="B1860" t="str">
            <v>Cisco 7200 Series IOS SERVICE PROVIDER/SECURED SHELL 3DES</v>
          </cell>
          <cell r="C1860" t="str">
            <v>9Q131679</v>
          </cell>
          <cell r="D1860" t="str">
            <v>IP-SOL-S72K5Z-12=</v>
          </cell>
          <cell r="E1860">
            <v>549000</v>
          </cell>
          <cell r="F1860">
            <v>228100</v>
          </cell>
          <cell r="G1860" t="e">
            <v>#N/A</v>
          </cell>
          <cell r="H1860" t="e">
            <v>#N/A</v>
          </cell>
          <cell r="I1860" t="e">
            <v>#N/A</v>
          </cell>
        </row>
        <row r="1861">
          <cell r="A1861" t="str">
            <v>S72Z-12=</v>
          </cell>
          <cell r="B1861" t="str">
            <v>Cisco 7200 Series IOS SERVICE PROVIDER</v>
          </cell>
          <cell r="C1861" t="str">
            <v>9Q131682</v>
          </cell>
          <cell r="D1861" t="str">
            <v>IP-SOL-S72Z-12=</v>
          </cell>
          <cell r="E1861">
            <v>400000</v>
          </cell>
          <cell r="F1861">
            <v>166000</v>
          </cell>
          <cell r="G1861" t="e">
            <v>#N/A</v>
          </cell>
          <cell r="H1861" t="e">
            <v>#N/A</v>
          </cell>
          <cell r="I1861" t="e">
            <v>#N/A</v>
          </cell>
        </row>
        <row r="1862">
          <cell r="A1862" t="str">
            <v>SRPIP-OC12SMX</v>
          </cell>
          <cell r="B1862" t="str">
            <v>DPT-OC12 Singe-mode extended reach interface processor</v>
          </cell>
          <cell r="C1862" t="str">
            <v>9Q131800</v>
          </cell>
          <cell r="D1862" t="str">
            <v>IP-SOL-SRPIP-OC12SMX</v>
          </cell>
          <cell r="E1862">
            <v>6294000</v>
          </cell>
          <cell r="F1862">
            <v>2612800</v>
          </cell>
          <cell r="G1862">
            <v>3402000</v>
          </cell>
          <cell r="H1862">
            <v>2075220</v>
          </cell>
          <cell r="I1862">
            <v>207522</v>
          </cell>
        </row>
        <row r="1863">
          <cell r="A1863" t="str">
            <v>GBIC-LX/LH=</v>
          </cell>
          <cell r="B1863" t="str">
            <v>Gigabit Interface Converter for 1000BASE-LX standard</v>
          </cell>
          <cell r="C1863" t="str">
            <v>9Q131826</v>
          </cell>
          <cell r="D1863" t="str">
            <v>IP-SOL-GBIC-LX/LH=</v>
          </cell>
          <cell r="E1863">
            <v>300000</v>
          </cell>
          <cell r="F1863">
            <v>124500</v>
          </cell>
          <cell r="G1863">
            <v>162000</v>
          </cell>
          <cell r="H1863">
            <v>98820</v>
          </cell>
          <cell r="I1863">
            <v>9882</v>
          </cell>
        </row>
        <row r="1864">
          <cell r="A1864" t="str">
            <v>GBIC-SX</v>
          </cell>
          <cell r="B1864" t="str">
            <v>Gigabit Intf. Converter For 1000BASE-SX (Short Wavelength)</v>
          </cell>
          <cell r="C1864" t="str">
            <v>9Q131839</v>
          </cell>
          <cell r="D1864" t="str">
            <v>IP-SOL-GBIC-SX</v>
          </cell>
          <cell r="E1864">
            <v>100000</v>
          </cell>
          <cell r="F1864">
            <v>41500</v>
          </cell>
          <cell r="G1864">
            <v>54000</v>
          </cell>
          <cell r="H1864">
            <v>32940</v>
          </cell>
          <cell r="I1864">
            <v>3294</v>
          </cell>
        </row>
        <row r="1865">
          <cell r="A1865" t="str">
            <v>CISCO7505</v>
          </cell>
          <cell r="B1865" t="str">
            <v>Cisco 7505 5-Slot, 1 CyBus, 1RSP2, 1 AC Power Supply</v>
          </cell>
          <cell r="C1865">
            <v>0</v>
          </cell>
          <cell r="D1865" t="str">
            <v>IP-SOL-CISCO7505</v>
          </cell>
          <cell r="E1865">
            <v>1756000</v>
          </cell>
          <cell r="F1865">
            <v>702900</v>
          </cell>
          <cell r="G1865">
            <v>907000</v>
          </cell>
          <cell r="H1865">
            <v>553270</v>
          </cell>
          <cell r="I1865">
            <v>55327</v>
          </cell>
        </row>
        <row r="1866">
          <cell r="A1866" t="str">
            <v>CISCO7505/4</v>
          </cell>
          <cell r="B1866" t="str">
            <v>Cisco 7505 5-Slot, 1 CyBus, 1RSP4, Single Power Supply</v>
          </cell>
          <cell r="C1866" t="str">
            <v>9Q150030</v>
          </cell>
          <cell r="D1866" t="str">
            <v>IP-SOL-CISCO7505/4</v>
          </cell>
          <cell r="E1866">
            <v>3010000</v>
          </cell>
          <cell r="F1866">
            <v>1204900</v>
          </cell>
          <cell r="G1866">
            <v>1555000</v>
          </cell>
          <cell r="H1866">
            <v>948550</v>
          </cell>
          <cell r="I1866">
            <v>94855</v>
          </cell>
        </row>
        <row r="1867">
          <cell r="A1867" t="str">
            <v>CISCO7507</v>
          </cell>
          <cell r="B1867" t="str">
            <v>Cisco 7507 7-Slot, 2 CyBus, 1 RSP2, 1 AC Power Supply</v>
          </cell>
          <cell r="C1867" t="str">
            <v>9Q150043</v>
          </cell>
          <cell r="D1867" t="str">
            <v>IP-SOL-CISCO7507</v>
          </cell>
          <cell r="E1867">
            <v>3115000</v>
          </cell>
          <cell r="F1867">
            <v>1246800</v>
          </cell>
          <cell r="G1867">
            <v>1609000</v>
          </cell>
          <cell r="H1867">
            <v>981490</v>
          </cell>
          <cell r="I1867">
            <v>98149</v>
          </cell>
        </row>
        <row r="1868">
          <cell r="A1868" t="str">
            <v>CISCO7507/4</v>
          </cell>
          <cell r="B1868" t="str">
            <v>Cisco 7507 7-Slot, 2 CyBus, 1RSP4, Single Power Supply</v>
          </cell>
          <cell r="C1868" t="str">
            <v>9Q150056</v>
          </cell>
          <cell r="D1868" t="str">
            <v>IP-SOL-CISCO7507/4</v>
          </cell>
          <cell r="E1868">
            <v>3847000</v>
          </cell>
          <cell r="F1868">
            <v>1539700</v>
          </cell>
          <cell r="G1868">
            <v>1987000</v>
          </cell>
          <cell r="H1868">
            <v>1212070</v>
          </cell>
          <cell r="I1868">
            <v>121207</v>
          </cell>
        </row>
        <row r="1869">
          <cell r="A1869" t="str">
            <v>CISCO7507/4X2</v>
          </cell>
          <cell r="B1869" t="str">
            <v>Cisco 7507 7-Slot, 2 CyBus, 2 RSP4, Dual Power Supply</v>
          </cell>
          <cell r="C1869" t="str">
            <v>9Q150069</v>
          </cell>
          <cell r="D1869" t="str">
            <v>IP-SOL-CISCO7507/4X2</v>
          </cell>
          <cell r="E1869">
            <v>7714000</v>
          </cell>
          <cell r="F1869">
            <v>3087900</v>
          </cell>
          <cell r="G1869">
            <v>3769000</v>
          </cell>
          <cell r="H1869">
            <v>2299090</v>
          </cell>
          <cell r="I1869">
            <v>229909</v>
          </cell>
        </row>
        <row r="1870">
          <cell r="A1870" t="str">
            <v>CISCO7507/8-MX</v>
          </cell>
          <cell r="B1870" t="str">
            <v>Cisco 7507, 7 Slot, MIX-Enabled, Dual Bus, 1 RSP8, 1 PS</v>
          </cell>
          <cell r="C1870" t="str">
            <v>9Q150072</v>
          </cell>
          <cell r="D1870" t="str">
            <v>IP-SOL-CISCO7507/8-MX</v>
          </cell>
          <cell r="E1870">
            <v>4276000</v>
          </cell>
          <cell r="F1870">
            <v>1774900</v>
          </cell>
          <cell r="G1870">
            <v>2311000</v>
          </cell>
          <cell r="H1870">
            <v>1409710</v>
          </cell>
          <cell r="I1870">
            <v>140971</v>
          </cell>
        </row>
        <row r="1871">
          <cell r="A1871" t="str">
            <v>CISCO7507/8X2-MX</v>
          </cell>
          <cell r="B1871" t="str">
            <v>Cisco 7507, 7 Slot, MIX-Enabled, Dual Bus, 2 RSP8, 2 PS</v>
          </cell>
          <cell r="C1871" t="str">
            <v>9Q150085</v>
          </cell>
          <cell r="D1871" t="str">
            <v>IP-SOL-CISCO7507/8X2-MX</v>
          </cell>
          <cell r="E1871">
            <v>7772000</v>
          </cell>
          <cell r="F1871">
            <v>3226400</v>
          </cell>
          <cell r="G1871">
            <v>4201000</v>
          </cell>
          <cell r="H1871">
            <v>2562610</v>
          </cell>
          <cell r="I1871">
            <v>256261</v>
          </cell>
        </row>
        <row r="1872">
          <cell r="A1872" t="str">
            <v>CISCO7513</v>
          </cell>
          <cell r="B1872" t="str">
            <v>Cisco 7513 13-Slot, Dual Bus, 1 RSP2, 1 PS</v>
          </cell>
          <cell r="C1872" t="str">
            <v>9Q150098</v>
          </cell>
          <cell r="D1872" t="str">
            <v>IP-SOL-CISCO7513</v>
          </cell>
          <cell r="E1872">
            <v>4683000</v>
          </cell>
          <cell r="F1872">
            <v>1874500</v>
          </cell>
          <cell r="G1872">
            <v>2419000</v>
          </cell>
          <cell r="H1872">
            <v>1475590</v>
          </cell>
          <cell r="I1872">
            <v>147559</v>
          </cell>
        </row>
        <row r="1873">
          <cell r="A1873" t="str">
            <v>CISCO7513/4</v>
          </cell>
          <cell r="B1873" t="str">
            <v>Cisco 7513 13-Slot, Dual Bus, 1RSP4, 1 PS</v>
          </cell>
          <cell r="C1873" t="str">
            <v>9Q150102</v>
          </cell>
          <cell r="D1873" t="str">
            <v>IP-SOL-CISCO7513/4</v>
          </cell>
          <cell r="E1873">
            <v>5623000</v>
          </cell>
          <cell r="F1873">
            <v>2251000</v>
          </cell>
          <cell r="G1873">
            <v>2905000</v>
          </cell>
          <cell r="H1873">
            <v>1772050</v>
          </cell>
          <cell r="I1873">
            <v>177205</v>
          </cell>
        </row>
        <row r="1874">
          <cell r="A1874" t="str">
            <v>CISCO7513/4X2</v>
          </cell>
          <cell r="B1874" t="str">
            <v>Cisco 7513 13-Slot, Dual Bus, 2 RSP4, 2 PS</v>
          </cell>
          <cell r="C1874" t="str">
            <v>9Q150115</v>
          </cell>
          <cell r="D1874" t="str">
            <v>IP-SOL-CISCO7513/4X2</v>
          </cell>
          <cell r="E1874">
            <v>9386000</v>
          </cell>
          <cell r="F1874">
            <v>3757300</v>
          </cell>
          <cell r="G1874">
            <v>4633000</v>
          </cell>
          <cell r="H1874">
            <v>2826130</v>
          </cell>
          <cell r="I1874">
            <v>282613</v>
          </cell>
        </row>
        <row r="1875">
          <cell r="A1875" t="str">
            <v>CISCO7513/8-MX</v>
          </cell>
          <cell r="B1875" t="str">
            <v>Cisco 7513, 13 Slot, MIX-Enabled, Dual Bus, 1 RSP8, 1 PS</v>
          </cell>
          <cell r="C1875" t="str">
            <v>9Q150128</v>
          </cell>
          <cell r="D1875" t="str">
            <v>IP-SOL-CISCO7513/8-MX</v>
          </cell>
          <cell r="E1875">
            <v>5974000</v>
          </cell>
          <cell r="F1875">
            <v>2479900</v>
          </cell>
          <cell r="G1875">
            <v>3229000</v>
          </cell>
          <cell r="H1875">
            <v>1969690</v>
          </cell>
          <cell r="I1875">
            <v>196969</v>
          </cell>
        </row>
        <row r="1876">
          <cell r="A1876" t="str">
            <v>CISCO7513/8X2-MX</v>
          </cell>
          <cell r="B1876" t="str">
            <v>Cisco 7513, 13 Slot, MIX-Enabled, Dual Bus, 2 RSP8, 2 PS</v>
          </cell>
          <cell r="C1876" t="str">
            <v>9Q150131</v>
          </cell>
          <cell r="D1876" t="str">
            <v>IP-SOL-CISCO7513/8X2-MX</v>
          </cell>
          <cell r="E1876">
            <v>9371000</v>
          </cell>
          <cell r="F1876">
            <v>3890000</v>
          </cell>
          <cell r="G1876">
            <v>5065000</v>
          </cell>
          <cell r="H1876">
            <v>3089650</v>
          </cell>
          <cell r="I1876">
            <v>308965</v>
          </cell>
        </row>
        <row r="1877">
          <cell r="A1877" t="str">
            <v>CISCO7576</v>
          </cell>
          <cell r="B1877" t="str">
            <v>Cisco 7576 (7+6 slot chassis), 4 CyBus, 2 RSP4, Dual AC PS</v>
          </cell>
          <cell r="C1877" t="str">
            <v>9Q150144</v>
          </cell>
          <cell r="D1877" t="str">
            <v>IP-SOL-CISCO7576</v>
          </cell>
          <cell r="E1877">
            <v>7212000</v>
          </cell>
          <cell r="F1877">
            <v>2887100</v>
          </cell>
          <cell r="G1877">
            <v>3726000</v>
          </cell>
          <cell r="H1877">
            <v>2272860</v>
          </cell>
          <cell r="I1877">
            <v>227286</v>
          </cell>
        </row>
        <row r="1878">
          <cell r="A1878" t="str">
            <v>RSP2/2</v>
          </cell>
          <cell r="B1878" t="str">
            <v>DUAL RSP2 OPTION FOR 7507 and 7513</v>
          </cell>
          <cell r="C1878" t="str">
            <v>9Q150157</v>
          </cell>
          <cell r="D1878" t="str">
            <v>IP-SOL-RSP2/2</v>
          </cell>
          <cell r="E1878">
            <v>2091000</v>
          </cell>
          <cell r="F1878">
            <v>836900</v>
          </cell>
          <cell r="G1878">
            <v>1080000</v>
          </cell>
          <cell r="H1878">
            <v>658800</v>
          </cell>
          <cell r="I1878">
            <v>65880</v>
          </cell>
        </row>
        <row r="1879">
          <cell r="A1879" t="str">
            <v>RSP2=</v>
          </cell>
          <cell r="B1879" t="str">
            <v>CISCO 7507/7513 ROUTE SWITCH PROCESSOR SPARE</v>
          </cell>
          <cell r="C1879" t="str">
            <v>9Q150160</v>
          </cell>
          <cell r="D1879" t="str">
            <v>IP-SOL-RSP2=</v>
          </cell>
          <cell r="E1879">
            <v>2091000</v>
          </cell>
          <cell r="F1879">
            <v>836900</v>
          </cell>
          <cell r="G1879">
            <v>1080000</v>
          </cell>
          <cell r="H1879">
            <v>658800</v>
          </cell>
          <cell r="I1879">
            <v>65880</v>
          </cell>
        </row>
        <row r="1880">
          <cell r="A1880" t="str">
            <v>RSP8=</v>
          </cell>
          <cell r="B1880" t="str">
            <v>Cisco 7505/7507/7513/7576 Route Switch Processor (Spare)</v>
          </cell>
          <cell r="C1880" t="str">
            <v>9Q150186</v>
          </cell>
          <cell r="D1880" t="str">
            <v>IP-SOL-RSP8=</v>
          </cell>
          <cell r="E1880">
            <v>3763000</v>
          </cell>
          <cell r="F1880">
            <v>1506400</v>
          </cell>
          <cell r="G1880">
            <v>1944000</v>
          </cell>
          <cell r="H1880">
            <v>1185840</v>
          </cell>
          <cell r="I1880">
            <v>118584</v>
          </cell>
        </row>
        <row r="1881">
          <cell r="A1881" t="str">
            <v>MEM-RSP-128M</v>
          </cell>
          <cell r="B1881" t="str">
            <v>RSP 128 MB DRAM Option</v>
          </cell>
          <cell r="C1881" t="str">
            <v>9Q150199</v>
          </cell>
          <cell r="D1881" t="str">
            <v>IP-SOL-MEM-RSP-128M</v>
          </cell>
          <cell r="E1881">
            <v>376000</v>
          </cell>
          <cell r="F1881">
            <v>150400</v>
          </cell>
          <cell r="G1881">
            <v>194000</v>
          </cell>
          <cell r="H1881">
            <v>118340</v>
          </cell>
          <cell r="I1881">
            <v>11834</v>
          </cell>
        </row>
        <row r="1882">
          <cell r="A1882" t="str">
            <v>MEM-RSP-128M=</v>
          </cell>
          <cell r="B1882" t="str">
            <v>RSP 128MB DRAM Upgrade Kit</v>
          </cell>
          <cell r="C1882" t="str">
            <v>9Q150203</v>
          </cell>
          <cell r="D1882" t="str">
            <v>IP-SOL-MEM-RSP-128M=</v>
          </cell>
          <cell r="E1882">
            <v>502000</v>
          </cell>
          <cell r="F1882">
            <v>200800</v>
          </cell>
          <cell r="G1882">
            <v>259000</v>
          </cell>
          <cell r="H1882">
            <v>157990</v>
          </cell>
          <cell r="I1882">
            <v>15799</v>
          </cell>
        </row>
        <row r="1883">
          <cell r="A1883" t="str">
            <v>MEM-RSP-16M=</v>
          </cell>
          <cell r="B1883" t="str">
            <v>RSP 16 MB DRAM Upgrade Kit</v>
          </cell>
          <cell r="C1883" t="str">
            <v>9Q150216</v>
          </cell>
          <cell r="D1883" t="str">
            <v>IP-SOL-MEM-RSP-16M=</v>
          </cell>
          <cell r="E1883">
            <v>63000</v>
          </cell>
          <cell r="F1883">
            <v>24900</v>
          </cell>
          <cell r="G1883">
            <v>32000</v>
          </cell>
          <cell r="H1883">
            <v>19520</v>
          </cell>
          <cell r="I1883">
            <v>1952</v>
          </cell>
        </row>
        <row r="1884">
          <cell r="A1884" t="str">
            <v>MEM-RSP-32M=</v>
          </cell>
          <cell r="B1884" t="str">
            <v>RSP 32MB DRAM Upgrade Kit</v>
          </cell>
          <cell r="C1884" t="str">
            <v>9Q150229</v>
          </cell>
          <cell r="D1884" t="str">
            <v>IP-SOL-MEM-RSP-32M=</v>
          </cell>
          <cell r="E1884">
            <v>125000</v>
          </cell>
          <cell r="F1884">
            <v>50300</v>
          </cell>
          <cell r="G1884">
            <v>65000</v>
          </cell>
          <cell r="H1884">
            <v>39650</v>
          </cell>
          <cell r="I1884">
            <v>3965</v>
          </cell>
        </row>
        <row r="1885">
          <cell r="A1885" t="str">
            <v>MEM-RSP-64M</v>
          </cell>
          <cell r="B1885" t="str">
            <v>RSP 64 MB DRAM Option</v>
          </cell>
          <cell r="C1885" t="str">
            <v>9Q150232</v>
          </cell>
          <cell r="D1885" t="str">
            <v>IP-SOL-MEM-RSP-64M</v>
          </cell>
          <cell r="E1885">
            <v>125000</v>
          </cell>
          <cell r="F1885">
            <v>50300</v>
          </cell>
          <cell r="G1885">
            <v>65000</v>
          </cell>
          <cell r="H1885">
            <v>39650</v>
          </cell>
          <cell r="I1885">
            <v>3965</v>
          </cell>
        </row>
        <row r="1886">
          <cell r="A1886" t="str">
            <v>MEM-RSP-64M=</v>
          </cell>
          <cell r="B1886" t="str">
            <v>RSP 64MB DRAM Upgrade Kit</v>
          </cell>
          <cell r="C1886" t="str">
            <v>9Q150245</v>
          </cell>
          <cell r="D1886" t="str">
            <v>IP-SOL-MEM-RSP-64M=</v>
          </cell>
          <cell r="E1886">
            <v>251000</v>
          </cell>
          <cell r="F1886">
            <v>100700</v>
          </cell>
          <cell r="G1886">
            <v>130000</v>
          </cell>
          <cell r="H1886">
            <v>79300</v>
          </cell>
          <cell r="I1886">
            <v>7930</v>
          </cell>
        </row>
        <row r="1887">
          <cell r="A1887" t="str">
            <v>MEM-RSP-FLC16M=</v>
          </cell>
          <cell r="B1887" t="str">
            <v>RSP Flash Credit Card: 16 MB Kit</v>
          </cell>
          <cell r="C1887" t="str">
            <v>9Q150258</v>
          </cell>
          <cell r="D1887" t="str">
            <v>IP-SOL-MEM-RSP-FLC16M=</v>
          </cell>
          <cell r="E1887">
            <v>84000</v>
          </cell>
          <cell r="F1887">
            <v>33400</v>
          </cell>
          <cell r="G1887">
            <v>43000</v>
          </cell>
          <cell r="H1887">
            <v>26230</v>
          </cell>
          <cell r="I1887">
            <v>2623</v>
          </cell>
        </row>
        <row r="1888">
          <cell r="A1888" t="str">
            <v>MEM-RSP-FLC20M</v>
          </cell>
          <cell r="B1888" t="str">
            <v>RSP Flash Credit Card: 20 MB Option</v>
          </cell>
          <cell r="C1888" t="str">
            <v>9Q150261</v>
          </cell>
          <cell r="D1888" t="str">
            <v>IP-SOL-MEM-RSP-FLC20M</v>
          </cell>
          <cell r="E1888">
            <v>31000</v>
          </cell>
          <cell r="F1888">
            <v>12400</v>
          </cell>
          <cell r="G1888">
            <v>16000</v>
          </cell>
          <cell r="H1888">
            <v>9760</v>
          </cell>
          <cell r="I1888">
            <v>976</v>
          </cell>
        </row>
        <row r="1889">
          <cell r="A1889" t="str">
            <v>MEM-RSP-FLC20M=</v>
          </cell>
          <cell r="B1889" t="str">
            <v>RSP Flash Credit Card: 20 MB Kit</v>
          </cell>
          <cell r="C1889" t="str">
            <v>9Q150274</v>
          </cell>
          <cell r="D1889" t="str">
            <v>IP-SOL-MEM-RSP-FLC20M=</v>
          </cell>
          <cell r="E1889">
            <v>115000</v>
          </cell>
          <cell r="F1889">
            <v>45800</v>
          </cell>
          <cell r="G1889">
            <v>59000</v>
          </cell>
          <cell r="H1889">
            <v>35990</v>
          </cell>
          <cell r="I1889">
            <v>3599</v>
          </cell>
        </row>
        <row r="1890">
          <cell r="A1890" t="str">
            <v>MEM-RSP-FLC8M=</v>
          </cell>
          <cell r="B1890" t="str">
            <v>RSP Flash Credit Card: 8 MB Kit</v>
          </cell>
          <cell r="C1890" t="str">
            <v>9Q150287</v>
          </cell>
          <cell r="D1890" t="str">
            <v>IP-SOL-MEM-RSP-FLC8M=</v>
          </cell>
          <cell r="E1890">
            <v>52000</v>
          </cell>
          <cell r="F1890">
            <v>20900</v>
          </cell>
          <cell r="G1890">
            <v>27000</v>
          </cell>
          <cell r="H1890">
            <v>16470</v>
          </cell>
          <cell r="I1890">
            <v>1647</v>
          </cell>
        </row>
        <row r="1891">
          <cell r="A1891" t="str">
            <v>MEM-RSP4-128-4PK=</v>
          </cell>
          <cell r="B1891" t="str">
            <v>RSP4 128MB DRAM Upgrade Kit (4-pack)</v>
          </cell>
          <cell r="C1891" t="str">
            <v>9Q152717</v>
          </cell>
          <cell r="D1891" t="str">
            <v>IP-SOL-MEM-RSP4-128-4PK=</v>
          </cell>
          <cell r="E1891">
            <v>1534000</v>
          </cell>
          <cell r="F1891">
            <v>636700</v>
          </cell>
          <cell r="G1891">
            <v>829000</v>
          </cell>
          <cell r="H1891">
            <v>505690</v>
          </cell>
          <cell r="I1891">
            <v>50569</v>
          </cell>
        </row>
        <row r="1892">
          <cell r="A1892" t="str">
            <v>MEM-RSP4-128M</v>
          </cell>
          <cell r="B1892" t="str">
            <v>RSP4 128MB DRAM Option</v>
          </cell>
          <cell r="C1892" t="str">
            <v>9Q150290</v>
          </cell>
          <cell r="D1892" t="str">
            <v>IP-SOL-MEM-RSP4-128M</v>
          </cell>
          <cell r="E1892">
            <v>376000</v>
          </cell>
          <cell r="F1892">
            <v>150400</v>
          </cell>
          <cell r="G1892">
            <v>130000</v>
          </cell>
          <cell r="H1892">
            <v>79300</v>
          </cell>
          <cell r="I1892">
            <v>7930</v>
          </cell>
        </row>
        <row r="1893">
          <cell r="A1893" t="str">
            <v>MEM-RSP4-128M=</v>
          </cell>
          <cell r="B1893" t="str">
            <v>RSP4 128MB DRAM Upgrade Kit</v>
          </cell>
          <cell r="C1893" t="str">
            <v>9Q150304</v>
          </cell>
          <cell r="D1893" t="str">
            <v>IP-SOL-MEM-RSP4-128M=</v>
          </cell>
          <cell r="E1893">
            <v>502000</v>
          </cell>
          <cell r="F1893">
            <v>200800</v>
          </cell>
          <cell r="G1893">
            <v>259000</v>
          </cell>
          <cell r="H1893">
            <v>157990</v>
          </cell>
          <cell r="I1893">
            <v>15799</v>
          </cell>
        </row>
        <row r="1894">
          <cell r="A1894" t="str">
            <v>MEM-RSP4-256-4PK=</v>
          </cell>
          <cell r="B1894" t="str">
            <v>RSP4 256MB DRAM Upgrade Kit (4-pack)</v>
          </cell>
          <cell r="C1894" t="str">
            <v>9Q152720</v>
          </cell>
          <cell r="D1894" t="str">
            <v>IP-SOL-MEM-RSP4-256-4PK=</v>
          </cell>
          <cell r="E1894">
            <v>3069000</v>
          </cell>
          <cell r="F1894">
            <v>1274100</v>
          </cell>
          <cell r="G1894">
            <v>1659000</v>
          </cell>
          <cell r="H1894">
            <v>1011990</v>
          </cell>
          <cell r="I1894">
            <v>101199</v>
          </cell>
        </row>
        <row r="1895">
          <cell r="A1895" t="str">
            <v>MEM-RSP4-256M</v>
          </cell>
          <cell r="B1895" t="str">
            <v>RSP4 256MB DRAM Option</v>
          </cell>
          <cell r="C1895" t="str">
            <v>9Q150317</v>
          </cell>
          <cell r="D1895" t="str">
            <v>IP-SOL-MEM-RSP4-256M</v>
          </cell>
          <cell r="E1895">
            <v>878000</v>
          </cell>
          <cell r="F1895">
            <v>351800</v>
          </cell>
          <cell r="G1895">
            <v>389000</v>
          </cell>
          <cell r="H1895">
            <v>237290</v>
          </cell>
          <cell r="I1895">
            <v>23729</v>
          </cell>
        </row>
        <row r="1896">
          <cell r="A1896" t="str">
            <v>MEM-RSP4-256M=</v>
          </cell>
          <cell r="B1896" t="str">
            <v>RSP4 256MB DRAM Upgrade Kit</v>
          </cell>
          <cell r="C1896" t="str">
            <v>9Q150320</v>
          </cell>
          <cell r="D1896" t="str">
            <v>IP-SOL-MEM-RSP4-256M=</v>
          </cell>
          <cell r="E1896">
            <v>1003000</v>
          </cell>
          <cell r="F1896">
            <v>401400</v>
          </cell>
          <cell r="G1896">
            <v>518000</v>
          </cell>
          <cell r="H1896">
            <v>315980</v>
          </cell>
          <cell r="I1896">
            <v>31598</v>
          </cell>
        </row>
        <row r="1897">
          <cell r="A1897" t="str">
            <v>MEM-RSP4-32M=</v>
          </cell>
          <cell r="B1897" t="str">
            <v>RSP4 32MB DRAM Upgrade Kit</v>
          </cell>
          <cell r="C1897" t="str">
            <v>9Q150333</v>
          </cell>
          <cell r="D1897" t="str">
            <v>IP-SOL-MEM-RSP4-32M=</v>
          </cell>
          <cell r="E1897">
            <v>125000</v>
          </cell>
          <cell r="F1897">
            <v>50300</v>
          </cell>
          <cell r="G1897">
            <v>65000</v>
          </cell>
          <cell r="H1897">
            <v>39650</v>
          </cell>
          <cell r="I1897">
            <v>3965</v>
          </cell>
        </row>
        <row r="1898">
          <cell r="A1898" t="str">
            <v>MEM-RSP4-64M=</v>
          </cell>
          <cell r="B1898" t="str">
            <v>RSP4 64MB DRAM Option</v>
          </cell>
          <cell r="C1898" t="str">
            <v>9Q150346</v>
          </cell>
          <cell r="D1898" t="str">
            <v>IP-SOL-MEM-RSP4-64M=</v>
          </cell>
          <cell r="E1898">
            <v>251000</v>
          </cell>
          <cell r="F1898">
            <v>100700</v>
          </cell>
          <cell r="G1898">
            <v>130000</v>
          </cell>
          <cell r="H1898">
            <v>79300</v>
          </cell>
          <cell r="I1898">
            <v>7930</v>
          </cell>
        </row>
        <row r="1899">
          <cell r="A1899" t="str">
            <v>MEM-RSP4-FLC16M=</v>
          </cell>
          <cell r="B1899" t="str">
            <v>RSP4 Flash Card: 16 MB Kit</v>
          </cell>
          <cell r="C1899" t="str">
            <v>9Q150359</v>
          </cell>
          <cell r="D1899" t="str">
            <v>IP-SOL-MEM-RSP4-FLC16M=</v>
          </cell>
          <cell r="E1899">
            <v>84000</v>
          </cell>
          <cell r="F1899">
            <v>33400</v>
          </cell>
          <cell r="G1899">
            <v>43000</v>
          </cell>
          <cell r="H1899">
            <v>26230</v>
          </cell>
          <cell r="I1899">
            <v>2623</v>
          </cell>
        </row>
        <row r="1900">
          <cell r="A1900" t="str">
            <v>MEM-RSP4-FLC20M</v>
          </cell>
          <cell r="B1900" t="str">
            <v>RSP4 Flash Card: 20 MB Option</v>
          </cell>
          <cell r="C1900" t="str">
            <v>9Q150362</v>
          </cell>
          <cell r="D1900" t="str">
            <v>IP-SOL-MEM-RSP4-FLC20M</v>
          </cell>
          <cell r="E1900">
            <v>31000</v>
          </cell>
          <cell r="F1900">
            <v>12400</v>
          </cell>
          <cell r="G1900">
            <v>16000</v>
          </cell>
          <cell r="H1900">
            <v>9760</v>
          </cell>
          <cell r="I1900">
            <v>976</v>
          </cell>
        </row>
        <row r="1901">
          <cell r="A1901" t="str">
            <v>MEM-RSP4-FLC20M=</v>
          </cell>
          <cell r="B1901" t="str">
            <v>RSP4 Flash Card: 20 MB Kit</v>
          </cell>
          <cell r="C1901" t="str">
            <v>9Q150375</v>
          </cell>
          <cell r="D1901" t="str">
            <v>IP-SOL-MEM-RSP4-FLC20M=</v>
          </cell>
          <cell r="E1901">
            <v>115000</v>
          </cell>
          <cell r="F1901">
            <v>45800</v>
          </cell>
          <cell r="G1901">
            <v>59000</v>
          </cell>
          <cell r="H1901">
            <v>35990</v>
          </cell>
          <cell r="I1901">
            <v>3599</v>
          </cell>
        </row>
        <row r="1902">
          <cell r="A1902" t="str">
            <v>MEM-RSP8-128M</v>
          </cell>
          <cell r="B1902" t="str">
            <v>RSP8 128MB DRAM Option</v>
          </cell>
          <cell r="C1902" t="str">
            <v>9Q150388</v>
          </cell>
          <cell r="D1902" t="str">
            <v>IP-SOL-MEM-RSP8-128M</v>
          </cell>
          <cell r="E1902">
            <v>251000</v>
          </cell>
          <cell r="F1902">
            <v>100700</v>
          </cell>
          <cell r="G1902">
            <v>130000</v>
          </cell>
          <cell r="H1902">
            <v>79300</v>
          </cell>
          <cell r="I1902">
            <v>7930</v>
          </cell>
        </row>
        <row r="1903">
          <cell r="A1903" t="str">
            <v>MEM-RSP8-128M=</v>
          </cell>
          <cell r="B1903" t="str">
            <v>RSP8 128MB DRAM Upgrade Kit</v>
          </cell>
          <cell r="C1903" t="str">
            <v>9Q150391</v>
          </cell>
          <cell r="D1903" t="str">
            <v>IP-SOL-MEM-RSP8-128M=</v>
          </cell>
          <cell r="E1903">
            <v>502000</v>
          </cell>
          <cell r="F1903">
            <v>200800</v>
          </cell>
          <cell r="G1903">
            <v>259000</v>
          </cell>
          <cell r="H1903">
            <v>157990</v>
          </cell>
          <cell r="I1903">
            <v>15799</v>
          </cell>
        </row>
        <row r="1904">
          <cell r="A1904" t="str">
            <v>MEM-RSP8-256M</v>
          </cell>
          <cell r="B1904" t="str">
            <v>RSP8 256MB DRAM Option</v>
          </cell>
          <cell r="C1904" t="str">
            <v>9Q150405</v>
          </cell>
          <cell r="D1904" t="str">
            <v>IP-SOL-MEM-RSP8-256M</v>
          </cell>
          <cell r="E1904">
            <v>753000</v>
          </cell>
          <cell r="F1904">
            <v>301500</v>
          </cell>
          <cell r="G1904">
            <v>389000</v>
          </cell>
          <cell r="H1904">
            <v>237290</v>
          </cell>
          <cell r="I1904">
            <v>23729</v>
          </cell>
        </row>
        <row r="1905">
          <cell r="A1905" t="str">
            <v>MEM-RSP8-256M=</v>
          </cell>
          <cell r="B1905" t="str">
            <v>RSP8 256MB DRAM Upgrade Kit</v>
          </cell>
          <cell r="C1905" t="str">
            <v>9Q150418</v>
          </cell>
          <cell r="D1905" t="str">
            <v>IP-SOL-MEM-RSP8-256M=</v>
          </cell>
          <cell r="E1905">
            <v>1003000</v>
          </cell>
          <cell r="F1905">
            <v>401400</v>
          </cell>
          <cell r="G1905">
            <v>518000</v>
          </cell>
          <cell r="H1905">
            <v>315980</v>
          </cell>
          <cell r="I1905">
            <v>31598</v>
          </cell>
        </row>
        <row r="1906">
          <cell r="A1906" t="str">
            <v>MEM-RSP8-64M=</v>
          </cell>
          <cell r="B1906" t="str">
            <v>RSP8 64MB DRAM Option</v>
          </cell>
          <cell r="C1906" t="str">
            <v>9Q150421</v>
          </cell>
          <cell r="D1906" t="str">
            <v>IP-SOL-MEM-RSP8-64M=</v>
          </cell>
          <cell r="E1906">
            <v>251000</v>
          </cell>
          <cell r="F1906">
            <v>100700</v>
          </cell>
          <cell r="G1906">
            <v>130000</v>
          </cell>
          <cell r="H1906">
            <v>79300</v>
          </cell>
          <cell r="I1906">
            <v>7930</v>
          </cell>
        </row>
        <row r="1907">
          <cell r="A1907" t="str">
            <v>GEIP=</v>
          </cell>
          <cell r="B1907" t="str">
            <v>Gigabit Ethernet Interface Processor</v>
          </cell>
          <cell r="C1907" t="str">
            <v>9Q150434</v>
          </cell>
          <cell r="D1907" t="str">
            <v>IP-SOL-GEIP=</v>
          </cell>
          <cell r="E1907">
            <v>2404000</v>
          </cell>
          <cell r="F1907">
            <v>962400</v>
          </cell>
          <cell r="G1907">
            <v>1242000</v>
          </cell>
          <cell r="H1907">
            <v>757620</v>
          </cell>
          <cell r="I1907">
            <v>75762</v>
          </cell>
        </row>
        <row r="1908">
          <cell r="A1908" t="str">
            <v>CX-CIP2-ECA1</v>
          </cell>
          <cell r="B1908" t="str">
            <v>CIP2 with Single ESCON Channel Interface</v>
          </cell>
          <cell r="C1908" t="str">
            <v>9Q156012</v>
          </cell>
          <cell r="D1908" t="str">
            <v>IP-SOL-CX-CIP2-ECA1</v>
          </cell>
          <cell r="E1908">
            <v>6272000</v>
          </cell>
          <cell r="F1908">
            <v>2510600</v>
          </cell>
          <cell r="G1908">
            <v>3240000</v>
          </cell>
          <cell r="H1908">
            <v>1976400</v>
          </cell>
          <cell r="I1908">
            <v>197640</v>
          </cell>
        </row>
        <row r="1909">
          <cell r="A1909" t="str">
            <v>CX-CIP2-ECA2</v>
          </cell>
          <cell r="B1909" t="str">
            <v>CIP2 with Dual ESCON Channel Interface</v>
          </cell>
          <cell r="C1909" t="str">
            <v>9Q150450</v>
          </cell>
          <cell r="D1909" t="str">
            <v>IP-SOL-CX-CIP2-ECA2</v>
          </cell>
          <cell r="E1909">
            <v>9250000</v>
          </cell>
          <cell r="F1909">
            <v>3703000</v>
          </cell>
          <cell r="G1909">
            <v>4779000</v>
          </cell>
          <cell r="H1909">
            <v>2915190</v>
          </cell>
          <cell r="I1909">
            <v>291519</v>
          </cell>
        </row>
        <row r="1910">
          <cell r="A1910" t="str">
            <v>CX-CIP2-ECAP1</v>
          </cell>
          <cell r="B1910" t="str">
            <v>CIP2 with Single ESCON &amp; Single Parallel (Bus&amp;Tag) Interface</v>
          </cell>
          <cell r="C1910" t="str">
            <v>9Q150463</v>
          </cell>
          <cell r="D1910" t="str">
            <v>IP-SOL-CX-CIP2-ECAP1</v>
          </cell>
          <cell r="E1910">
            <v>7683000</v>
          </cell>
          <cell r="F1910">
            <v>3075500</v>
          </cell>
          <cell r="G1910">
            <v>3969000</v>
          </cell>
          <cell r="H1910">
            <v>2421090</v>
          </cell>
          <cell r="I1910">
            <v>242109</v>
          </cell>
        </row>
        <row r="1911">
          <cell r="A1911" t="str">
            <v>CX-CIP2-PCA1</v>
          </cell>
          <cell r="B1911" t="str">
            <v>CIP2 with Single Parallel Channel (Bus and Tag) Interface</v>
          </cell>
          <cell r="C1911" t="str">
            <v>9Q150476</v>
          </cell>
          <cell r="D1911" t="str">
            <v>IP-SOL-CX-CIP2-PCA1</v>
          </cell>
          <cell r="E1911">
            <v>4390000</v>
          </cell>
          <cell r="F1911">
            <v>1757400</v>
          </cell>
          <cell r="G1911">
            <v>2268000</v>
          </cell>
          <cell r="H1911">
            <v>1383480</v>
          </cell>
          <cell r="I1911">
            <v>138348</v>
          </cell>
        </row>
        <row r="1912">
          <cell r="A1912" t="str">
            <v>CX-CIP2-PCA2</v>
          </cell>
          <cell r="B1912" t="str">
            <v>CIP2 with Dual Parallel Channel (Bus and Tag) Interface</v>
          </cell>
          <cell r="C1912" t="str">
            <v>9Q150489</v>
          </cell>
          <cell r="D1912" t="str">
            <v>IP-SOL-CX-CIP2-PCA2</v>
          </cell>
          <cell r="E1912">
            <v>5488000</v>
          </cell>
          <cell r="F1912">
            <v>2196800</v>
          </cell>
          <cell r="G1912">
            <v>2835000</v>
          </cell>
          <cell r="H1912">
            <v>1729350</v>
          </cell>
          <cell r="I1912">
            <v>172935</v>
          </cell>
        </row>
        <row r="1913">
          <cell r="A1913" t="str">
            <v>FEIP2-DSW-2FX</v>
          </cell>
          <cell r="B1913" t="str">
            <v>2-Port Fast Ethernet IP with Dist. Switching (100FX)</v>
          </cell>
          <cell r="C1913" t="str">
            <v>9Q150492</v>
          </cell>
          <cell r="D1913" t="str">
            <v>IP-SOL-FEIP2-DSW-2FX</v>
          </cell>
          <cell r="E1913">
            <v>1672000</v>
          </cell>
          <cell r="F1913">
            <v>669500</v>
          </cell>
          <cell r="G1913">
            <v>864000</v>
          </cell>
          <cell r="H1913">
            <v>527040</v>
          </cell>
          <cell r="I1913">
            <v>52704</v>
          </cell>
        </row>
        <row r="1914">
          <cell r="A1914" t="str">
            <v>FEIP2-DSW-2TX</v>
          </cell>
          <cell r="B1914" t="str">
            <v>2-Port Fast Ethernet IP with Dist. Switching (100TX)</v>
          </cell>
          <cell r="C1914" t="str">
            <v>9Q150506</v>
          </cell>
          <cell r="D1914" t="str">
            <v>IP-SOL-FEIP2-DSW-2TX</v>
          </cell>
          <cell r="E1914">
            <v>1254000</v>
          </cell>
          <cell r="F1914">
            <v>502100</v>
          </cell>
          <cell r="G1914">
            <v>648000</v>
          </cell>
          <cell r="H1914">
            <v>395280</v>
          </cell>
          <cell r="I1914">
            <v>39528</v>
          </cell>
        </row>
        <row r="1915">
          <cell r="A1915" t="str">
            <v>SRPIP-OC12MM</v>
          </cell>
          <cell r="B1915" t="str">
            <v>Dynamic Packet Transport  Interface Processor - OC12MM</v>
          </cell>
          <cell r="C1915" t="str">
            <v>9Q150519</v>
          </cell>
          <cell r="D1915" t="str">
            <v>IP-SOL-SRPIP-OC12MM</v>
          </cell>
          <cell r="E1915">
            <v>3763000</v>
          </cell>
          <cell r="F1915">
            <v>1506400</v>
          </cell>
          <cell r="G1915">
            <v>1944000</v>
          </cell>
          <cell r="H1915">
            <v>1185840</v>
          </cell>
          <cell r="I1915">
            <v>118584</v>
          </cell>
        </row>
        <row r="1916">
          <cell r="A1916" t="str">
            <v>SRPIP-OC12SMI</v>
          </cell>
          <cell r="B1916" t="str">
            <v>Spatial Reuse Protocol Interface Processor - OC12SMI</v>
          </cell>
          <cell r="C1916" t="str">
            <v>9Q150522</v>
          </cell>
          <cell r="D1916" t="str">
            <v>IP-SOL-SRPIP-OC12SMI</v>
          </cell>
          <cell r="E1916">
            <v>4181000</v>
          </cell>
          <cell r="F1916">
            <v>1673700</v>
          </cell>
          <cell r="G1916">
            <v>2160000</v>
          </cell>
          <cell r="H1916">
            <v>1317600</v>
          </cell>
          <cell r="I1916">
            <v>131760</v>
          </cell>
        </row>
        <row r="1917">
          <cell r="A1917" t="str">
            <v>SRPIP-OC12SML</v>
          </cell>
          <cell r="B1917" t="str">
            <v>Dynamic Packet Transport Interface Processor - OC12SML</v>
          </cell>
          <cell r="C1917" t="str">
            <v>9Q150535</v>
          </cell>
          <cell r="D1917" t="str">
            <v>IP-SOL-SRPIP-OC12SML</v>
          </cell>
          <cell r="E1917">
            <v>4599000</v>
          </cell>
          <cell r="F1917">
            <v>1841100</v>
          </cell>
          <cell r="G1917">
            <v>2376000</v>
          </cell>
          <cell r="H1917">
            <v>1449360</v>
          </cell>
          <cell r="I1917">
            <v>144936</v>
          </cell>
        </row>
        <row r="1918">
          <cell r="A1918" t="str">
            <v>SRPIP-OC12SMX=</v>
          </cell>
          <cell r="B1918" t="str">
            <v>DPT-OC12 Singe-mode extended reach Interface Processor</v>
          </cell>
          <cell r="C1918" t="str">
            <v>9Q152733</v>
          </cell>
          <cell r="D1918" t="str">
            <v>IP-SOL-SRPIP-OC12SMX=</v>
          </cell>
          <cell r="E1918">
            <v>6294000</v>
          </cell>
          <cell r="F1918">
            <v>2612800</v>
          </cell>
          <cell r="G1918">
            <v>3402000</v>
          </cell>
          <cell r="H1918">
            <v>2075220</v>
          </cell>
          <cell r="I1918">
            <v>207522</v>
          </cell>
        </row>
        <row r="1919">
          <cell r="A1919" t="str">
            <v>VIP2-10/40-UPG</v>
          </cell>
          <cell r="B1919" t="str">
            <v>VIP2-10 TO VIP2-40 UPGRADE</v>
          </cell>
          <cell r="C1919" t="str">
            <v>9Q150548</v>
          </cell>
          <cell r="D1919" t="str">
            <v>IP-SOL-VIP2-10/40-UPG</v>
          </cell>
          <cell r="E1919">
            <v>1045000</v>
          </cell>
          <cell r="F1919">
            <v>418400</v>
          </cell>
          <cell r="G1919">
            <v>540000</v>
          </cell>
          <cell r="H1919">
            <v>329400</v>
          </cell>
          <cell r="I1919">
            <v>32940</v>
          </cell>
        </row>
        <row r="1920">
          <cell r="A1920" t="str">
            <v>VIP2-15/40-UPG</v>
          </cell>
          <cell r="B1920" t="str">
            <v>VIP2-15 to VIP2-40 Upgrade</v>
          </cell>
          <cell r="C1920" t="str">
            <v>9Q150551</v>
          </cell>
          <cell r="D1920" t="str">
            <v>IP-SOL-VIP2-15/40-UPG</v>
          </cell>
          <cell r="E1920">
            <v>1045000</v>
          </cell>
          <cell r="F1920">
            <v>418400</v>
          </cell>
          <cell r="G1920">
            <v>540000</v>
          </cell>
          <cell r="H1920">
            <v>329400</v>
          </cell>
          <cell r="I1920">
            <v>32940</v>
          </cell>
        </row>
        <row r="1921">
          <cell r="A1921" t="str">
            <v>VIP2-20/40-UPG</v>
          </cell>
          <cell r="B1921" t="str">
            <v>VIP2-20 TO VIP2-40 UPGRADE</v>
          </cell>
          <cell r="C1921" t="str">
            <v>9Q150564</v>
          </cell>
          <cell r="D1921" t="str">
            <v>IP-SOL-VIP2-20/40-UPG</v>
          </cell>
          <cell r="E1921">
            <v>209000</v>
          </cell>
          <cell r="F1921">
            <v>83700</v>
          </cell>
          <cell r="G1921">
            <v>108000</v>
          </cell>
          <cell r="H1921">
            <v>65880</v>
          </cell>
          <cell r="I1921">
            <v>6588</v>
          </cell>
        </row>
        <row r="1922">
          <cell r="A1922" t="str">
            <v>VIP2-40</v>
          </cell>
          <cell r="B1922" t="str">
            <v>Versatile Interface Processor-2, model 40</v>
          </cell>
          <cell r="C1922" t="str">
            <v>9Q150577</v>
          </cell>
          <cell r="D1922" t="str">
            <v>IP-SOL-VIP2-40</v>
          </cell>
          <cell r="E1922">
            <v>2300000</v>
          </cell>
          <cell r="F1922">
            <v>920600</v>
          </cell>
          <cell r="G1922">
            <v>1188000</v>
          </cell>
          <cell r="H1922">
            <v>724680</v>
          </cell>
          <cell r="I1922">
            <v>72468</v>
          </cell>
        </row>
        <row r="1923">
          <cell r="A1923" t="str">
            <v>VIP2-50</v>
          </cell>
          <cell r="B1923" t="str">
            <v>Versatile Interface Processor 2, Model 50</v>
          </cell>
          <cell r="C1923" t="str">
            <v>9Q150580</v>
          </cell>
          <cell r="D1923" t="str">
            <v>IP-SOL-VIP2-50</v>
          </cell>
          <cell r="E1923">
            <v>3136000</v>
          </cell>
          <cell r="F1923">
            <v>1255300</v>
          </cell>
          <cell r="G1923">
            <v>1620000</v>
          </cell>
          <cell r="H1923">
            <v>988200</v>
          </cell>
          <cell r="I1923">
            <v>98820</v>
          </cell>
        </row>
        <row r="1924">
          <cell r="A1924" t="str">
            <v>VIP4-50</v>
          </cell>
          <cell r="B1924" t="str">
            <v>Versatile Interface Processor 4, Model 50</v>
          </cell>
          <cell r="C1924" t="str">
            <v>9Q150593</v>
          </cell>
          <cell r="D1924" t="str">
            <v>IP-SOL-VIP4-50</v>
          </cell>
          <cell r="E1924">
            <v>2198000</v>
          </cell>
          <cell r="F1924">
            <v>912400</v>
          </cell>
          <cell r="G1924">
            <v>1188000</v>
          </cell>
          <cell r="H1924">
            <v>724680</v>
          </cell>
          <cell r="I1924">
            <v>72468</v>
          </cell>
        </row>
        <row r="1925">
          <cell r="A1925" t="str">
            <v>VIP4-80</v>
          </cell>
          <cell r="B1925" t="str">
            <v>Versatile Interface Processor 4, Model 80</v>
          </cell>
          <cell r="C1925" t="str">
            <v>9Q150607</v>
          </cell>
          <cell r="D1925" t="str">
            <v>IP-SOL-VIP4-80</v>
          </cell>
          <cell r="E1925">
            <v>2997000</v>
          </cell>
          <cell r="F1925">
            <v>1244200</v>
          </cell>
          <cell r="G1925">
            <v>1620000</v>
          </cell>
          <cell r="H1925">
            <v>988200</v>
          </cell>
          <cell r="I1925">
            <v>98820</v>
          </cell>
        </row>
        <row r="1926">
          <cell r="A1926" t="str">
            <v>GBIC-LX/LH</v>
          </cell>
          <cell r="B1926" t="str">
            <v>Gigabit Interface Converter for 1000BASE-LX standard</v>
          </cell>
          <cell r="C1926" t="str">
            <v>9Q150610</v>
          </cell>
          <cell r="D1926" t="str">
            <v>IP-SOL-GBIC-LX/LH</v>
          </cell>
          <cell r="E1926">
            <v>314000</v>
          </cell>
          <cell r="F1926">
            <v>125600</v>
          </cell>
          <cell r="G1926">
            <v>162000</v>
          </cell>
          <cell r="H1926">
            <v>98820</v>
          </cell>
          <cell r="I1926">
            <v>9882</v>
          </cell>
        </row>
        <row r="1927">
          <cell r="A1927" t="str">
            <v>MEM-V240-64-10PK=</v>
          </cell>
          <cell r="B1927" t="str">
            <v>64 MByte DRAM Upgrade for VIP2-40 (10-pack)</v>
          </cell>
          <cell r="C1927" t="str">
            <v>9Q152746</v>
          </cell>
          <cell r="D1927" t="str">
            <v>IP-SOL-MEM-V240-64-10PK=</v>
          </cell>
          <cell r="E1927">
            <v>1918000</v>
          </cell>
          <cell r="F1927">
            <v>796400</v>
          </cell>
          <cell r="G1927">
            <v>1037000</v>
          </cell>
          <cell r="H1927">
            <v>632570</v>
          </cell>
          <cell r="I1927">
            <v>63257</v>
          </cell>
        </row>
        <row r="1928">
          <cell r="A1928" t="str">
            <v>MEM-V250-128-10PK=</v>
          </cell>
          <cell r="B1928" t="str">
            <v>128 MByte DRAM Upgrade for VIP2-50/xIP-50 (10-pack)</v>
          </cell>
          <cell r="C1928" t="str">
            <v>9Q152704</v>
          </cell>
          <cell r="D1928" t="str">
            <v>IP-SOL-MEM-V250-128-10PK=</v>
          </cell>
          <cell r="E1928">
            <v>3836000</v>
          </cell>
          <cell r="F1928">
            <v>1592800</v>
          </cell>
          <cell r="G1928">
            <v>2074000</v>
          </cell>
          <cell r="H1928">
            <v>1265140</v>
          </cell>
          <cell r="I1928">
            <v>126514</v>
          </cell>
        </row>
        <row r="1929">
          <cell r="A1929" t="str">
            <v>MEM-VIP240-64M</v>
          </cell>
          <cell r="B1929" t="str">
            <v>64 MB DRAM Option for VIP2-40</v>
          </cell>
          <cell r="C1929" t="str">
            <v>9Q150636</v>
          </cell>
          <cell r="D1929" t="str">
            <v>IP-SOL-MEM-VIP240-64M</v>
          </cell>
          <cell r="E1929">
            <v>125000</v>
          </cell>
          <cell r="F1929">
            <v>50300</v>
          </cell>
          <cell r="G1929">
            <v>65000</v>
          </cell>
          <cell r="H1929">
            <v>39650</v>
          </cell>
          <cell r="I1929">
            <v>3965</v>
          </cell>
        </row>
        <row r="1930">
          <cell r="A1930" t="str">
            <v>MEM-VIP240-64M=</v>
          </cell>
          <cell r="B1930" t="str">
            <v>64 MB DRAM Option for VIP2-40 (Spare)</v>
          </cell>
          <cell r="C1930" t="str">
            <v>9Q150649</v>
          </cell>
          <cell r="D1930" t="str">
            <v>IP-SOL-MEM-VIP240-64M=</v>
          </cell>
          <cell r="E1930">
            <v>251000</v>
          </cell>
          <cell r="F1930">
            <v>100700</v>
          </cell>
          <cell r="G1930">
            <v>130000</v>
          </cell>
          <cell r="H1930">
            <v>79300</v>
          </cell>
          <cell r="I1930">
            <v>7930</v>
          </cell>
        </row>
        <row r="1931">
          <cell r="A1931" t="str">
            <v>MEM-VIP250-128M-D</v>
          </cell>
          <cell r="B1931" t="str">
            <v>128 Mbytes DRAM Option for VIP2-50/xIP-50</v>
          </cell>
          <cell r="C1931" t="str">
            <v>9Q150652</v>
          </cell>
          <cell r="D1931" t="str">
            <v>IP-SOL-MEM-VIP250-128M-D</v>
          </cell>
          <cell r="E1931">
            <v>376000</v>
          </cell>
          <cell r="F1931">
            <v>150400</v>
          </cell>
          <cell r="G1931">
            <v>194000</v>
          </cell>
          <cell r="H1931">
            <v>118340</v>
          </cell>
          <cell r="I1931">
            <v>11834</v>
          </cell>
        </row>
        <row r="1932">
          <cell r="A1932" t="str">
            <v>MEM-VIP250-128M-D=</v>
          </cell>
          <cell r="B1932" t="str">
            <v>128 Mbytes DRAM Option for VIP2-50/xIP-50</v>
          </cell>
          <cell r="C1932" t="str">
            <v>9Q150665</v>
          </cell>
          <cell r="D1932" t="str">
            <v>IP-SOL-MEM-VIP250-128M-D=</v>
          </cell>
          <cell r="E1932">
            <v>502000</v>
          </cell>
          <cell r="F1932">
            <v>200800</v>
          </cell>
          <cell r="G1932">
            <v>259000</v>
          </cell>
          <cell r="H1932">
            <v>157990</v>
          </cell>
          <cell r="I1932">
            <v>15799</v>
          </cell>
        </row>
        <row r="1933">
          <cell r="A1933" t="str">
            <v>MEM-VIP250-32M-D=</v>
          </cell>
          <cell r="B1933" t="str">
            <v>32 Mbytes DRAM Option for VIP2-50/xIP-50 (default)</v>
          </cell>
          <cell r="C1933" t="str">
            <v>9Q150678</v>
          </cell>
          <cell r="D1933" t="str">
            <v>IP-SOL-MEM-VIP250-32M-D=</v>
          </cell>
          <cell r="E1933">
            <v>125000</v>
          </cell>
          <cell r="F1933">
            <v>50300</v>
          </cell>
          <cell r="G1933">
            <v>65000</v>
          </cell>
          <cell r="H1933">
            <v>39650</v>
          </cell>
          <cell r="I1933">
            <v>3965</v>
          </cell>
        </row>
        <row r="1934">
          <cell r="A1934" t="str">
            <v>MEM-VIP250-4M-S=</v>
          </cell>
          <cell r="B1934" t="str">
            <v>4 Mbytes SRAM Option for VIP2-50/xIP-50 (default)</v>
          </cell>
          <cell r="C1934" t="str">
            <v>9Q150681</v>
          </cell>
          <cell r="D1934" t="str">
            <v>IP-SOL-MEM-VIP250-4M-S=</v>
          </cell>
          <cell r="E1934">
            <v>167000</v>
          </cell>
          <cell r="F1934">
            <v>66700</v>
          </cell>
          <cell r="G1934">
            <v>86000</v>
          </cell>
          <cell r="H1934">
            <v>52460</v>
          </cell>
          <cell r="I1934">
            <v>5246</v>
          </cell>
        </row>
        <row r="1935">
          <cell r="A1935" t="str">
            <v>MEM-VIP250-64M-D</v>
          </cell>
          <cell r="B1935" t="str">
            <v>64 Mbytes DRAM Option for VIP2-50/xIP-50</v>
          </cell>
          <cell r="C1935" t="str">
            <v>9Q150694</v>
          </cell>
          <cell r="D1935" t="str">
            <v>IP-SOL-MEM-VIP250-64M-D</v>
          </cell>
          <cell r="E1935">
            <v>125000</v>
          </cell>
          <cell r="F1935">
            <v>50300</v>
          </cell>
          <cell r="G1935">
            <v>65000</v>
          </cell>
          <cell r="H1935">
            <v>39650</v>
          </cell>
          <cell r="I1935">
            <v>3965</v>
          </cell>
        </row>
        <row r="1936">
          <cell r="A1936" t="str">
            <v>MEM-VIP250-64M-D=</v>
          </cell>
          <cell r="B1936" t="str">
            <v>64 Mbytes DRAM Option for VIP2-50/xIP-50</v>
          </cell>
          <cell r="C1936" t="str">
            <v>9Q150708</v>
          </cell>
          <cell r="D1936" t="str">
            <v>IP-SOL-MEM-VIP250-64M-D=</v>
          </cell>
          <cell r="E1936">
            <v>251000</v>
          </cell>
          <cell r="F1936">
            <v>100700</v>
          </cell>
          <cell r="G1936">
            <v>130000</v>
          </cell>
          <cell r="H1936">
            <v>79300</v>
          </cell>
          <cell r="I1936">
            <v>7930</v>
          </cell>
        </row>
        <row r="1937">
          <cell r="A1937" t="str">
            <v>MEM-VIP250-8M-S</v>
          </cell>
          <cell r="B1937" t="str">
            <v>8 Mbytes SRAM Option for VIP2-50/xIP-50</v>
          </cell>
          <cell r="C1937" t="str">
            <v>9Q150711</v>
          </cell>
          <cell r="D1937" t="str">
            <v>IP-SOL-MEM-VIP250-8M-S</v>
          </cell>
          <cell r="E1937">
            <v>167000</v>
          </cell>
          <cell r="F1937">
            <v>66700</v>
          </cell>
          <cell r="G1937">
            <v>86000</v>
          </cell>
          <cell r="H1937">
            <v>52460</v>
          </cell>
          <cell r="I1937">
            <v>5246</v>
          </cell>
        </row>
        <row r="1938">
          <cell r="A1938" t="str">
            <v>MEM-VIP250-8M-S=</v>
          </cell>
          <cell r="B1938" t="str">
            <v>8 Mbytes SRAM Option for VIP2-50/xIP-50</v>
          </cell>
          <cell r="C1938" t="str">
            <v>9Q150724</v>
          </cell>
          <cell r="D1938" t="str">
            <v>IP-SOL-MEM-VIP250-8M-S=</v>
          </cell>
          <cell r="E1938">
            <v>334000</v>
          </cell>
          <cell r="F1938">
            <v>134000</v>
          </cell>
          <cell r="G1938">
            <v>173000</v>
          </cell>
          <cell r="H1938">
            <v>105530</v>
          </cell>
          <cell r="I1938">
            <v>10553</v>
          </cell>
        </row>
        <row r="1939">
          <cell r="A1939" t="str">
            <v>V2-10/15/FE2-UPG=</v>
          </cell>
          <cell r="B1939" t="str">
            <v>DRAM MEM Upgrade for VIP2-10, VIP2-15, CX-FEIP2-2TX AND -2FX</v>
          </cell>
          <cell r="C1939" t="str">
            <v>9Q150737</v>
          </cell>
          <cell r="D1939" t="str">
            <v>IP-SOL-V2-10/15/FE2-UPG=</v>
          </cell>
          <cell r="E1939">
            <v>105000</v>
          </cell>
          <cell r="F1939">
            <v>41900</v>
          </cell>
          <cell r="G1939">
            <v>54000</v>
          </cell>
          <cell r="H1939">
            <v>32940</v>
          </cell>
          <cell r="I1939">
            <v>3294</v>
          </cell>
        </row>
        <row r="1940">
          <cell r="A1940" t="str">
            <v>VIP2-10/15/FE2-UPG</v>
          </cell>
          <cell r="B1940" t="str">
            <v>DRAM MEM Upgrade for VIP2-10, VIP2-15, CX-FEIP2-2TX AND -2FX</v>
          </cell>
          <cell r="C1940" t="str">
            <v>9Q150740</v>
          </cell>
          <cell r="D1940" t="str">
            <v>IP-SOL-VIP2-10/15/FE2-UPG</v>
          </cell>
          <cell r="E1940">
            <v>105000</v>
          </cell>
          <cell r="F1940">
            <v>41900</v>
          </cell>
          <cell r="G1940">
            <v>54000</v>
          </cell>
          <cell r="H1940">
            <v>32940</v>
          </cell>
          <cell r="I1940">
            <v>3294</v>
          </cell>
        </row>
        <row r="1941">
          <cell r="A1941" t="str">
            <v>FR-CIP1-TN3270S-U</v>
          </cell>
          <cell r="B1941" t="str">
            <v>TN3270 Server - Unlimited CIP1 Support</v>
          </cell>
          <cell r="C1941" t="str">
            <v>9Q150753</v>
          </cell>
          <cell r="D1941" t="str">
            <v>IP-SOL-FR-CIP1-TN3270S-U</v>
          </cell>
          <cell r="E1941">
            <v>4181000</v>
          </cell>
          <cell r="F1941">
            <v>1673700</v>
          </cell>
          <cell r="G1941">
            <v>2160000</v>
          </cell>
          <cell r="H1941">
            <v>1317600</v>
          </cell>
          <cell r="I1941">
            <v>131760</v>
          </cell>
        </row>
        <row r="1942">
          <cell r="A1942" t="str">
            <v>FR-CIP2-TN3270S-M</v>
          </cell>
          <cell r="B1942" t="str">
            <v>TN3270 Server - Mid-tier 5000 session support</v>
          </cell>
          <cell r="C1942" t="str">
            <v>9Q150766</v>
          </cell>
          <cell r="D1942" t="str">
            <v>IP-SOL-FR-CIP2-TN3270S-M</v>
          </cell>
          <cell r="E1942">
            <v>3136000</v>
          </cell>
          <cell r="F1942">
            <v>1255300</v>
          </cell>
          <cell r="G1942">
            <v>1620000</v>
          </cell>
          <cell r="H1942">
            <v>988200</v>
          </cell>
          <cell r="I1942">
            <v>98820</v>
          </cell>
        </row>
        <row r="1943">
          <cell r="A1943" t="str">
            <v>FR-CIP2-TN3270S-U</v>
          </cell>
          <cell r="B1943" t="str">
            <v>TN3270 Server - Unlimited CIP2 Support</v>
          </cell>
          <cell r="C1943" t="str">
            <v>9Q150779</v>
          </cell>
          <cell r="D1943" t="str">
            <v>IP-SOL-FR-CIP2-TN3270S-U</v>
          </cell>
          <cell r="E1943">
            <v>6690000</v>
          </cell>
          <cell r="F1943">
            <v>2678000</v>
          </cell>
          <cell r="G1943">
            <v>3456000</v>
          </cell>
          <cell r="H1943">
            <v>2108160</v>
          </cell>
          <cell r="I1943">
            <v>210816</v>
          </cell>
        </row>
        <row r="1944">
          <cell r="A1944" t="str">
            <v>FR-CIP2-TNUPG-LM</v>
          </cell>
          <cell r="B1944" t="str">
            <v>TN3270 Server upgrade from 2,000 sessions to 5,000</v>
          </cell>
          <cell r="C1944" t="str">
            <v>9Q150782</v>
          </cell>
          <cell r="D1944" t="str">
            <v>IP-SOL-FR-CIP2-TNUPG-LM</v>
          </cell>
          <cell r="E1944">
            <v>1756000</v>
          </cell>
          <cell r="F1944">
            <v>702900</v>
          </cell>
          <cell r="G1944">
            <v>907000</v>
          </cell>
          <cell r="H1944">
            <v>553270</v>
          </cell>
          <cell r="I1944">
            <v>55327</v>
          </cell>
        </row>
        <row r="1945">
          <cell r="A1945" t="str">
            <v>FR-CIP2-TNUPG-MU</v>
          </cell>
          <cell r="B1945" t="str">
            <v>TN3270 Server upgrade from 5,000 sessions to unlimited</v>
          </cell>
          <cell r="C1945" t="str">
            <v>9Q150795</v>
          </cell>
          <cell r="D1945" t="str">
            <v>IP-SOL-FR-CIP2-TNUPG-MU</v>
          </cell>
          <cell r="E1945">
            <v>4265000</v>
          </cell>
          <cell r="F1945">
            <v>1707100</v>
          </cell>
          <cell r="G1945">
            <v>2203000</v>
          </cell>
          <cell r="H1945">
            <v>1343830</v>
          </cell>
          <cell r="I1945">
            <v>134383</v>
          </cell>
        </row>
        <row r="1946">
          <cell r="A1946" t="str">
            <v>FR-CIP-CSNA</v>
          </cell>
          <cell r="B1946" t="str">
            <v>SNA SUPPORT FEATURE FOR CIP</v>
          </cell>
          <cell r="C1946" t="str">
            <v>9Q150809</v>
          </cell>
          <cell r="D1946" t="str">
            <v>IP-SOL-FR-CIP-CSNA</v>
          </cell>
          <cell r="E1946">
            <v>627000</v>
          </cell>
          <cell r="F1946">
            <v>251100</v>
          </cell>
          <cell r="G1946">
            <v>324000</v>
          </cell>
          <cell r="H1946">
            <v>197640</v>
          </cell>
          <cell r="I1946">
            <v>19764</v>
          </cell>
        </row>
        <row r="1947">
          <cell r="A1947" t="str">
            <v>FR-CIP-SNASWITCH</v>
          </cell>
          <cell r="B1947" t="str">
            <v>TN3270 Server - SNA Session Switch Feature</v>
          </cell>
          <cell r="C1947" t="str">
            <v>9Q150812</v>
          </cell>
          <cell r="D1947" t="str">
            <v>IP-SOL-FR-CIP-SNASWITCH</v>
          </cell>
          <cell r="E1947">
            <v>418000</v>
          </cell>
          <cell r="F1947">
            <v>167400</v>
          </cell>
          <cell r="G1947">
            <v>216000</v>
          </cell>
          <cell r="H1947">
            <v>131760</v>
          </cell>
          <cell r="I1947">
            <v>13176</v>
          </cell>
        </row>
        <row r="1948">
          <cell r="A1948" t="str">
            <v>FR-CIP-TCPOFF</v>
          </cell>
          <cell r="B1948" t="str">
            <v>TCP/IP OFFLOAD FEATURE FOR CIP</v>
          </cell>
          <cell r="C1948" t="str">
            <v>9Q150825</v>
          </cell>
          <cell r="D1948" t="str">
            <v>IP-SOL-FR-CIP-TCPOFF</v>
          </cell>
          <cell r="E1948">
            <v>627000</v>
          </cell>
          <cell r="F1948">
            <v>251100</v>
          </cell>
          <cell r="G1948">
            <v>324000</v>
          </cell>
          <cell r="H1948">
            <v>197640</v>
          </cell>
          <cell r="I1948">
            <v>19764</v>
          </cell>
        </row>
        <row r="1949">
          <cell r="A1949" t="str">
            <v>FR-CIP-TN3270S-L</v>
          </cell>
          <cell r="B1949" t="str">
            <v>TN3270 Server - Limited 2000 Session Support</v>
          </cell>
          <cell r="C1949" t="str">
            <v>9Q150838</v>
          </cell>
          <cell r="D1949" t="str">
            <v>IP-SOL-FR-CIP-TN3270S-L</v>
          </cell>
          <cell r="E1949">
            <v>1672000</v>
          </cell>
          <cell r="F1949">
            <v>669500</v>
          </cell>
          <cell r="G1949">
            <v>864000</v>
          </cell>
          <cell r="H1949">
            <v>527040</v>
          </cell>
          <cell r="I1949">
            <v>52704</v>
          </cell>
        </row>
        <row r="1950">
          <cell r="A1950" t="str">
            <v>MEM-CIP-128M</v>
          </cell>
          <cell r="B1950" t="str">
            <v>CIP 128 MB DRAM Option</v>
          </cell>
          <cell r="C1950" t="str">
            <v>9Q161119</v>
          </cell>
          <cell r="D1950" t="str">
            <v>IP-SOL-MEM-CIP-128M</v>
          </cell>
          <cell r="E1950">
            <v>376000</v>
          </cell>
          <cell r="F1950">
            <v>150400</v>
          </cell>
          <cell r="G1950">
            <v>194000</v>
          </cell>
          <cell r="H1950">
            <v>118340</v>
          </cell>
          <cell r="I1950">
            <v>11834</v>
          </cell>
        </row>
        <row r="1951">
          <cell r="A1951" t="str">
            <v>MEM-CIP-128M=</v>
          </cell>
          <cell r="B1951" t="str">
            <v>CIP 128 MB DRAM Upgrade Kit</v>
          </cell>
          <cell r="C1951" t="str">
            <v>9Q150841</v>
          </cell>
          <cell r="D1951" t="str">
            <v>IP-SOL-MEM-CIP-128M=</v>
          </cell>
          <cell r="E1951">
            <v>502000</v>
          </cell>
          <cell r="F1951">
            <v>200800</v>
          </cell>
          <cell r="G1951">
            <v>259000</v>
          </cell>
          <cell r="H1951">
            <v>157990</v>
          </cell>
          <cell r="I1951">
            <v>15799</v>
          </cell>
        </row>
        <row r="1952">
          <cell r="A1952" t="str">
            <v>MEM-CIP-64M</v>
          </cell>
          <cell r="B1952" t="str">
            <v>CIP 64 MB DRAM Option</v>
          </cell>
          <cell r="C1952" t="str">
            <v>9Q150854</v>
          </cell>
          <cell r="D1952" t="str">
            <v>IP-SOL-MEM-CIP-64M</v>
          </cell>
          <cell r="E1952">
            <v>125000</v>
          </cell>
          <cell r="F1952">
            <v>50300</v>
          </cell>
          <cell r="G1952">
            <v>65000</v>
          </cell>
          <cell r="H1952">
            <v>39650</v>
          </cell>
          <cell r="I1952">
            <v>3965</v>
          </cell>
        </row>
        <row r="1953">
          <cell r="A1953" t="str">
            <v>MEM-CIP-64M=</v>
          </cell>
          <cell r="B1953" t="str">
            <v>CIP 64 MB DRAM Upgrade Kit</v>
          </cell>
          <cell r="C1953" t="str">
            <v>9Q150867</v>
          </cell>
          <cell r="D1953" t="str">
            <v>IP-SOL-MEM-CIP-64M=</v>
          </cell>
          <cell r="E1953">
            <v>251000</v>
          </cell>
          <cell r="F1953">
            <v>100700</v>
          </cell>
          <cell r="G1953">
            <v>130000</v>
          </cell>
          <cell r="H1953">
            <v>79300</v>
          </cell>
          <cell r="I1953">
            <v>7930</v>
          </cell>
        </row>
        <row r="1954">
          <cell r="A1954" t="str">
            <v>MEM-CIP-8M=</v>
          </cell>
          <cell r="B1954" t="str">
            <v>8 MB Memory, Replaces Existing CIP Memory, Total 8 MB</v>
          </cell>
          <cell r="C1954" t="str">
            <v>9Q150870</v>
          </cell>
          <cell r="D1954" t="str">
            <v>IP-SOL-MEM-CIP-8M=</v>
          </cell>
          <cell r="E1954">
            <v>146000</v>
          </cell>
          <cell r="F1954">
            <v>58800</v>
          </cell>
          <cell r="G1954">
            <v>76000</v>
          </cell>
          <cell r="H1954">
            <v>46360</v>
          </cell>
          <cell r="I1954">
            <v>4636</v>
          </cell>
        </row>
        <row r="1955">
          <cell r="A1955" t="str">
            <v>ACS/5-CBLM=</v>
          </cell>
          <cell r="B1955" t="str">
            <v>Cisco 7010/7505 Cable Management Bracket (Spare)</v>
          </cell>
          <cell r="C1955" t="str">
            <v>9Q150883</v>
          </cell>
          <cell r="D1955" t="str">
            <v>IP-SOL-ACS/5-CBLM=</v>
          </cell>
          <cell r="E1955">
            <v>5000</v>
          </cell>
          <cell r="F1955">
            <v>2300</v>
          </cell>
          <cell r="G1955">
            <v>3000</v>
          </cell>
          <cell r="H1955">
            <v>1830</v>
          </cell>
          <cell r="I1955">
            <v>0</v>
          </cell>
        </row>
        <row r="1956">
          <cell r="A1956" t="str">
            <v>ACS/5-RMK=</v>
          </cell>
          <cell r="B1956" t="str">
            <v>Cisco 7010/7505 Rack-Mount Kit (Spare)</v>
          </cell>
          <cell r="C1956" t="str">
            <v>9Q150896</v>
          </cell>
          <cell r="D1956" t="str">
            <v>IP-SOL-ACS/5-RMK=</v>
          </cell>
          <cell r="E1956">
            <v>10000</v>
          </cell>
          <cell r="F1956">
            <v>3900</v>
          </cell>
          <cell r="G1956">
            <v>5000</v>
          </cell>
          <cell r="H1956">
            <v>3050</v>
          </cell>
          <cell r="I1956">
            <v>0</v>
          </cell>
        </row>
        <row r="1957">
          <cell r="A1957" t="str">
            <v>CHAS-7505=</v>
          </cell>
          <cell r="B1957" t="str">
            <v>Cisco 7505 Chassis and AC Power Supply</v>
          </cell>
          <cell r="C1957" t="str">
            <v>9Q150900</v>
          </cell>
          <cell r="D1957" t="str">
            <v>IP-SOL-CHAS-7505=</v>
          </cell>
          <cell r="E1957">
            <v>1254000</v>
          </cell>
          <cell r="F1957">
            <v>502100</v>
          </cell>
          <cell r="G1957">
            <v>648000</v>
          </cell>
          <cell r="H1957">
            <v>395280</v>
          </cell>
          <cell r="I1957">
            <v>39528</v>
          </cell>
        </row>
        <row r="1958">
          <cell r="A1958" t="str">
            <v>CHAS-7505-DC</v>
          </cell>
          <cell r="B1958" t="str">
            <v>Cisco 7505 DC Power Supply</v>
          </cell>
          <cell r="C1958" t="str">
            <v>9Q150913</v>
          </cell>
          <cell r="D1958" t="str">
            <v>IP-SOL-CHAS-7505-DC</v>
          </cell>
          <cell r="E1958">
            <v>105000</v>
          </cell>
          <cell r="F1958">
            <v>41900</v>
          </cell>
          <cell r="G1958">
            <v>54000</v>
          </cell>
          <cell r="H1958">
            <v>32940</v>
          </cell>
          <cell r="I1958">
            <v>3294</v>
          </cell>
        </row>
        <row r="1959">
          <cell r="A1959" t="str">
            <v>CHAS-7505-DC=</v>
          </cell>
          <cell r="B1959" t="str">
            <v>Cisco 7505 Chassis and DC Power Supply</v>
          </cell>
          <cell r="C1959" t="str">
            <v>9Q150926</v>
          </cell>
          <cell r="D1959" t="str">
            <v>IP-SOL-CHAS-7505-DC=</v>
          </cell>
          <cell r="E1959">
            <v>1359000</v>
          </cell>
          <cell r="F1959">
            <v>544000</v>
          </cell>
          <cell r="G1959">
            <v>702000</v>
          </cell>
          <cell r="H1959">
            <v>428220</v>
          </cell>
          <cell r="I1959">
            <v>42822</v>
          </cell>
        </row>
        <row r="1960">
          <cell r="A1960" t="str">
            <v>MAS/5-FAN=</v>
          </cell>
          <cell r="B1960" t="str">
            <v>CISCO 7010/7505 BLOWER ASSEMBLY SPARE</v>
          </cell>
          <cell r="C1960" t="str">
            <v>9Q150939</v>
          </cell>
          <cell r="D1960" t="str">
            <v>IP-SOL-MAS/5-FAN=</v>
          </cell>
          <cell r="E1960">
            <v>105000</v>
          </cell>
          <cell r="F1960">
            <v>41900</v>
          </cell>
          <cell r="G1960">
            <v>54000</v>
          </cell>
          <cell r="H1960">
            <v>32940</v>
          </cell>
          <cell r="I1960">
            <v>0</v>
          </cell>
        </row>
        <row r="1961">
          <cell r="A1961" t="str">
            <v>PKG/5=</v>
          </cell>
          <cell r="B1961" t="str">
            <v>CISCO 7010/7505 SPARE SYSTEM PACKAGING MATERIAL</v>
          </cell>
          <cell r="C1961" t="str">
            <v>9Q150942</v>
          </cell>
          <cell r="D1961" t="str">
            <v>IP-SOL-PKG/5=</v>
          </cell>
          <cell r="E1961">
            <v>10000</v>
          </cell>
          <cell r="F1961">
            <v>3900</v>
          </cell>
          <cell r="G1961">
            <v>5000</v>
          </cell>
          <cell r="H1961">
            <v>3050</v>
          </cell>
          <cell r="I1961">
            <v>305</v>
          </cell>
        </row>
        <row r="1962">
          <cell r="A1962" t="str">
            <v>PWR/5-AC=</v>
          </cell>
          <cell r="B1962" t="str">
            <v>Cisco 7010/7505 AC Power Supply, US</v>
          </cell>
          <cell r="C1962" t="str">
            <v>9Q150955</v>
          </cell>
          <cell r="D1962" t="str">
            <v>IP-SOL-PWR/5-AC=</v>
          </cell>
          <cell r="E1962">
            <v>627000</v>
          </cell>
          <cell r="F1962">
            <v>251100</v>
          </cell>
          <cell r="G1962">
            <v>324000</v>
          </cell>
          <cell r="H1962">
            <v>197640</v>
          </cell>
          <cell r="I1962">
            <v>19764</v>
          </cell>
        </row>
        <row r="1963">
          <cell r="A1963" t="str">
            <v>PWR/5-ACA=</v>
          </cell>
          <cell r="B1963" t="str">
            <v>Cisco 7010/7505 AC Power Supply, Australia</v>
          </cell>
          <cell r="C1963" t="str">
            <v>9Q150968</v>
          </cell>
          <cell r="D1963" t="str">
            <v>IP-SOL-PWR/5-ACA=</v>
          </cell>
          <cell r="E1963">
            <v>627000</v>
          </cell>
          <cell r="F1963">
            <v>251100</v>
          </cell>
          <cell r="G1963">
            <v>324000</v>
          </cell>
          <cell r="H1963">
            <v>197640</v>
          </cell>
          <cell r="I1963">
            <v>19764</v>
          </cell>
        </row>
        <row r="1964">
          <cell r="A1964" t="str">
            <v>PWR/5-ACE=</v>
          </cell>
          <cell r="B1964" t="str">
            <v>Cisco 7010/7505 AC Power Supply, Europe</v>
          </cell>
          <cell r="C1964" t="str">
            <v>9Q150971</v>
          </cell>
          <cell r="D1964" t="str">
            <v>IP-SOL-PWR/5-ACE=</v>
          </cell>
          <cell r="E1964">
            <v>627000</v>
          </cell>
          <cell r="F1964">
            <v>251100</v>
          </cell>
          <cell r="G1964">
            <v>324000</v>
          </cell>
          <cell r="H1964">
            <v>197640</v>
          </cell>
          <cell r="I1964">
            <v>19764</v>
          </cell>
        </row>
        <row r="1965">
          <cell r="A1965" t="str">
            <v>PWR/5-ACI=</v>
          </cell>
          <cell r="B1965" t="str">
            <v>Cisco 7010/7505 AC Power Supply, Italy</v>
          </cell>
          <cell r="C1965" t="str">
            <v>9Q150984</v>
          </cell>
          <cell r="D1965" t="str">
            <v>IP-SOL-PWR/5-ACI=</v>
          </cell>
          <cell r="E1965">
            <v>627000</v>
          </cell>
          <cell r="F1965">
            <v>251100</v>
          </cell>
          <cell r="G1965">
            <v>324000</v>
          </cell>
          <cell r="H1965">
            <v>197640</v>
          </cell>
          <cell r="I1965">
            <v>19764</v>
          </cell>
        </row>
        <row r="1966">
          <cell r="A1966" t="str">
            <v>PWR/5-ACU=</v>
          </cell>
          <cell r="B1966" t="str">
            <v>Cisco 7010/7505 AC Power Supply, UK</v>
          </cell>
          <cell r="C1966" t="str">
            <v>9Q150997</v>
          </cell>
          <cell r="D1966" t="str">
            <v>IP-SOL-PWR/5-ACU=</v>
          </cell>
          <cell r="E1966">
            <v>627000</v>
          </cell>
          <cell r="F1966">
            <v>251100</v>
          </cell>
          <cell r="G1966">
            <v>324000</v>
          </cell>
          <cell r="H1966">
            <v>197640</v>
          </cell>
          <cell r="I1966">
            <v>19764</v>
          </cell>
        </row>
        <row r="1967">
          <cell r="A1967" t="str">
            <v>PWR/5-DC=</v>
          </cell>
          <cell r="B1967" t="str">
            <v>Cisco 7010/7505 DC Power Supply (Spare)</v>
          </cell>
          <cell r="C1967" t="str">
            <v>9Q151004</v>
          </cell>
          <cell r="D1967" t="str">
            <v>IP-SOL-PWR/5-DC=</v>
          </cell>
          <cell r="E1967">
            <v>732000</v>
          </cell>
          <cell r="F1967">
            <v>293000</v>
          </cell>
          <cell r="G1967">
            <v>378000</v>
          </cell>
          <cell r="H1967">
            <v>230580</v>
          </cell>
          <cell r="I1967">
            <v>23058</v>
          </cell>
        </row>
        <row r="1968">
          <cell r="A1968" t="str">
            <v>ACS/7-FILTER=</v>
          </cell>
          <cell r="B1968" t="str">
            <v>Cisco 7000/7507 Air Filter Spare</v>
          </cell>
          <cell r="C1968" t="str">
            <v>9Q151017</v>
          </cell>
          <cell r="D1968" t="str">
            <v>IP-SOL-ACS/7-FILTER=</v>
          </cell>
          <cell r="E1968">
            <v>5000</v>
          </cell>
          <cell r="F1968">
            <v>2300</v>
          </cell>
          <cell r="G1968">
            <v>3000</v>
          </cell>
          <cell r="H1968">
            <v>1830</v>
          </cell>
          <cell r="I1968">
            <v>0</v>
          </cell>
        </row>
        <row r="1969">
          <cell r="A1969" t="str">
            <v>ACS-RMK=</v>
          </cell>
          <cell r="B1969" t="str">
            <v>CISCO 7513/7507/7000 RACK MOUNT KIT SPARE</v>
          </cell>
          <cell r="C1969" t="str">
            <v>9Q151020</v>
          </cell>
          <cell r="D1969" t="str">
            <v>IP-SOL-ACS-RMK=</v>
          </cell>
          <cell r="E1969">
            <v>21000</v>
          </cell>
          <cell r="F1969">
            <v>8500</v>
          </cell>
          <cell r="G1969">
            <v>11000</v>
          </cell>
          <cell r="H1969">
            <v>6710</v>
          </cell>
          <cell r="I1969">
            <v>0</v>
          </cell>
        </row>
        <row r="1970">
          <cell r="A1970" t="str">
            <v>CHAS-7507=</v>
          </cell>
          <cell r="B1970" t="str">
            <v>Cisco 7507 Chassis and AC Power Supply</v>
          </cell>
          <cell r="C1970" t="str">
            <v>9Q151033</v>
          </cell>
          <cell r="D1970" t="str">
            <v>IP-SOL-CHAS-7507=</v>
          </cell>
          <cell r="E1970">
            <v>2509000</v>
          </cell>
          <cell r="F1970">
            <v>1004300</v>
          </cell>
          <cell r="G1970">
            <v>1296000</v>
          </cell>
          <cell r="H1970">
            <v>790560</v>
          </cell>
          <cell r="I1970">
            <v>79056</v>
          </cell>
        </row>
        <row r="1971">
          <cell r="A1971" t="str">
            <v>CHAS-7507-DC=</v>
          </cell>
          <cell r="B1971" t="str">
            <v>Cisco 7507 Chassis and DC Power Supply</v>
          </cell>
          <cell r="C1971" t="str">
            <v>9Q151046</v>
          </cell>
          <cell r="D1971" t="str">
            <v>IP-SOL-CHAS-7507-DC=</v>
          </cell>
          <cell r="E1971">
            <v>2801000</v>
          </cell>
          <cell r="F1971">
            <v>1121300</v>
          </cell>
          <cell r="G1971">
            <v>1447000</v>
          </cell>
          <cell r="H1971">
            <v>882670</v>
          </cell>
          <cell r="I1971">
            <v>88267</v>
          </cell>
        </row>
        <row r="1972">
          <cell r="A1972" t="str">
            <v>CHAS-7507-MX=</v>
          </cell>
          <cell r="B1972" t="str">
            <v>Cisco 7507 MX-Enabled Chassis and AC Power Supply</v>
          </cell>
          <cell r="C1972" t="str">
            <v>9Q151059</v>
          </cell>
          <cell r="D1972" t="str">
            <v>IP-SOL-CHAS-7507-MX=</v>
          </cell>
          <cell r="E1972">
            <v>2398000</v>
          </cell>
          <cell r="F1972">
            <v>995400</v>
          </cell>
          <cell r="G1972">
            <v>1296000</v>
          </cell>
          <cell r="H1972">
            <v>790560</v>
          </cell>
          <cell r="I1972">
            <v>79056</v>
          </cell>
        </row>
        <row r="1973">
          <cell r="A1973" t="str">
            <v>CHAS-7507-MX-DC=</v>
          </cell>
          <cell r="B1973" t="str">
            <v>Cisco 7507 MX-Enabled Chassis and DC Power Supply</v>
          </cell>
          <cell r="C1973" t="str">
            <v>9Q151062</v>
          </cell>
          <cell r="D1973" t="str">
            <v>IP-SOL-CHAS-7507-MX-DC=</v>
          </cell>
          <cell r="E1973">
            <v>2677000</v>
          </cell>
          <cell r="F1973">
            <v>1111300</v>
          </cell>
          <cell r="G1973">
            <v>1447000</v>
          </cell>
          <cell r="H1973">
            <v>882670</v>
          </cell>
          <cell r="I1973">
            <v>88267</v>
          </cell>
        </row>
        <row r="1974">
          <cell r="A1974" t="str">
            <v>MAS/7-FAN=</v>
          </cell>
          <cell r="B1974" t="str">
            <v>CISCO 7000/7507 BLOWER ASSEMBLY SPARE</v>
          </cell>
          <cell r="C1974" t="str">
            <v>9Q151075</v>
          </cell>
          <cell r="D1974" t="str">
            <v>IP-SOL-MAS/7-FAN=</v>
          </cell>
          <cell r="E1974">
            <v>209000</v>
          </cell>
          <cell r="F1974">
            <v>83700</v>
          </cell>
          <cell r="G1974">
            <v>108000</v>
          </cell>
          <cell r="H1974">
            <v>65880</v>
          </cell>
          <cell r="I1974">
            <v>0</v>
          </cell>
        </row>
        <row r="1975">
          <cell r="A1975" t="str">
            <v>PKG/7=</v>
          </cell>
          <cell r="B1975" t="str">
            <v>CISCO 7000/7507 SPARE SYSTEM PACKAGING MATERIAL</v>
          </cell>
          <cell r="C1975" t="str">
            <v>9Q151088</v>
          </cell>
          <cell r="D1975" t="str">
            <v>IP-SOL-PKG/7=</v>
          </cell>
          <cell r="E1975">
            <v>21000</v>
          </cell>
          <cell r="F1975">
            <v>8500</v>
          </cell>
          <cell r="G1975">
            <v>11000</v>
          </cell>
          <cell r="H1975">
            <v>6710</v>
          </cell>
          <cell r="I1975">
            <v>671</v>
          </cell>
        </row>
        <row r="1976">
          <cell r="A1976" t="str">
            <v>PWR/7/2</v>
          </cell>
          <cell r="B1976" t="str">
            <v>Cisco 7507 Dual AC Power Supply Option</v>
          </cell>
          <cell r="C1976" t="str">
            <v>9Q151091</v>
          </cell>
          <cell r="D1976" t="str">
            <v>IP-SOL-PWR/7/2</v>
          </cell>
          <cell r="E1976">
            <v>1254000</v>
          </cell>
          <cell r="F1976">
            <v>502100</v>
          </cell>
          <cell r="G1976">
            <v>648000</v>
          </cell>
          <cell r="H1976">
            <v>395280</v>
          </cell>
          <cell r="I1976">
            <v>39528</v>
          </cell>
        </row>
        <row r="1977">
          <cell r="A1977" t="str">
            <v>PWR/7/2-DC</v>
          </cell>
          <cell r="B1977" t="str">
            <v>Cisco 7507 Dual DC Power Supply Option</v>
          </cell>
          <cell r="C1977" t="str">
            <v>9Q151105</v>
          </cell>
          <cell r="D1977" t="str">
            <v>IP-SOL-PWR/7/2-DC</v>
          </cell>
          <cell r="E1977">
            <v>1359000</v>
          </cell>
          <cell r="F1977">
            <v>544000</v>
          </cell>
          <cell r="G1977">
            <v>702000</v>
          </cell>
          <cell r="H1977">
            <v>428220</v>
          </cell>
          <cell r="I1977">
            <v>42822</v>
          </cell>
        </row>
        <row r="1978">
          <cell r="A1978" t="str">
            <v>PWR/7-AC=</v>
          </cell>
          <cell r="B1978" t="str">
            <v>Cisco 7000/7507 AC Power Supply, US (Spare)</v>
          </cell>
          <cell r="C1978" t="str">
            <v>9Q151118</v>
          </cell>
          <cell r="D1978" t="str">
            <v>IP-SOL-PWR/7-AC=</v>
          </cell>
          <cell r="E1978">
            <v>1254000</v>
          </cell>
          <cell r="F1978">
            <v>502100</v>
          </cell>
          <cell r="G1978">
            <v>648000</v>
          </cell>
          <cell r="H1978">
            <v>395280</v>
          </cell>
          <cell r="I1978">
            <v>39528</v>
          </cell>
        </row>
        <row r="1979">
          <cell r="A1979" t="str">
            <v>PWR/7-ACA=</v>
          </cell>
          <cell r="B1979" t="str">
            <v>Cisco 7000/7507 AC Power Supply, Australia (Spare)</v>
          </cell>
          <cell r="C1979" t="str">
            <v>9Q151121</v>
          </cell>
          <cell r="D1979" t="str">
            <v>IP-SOL-PWR/7-ACA=</v>
          </cell>
          <cell r="E1979">
            <v>1254000</v>
          </cell>
          <cell r="F1979">
            <v>502100</v>
          </cell>
          <cell r="G1979">
            <v>648000</v>
          </cell>
          <cell r="H1979">
            <v>395280</v>
          </cell>
          <cell r="I1979">
            <v>39528</v>
          </cell>
        </row>
        <row r="1980">
          <cell r="A1980" t="str">
            <v>PWR/7-ACE=</v>
          </cell>
          <cell r="B1980" t="str">
            <v>Cisco 7000/7507 AC Power Supply, Europe (Spare)</v>
          </cell>
          <cell r="C1980" t="str">
            <v>9Q151134</v>
          </cell>
          <cell r="D1980" t="str">
            <v>IP-SOL-PWR/7-ACE=</v>
          </cell>
          <cell r="E1980">
            <v>1254000</v>
          </cell>
          <cell r="F1980">
            <v>502100</v>
          </cell>
          <cell r="G1980">
            <v>648000</v>
          </cell>
          <cell r="H1980">
            <v>395280</v>
          </cell>
          <cell r="I1980">
            <v>39528</v>
          </cell>
        </row>
        <row r="1981">
          <cell r="A1981" t="str">
            <v>PWR/7-ACI=</v>
          </cell>
          <cell r="B1981" t="str">
            <v>Cisco 7000/7507 AC Power Supply, Italy (Spare)</v>
          </cell>
          <cell r="C1981" t="str">
            <v>9Q151147</v>
          </cell>
          <cell r="D1981" t="str">
            <v>IP-SOL-PWR/7-ACI=</v>
          </cell>
          <cell r="E1981">
            <v>1254000</v>
          </cell>
          <cell r="F1981">
            <v>502100</v>
          </cell>
          <cell r="G1981">
            <v>648000</v>
          </cell>
          <cell r="H1981">
            <v>395280</v>
          </cell>
          <cell r="I1981">
            <v>39528</v>
          </cell>
        </row>
        <row r="1982">
          <cell r="A1982" t="str">
            <v>PWR/7-ACU=</v>
          </cell>
          <cell r="B1982" t="str">
            <v>Cisco 7000/7507 AC Power Supply, UK (Spare)</v>
          </cell>
          <cell r="C1982" t="str">
            <v>9Q151150</v>
          </cell>
          <cell r="D1982" t="str">
            <v>IP-SOL-PWR/7-ACU=</v>
          </cell>
          <cell r="E1982">
            <v>1254000</v>
          </cell>
          <cell r="F1982">
            <v>502100</v>
          </cell>
          <cell r="G1982">
            <v>648000</v>
          </cell>
          <cell r="H1982">
            <v>395280</v>
          </cell>
          <cell r="I1982">
            <v>39528</v>
          </cell>
        </row>
        <row r="1983">
          <cell r="A1983" t="str">
            <v>PWR/7-DC</v>
          </cell>
          <cell r="B1983" t="str">
            <v>Cisco 7507 DC Power Supply Option</v>
          </cell>
          <cell r="C1983" t="str">
            <v>9Q151163</v>
          </cell>
          <cell r="D1983" t="str">
            <v>IP-SOL-PWR/7-DC</v>
          </cell>
          <cell r="E1983">
            <v>105000</v>
          </cell>
          <cell r="F1983">
            <v>41900</v>
          </cell>
          <cell r="G1983">
            <v>54000</v>
          </cell>
          <cell r="H1983">
            <v>32940</v>
          </cell>
          <cell r="I1983">
            <v>3294</v>
          </cell>
        </row>
        <row r="1984">
          <cell r="A1984" t="str">
            <v>PWR/7-DC=</v>
          </cell>
          <cell r="B1984" t="str">
            <v>Cisco 7000/7507 DC Power Supply (Spare)</v>
          </cell>
          <cell r="C1984" t="str">
            <v>9Q151176</v>
          </cell>
          <cell r="D1984" t="str">
            <v>IP-SOL-PWR/7-DC=</v>
          </cell>
          <cell r="E1984">
            <v>1359000</v>
          </cell>
          <cell r="F1984">
            <v>544000</v>
          </cell>
          <cell r="G1984">
            <v>702000</v>
          </cell>
          <cell r="H1984">
            <v>428220</v>
          </cell>
          <cell r="I1984">
            <v>42822</v>
          </cell>
        </row>
        <row r="1985">
          <cell r="A1985" t="str">
            <v>PWR-7507/4X2-DC</v>
          </cell>
          <cell r="B1985" t="str">
            <v>Cisco 7507/4x2 Dual DC Power Supply Option</v>
          </cell>
          <cell r="C1985" t="str">
            <v>9Q151189</v>
          </cell>
          <cell r="D1985" t="str">
            <v>IP-SOL-PWR-7507/4X2-DC</v>
          </cell>
          <cell r="E1985">
            <v>209000</v>
          </cell>
          <cell r="F1985">
            <v>83700</v>
          </cell>
          <cell r="G1985">
            <v>108000</v>
          </cell>
          <cell r="H1985">
            <v>65880</v>
          </cell>
          <cell r="I1985">
            <v>6588</v>
          </cell>
        </row>
        <row r="1986">
          <cell r="A1986" t="str">
            <v>ACS-7513CBLM=</v>
          </cell>
          <cell r="B1986" t="str">
            <v>Cisco 7513 Cable Management Bracket (Spare)</v>
          </cell>
          <cell r="C1986" t="str">
            <v>9Q151192</v>
          </cell>
          <cell r="D1986" t="str">
            <v>IP-SOL-ACS-7513CBLM=</v>
          </cell>
          <cell r="E1986">
            <v>10000</v>
          </cell>
          <cell r="F1986">
            <v>3900</v>
          </cell>
          <cell r="G1986">
            <v>5000</v>
          </cell>
          <cell r="H1986">
            <v>3050</v>
          </cell>
          <cell r="I1986">
            <v>0</v>
          </cell>
        </row>
        <row r="1987">
          <cell r="A1987" t="str">
            <v>CHAS-7513=</v>
          </cell>
          <cell r="B1987" t="str">
            <v>Cisco 7513 Chassis and AC Power Supply</v>
          </cell>
          <cell r="C1987" t="str">
            <v>9Q151206</v>
          </cell>
          <cell r="D1987" t="str">
            <v>IP-SOL-CHAS-7513=</v>
          </cell>
          <cell r="E1987">
            <v>4014000</v>
          </cell>
          <cell r="F1987">
            <v>1607000</v>
          </cell>
          <cell r="G1987">
            <v>2074000</v>
          </cell>
          <cell r="H1987">
            <v>1265140</v>
          </cell>
          <cell r="I1987">
            <v>126514</v>
          </cell>
        </row>
        <row r="1988">
          <cell r="A1988" t="str">
            <v>CHAS-7513-DC=</v>
          </cell>
          <cell r="B1988" t="str">
            <v>Cisco 7513 Chassis and DC Power Supply</v>
          </cell>
          <cell r="C1988" t="str">
            <v>9Q151219</v>
          </cell>
          <cell r="D1988" t="str">
            <v>IP-SOL-CHAS-7513-DC=</v>
          </cell>
          <cell r="E1988">
            <v>4306000</v>
          </cell>
          <cell r="F1988">
            <v>1724000</v>
          </cell>
          <cell r="G1988">
            <v>2225000</v>
          </cell>
          <cell r="H1988">
            <v>1357250</v>
          </cell>
          <cell r="I1988">
            <v>135725</v>
          </cell>
        </row>
        <row r="1989">
          <cell r="A1989" t="str">
            <v>CHAS-7513-MX=</v>
          </cell>
          <cell r="B1989" t="str">
            <v>Cisco 7513 MX-Enabled Chassis and AC Power Supply</v>
          </cell>
          <cell r="C1989" t="str">
            <v>9Q151222</v>
          </cell>
          <cell r="D1989" t="str">
            <v>IP-SOL-CHAS-7513-MX=</v>
          </cell>
          <cell r="E1989">
            <v>3836000</v>
          </cell>
          <cell r="F1989">
            <v>1592800</v>
          </cell>
          <cell r="G1989">
            <v>2074000</v>
          </cell>
          <cell r="H1989">
            <v>1265140</v>
          </cell>
          <cell r="I1989">
            <v>126514</v>
          </cell>
        </row>
        <row r="1990">
          <cell r="A1990" t="str">
            <v>CHAS-7513-MX-DC=</v>
          </cell>
          <cell r="B1990" t="str">
            <v>Cisco 7513 MX-Enabled Chassis and DC Power Supply</v>
          </cell>
          <cell r="C1990" t="str">
            <v>9Q151235</v>
          </cell>
          <cell r="D1990" t="str">
            <v>IP-SOL-CHAS-7513-MX-DC=</v>
          </cell>
          <cell r="E1990">
            <v>4116000</v>
          </cell>
          <cell r="F1990">
            <v>1708800</v>
          </cell>
          <cell r="G1990">
            <v>2225000</v>
          </cell>
          <cell r="H1990">
            <v>1357250</v>
          </cell>
          <cell r="I1990">
            <v>135725</v>
          </cell>
        </row>
        <row r="1991">
          <cell r="A1991" t="str">
            <v>MAS-7513FAN=</v>
          </cell>
          <cell r="B1991" t="str">
            <v>Cisco 7513 Blower Assembly (Spare)</v>
          </cell>
          <cell r="C1991" t="str">
            <v>9Q151248</v>
          </cell>
          <cell r="D1991" t="str">
            <v>IP-SOL-MAS-7513FAN=</v>
          </cell>
          <cell r="E1991">
            <v>314000</v>
          </cell>
          <cell r="F1991">
            <v>125600</v>
          </cell>
          <cell r="G1991">
            <v>162000</v>
          </cell>
          <cell r="H1991">
            <v>98820</v>
          </cell>
          <cell r="I1991">
            <v>0</v>
          </cell>
        </row>
        <row r="1992">
          <cell r="A1992" t="str">
            <v>PKG-7513=</v>
          </cell>
          <cell r="B1992" t="str">
            <v>Cisco 7513 Spare System Packaging Material</v>
          </cell>
          <cell r="C1992" t="str">
            <v>9Q151251</v>
          </cell>
          <cell r="D1992" t="str">
            <v>IP-SOL-PKG-7513=</v>
          </cell>
          <cell r="E1992">
            <v>31000</v>
          </cell>
          <cell r="F1992">
            <v>12400</v>
          </cell>
          <cell r="G1992">
            <v>16000</v>
          </cell>
          <cell r="H1992">
            <v>9760</v>
          </cell>
          <cell r="I1992">
            <v>976</v>
          </cell>
        </row>
        <row r="1993">
          <cell r="A1993" t="str">
            <v>PWR-7513/2</v>
          </cell>
          <cell r="B1993" t="str">
            <v>Cisco 7513 Dual AC Power Supply Option</v>
          </cell>
          <cell r="C1993" t="str">
            <v>9Q151264</v>
          </cell>
          <cell r="D1993" t="str">
            <v>IP-SOL-PWR-7513/2</v>
          </cell>
          <cell r="E1993">
            <v>1672000</v>
          </cell>
          <cell r="F1993">
            <v>669500</v>
          </cell>
          <cell r="G1993">
            <v>864000</v>
          </cell>
          <cell r="H1993">
            <v>527040</v>
          </cell>
          <cell r="I1993">
            <v>52704</v>
          </cell>
        </row>
        <row r="1994">
          <cell r="A1994" t="str">
            <v>PWR-7513/2-DC</v>
          </cell>
          <cell r="B1994" t="str">
            <v>Cisco 7513 Dual DC Power Supply Option</v>
          </cell>
          <cell r="C1994" t="str">
            <v>9Q151277</v>
          </cell>
          <cell r="D1994" t="str">
            <v>IP-SOL-PWR-7513/2-DC</v>
          </cell>
          <cell r="E1994">
            <v>1777000</v>
          </cell>
          <cell r="F1994">
            <v>711400</v>
          </cell>
          <cell r="G1994">
            <v>918000</v>
          </cell>
          <cell r="H1994">
            <v>559980</v>
          </cell>
          <cell r="I1994">
            <v>55998</v>
          </cell>
        </row>
        <row r="1995">
          <cell r="A1995" t="str">
            <v>PWR-7513/4X2-DC</v>
          </cell>
          <cell r="B1995" t="str">
            <v>Cisco 7513/4x2 Dual DC Power Supply Option</v>
          </cell>
          <cell r="C1995" t="str">
            <v>9Q151280</v>
          </cell>
          <cell r="D1995" t="str">
            <v>IP-SOL-PWR-7513/4X2-DC</v>
          </cell>
          <cell r="E1995">
            <v>209000</v>
          </cell>
          <cell r="F1995">
            <v>83700</v>
          </cell>
          <cell r="G1995">
            <v>108000</v>
          </cell>
          <cell r="H1995">
            <v>65880</v>
          </cell>
          <cell r="I1995">
            <v>6588</v>
          </cell>
        </row>
        <row r="1996">
          <cell r="A1996" t="str">
            <v>PWR-7513-AC=</v>
          </cell>
          <cell r="B1996" t="str">
            <v>Cisco 7513 AC Power Supply Spare, US</v>
          </cell>
          <cell r="C1996" t="str">
            <v>9Q151293</v>
          </cell>
          <cell r="D1996" t="str">
            <v>IP-SOL-PWR-7513-AC=</v>
          </cell>
          <cell r="E1996">
            <v>1672000</v>
          </cell>
          <cell r="F1996">
            <v>669500</v>
          </cell>
          <cell r="G1996">
            <v>864000</v>
          </cell>
          <cell r="H1996">
            <v>527040</v>
          </cell>
          <cell r="I1996">
            <v>52704</v>
          </cell>
        </row>
        <row r="1997">
          <cell r="A1997" t="str">
            <v>PWR-7513-ACA=</v>
          </cell>
          <cell r="B1997" t="str">
            <v>Cisco 7513 AC Power Supply Spare, Australia</v>
          </cell>
          <cell r="C1997" t="str">
            <v>9Q151307</v>
          </cell>
          <cell r="D1997" t="str">
            <v>IP-SOL-PWR-7513-ACA=</v>
          </cell>
          <cell r="E1997">
            <v>1672000</v>
          </cell>
          <cell r="F1997">
            <v>669500</v>
          </cell>
          <cell r="G1997">
            <v>864000</v>
          </cell>
          <cell r="H1997">
            <v>527040</v>
          </cell>
          <cell r="I1997">
            <v>52704</v>
          </cell>
        </row>
        <row r="1998">
          <cell r="A1998" t="str">
            <v>PWR-7513-ACE=</v>
          </cell>
          <cell r="B1998" t="str">
            <v>Csco 7513 AC Power Supply Spare, Europe</v>
          </cell>
          <cell r="C1998" t="str">
            <v>9Q151310</v>
          </cell>
          <cell r="D1998" t="str">
            <v>IP-SOL-PWR-7513-ACE=</v>
          </cell>
          <cell r="E1998">
            <v>1672000</v>
          </cell>
          <cell r="F1998">
            <v>669500</v>
          </cell>
          <cell r="G1998">
            <v>864000</v>
          </cell>
          <cell r="H1998">
            <v>527040</v>
          </cell>
          <cell r="I1998">
            <v>52704</v>
          </cell>
        </row>
        <row r="1999">
          <cell r="A1999" t="str">
            <v>PWR-7513-ACI=</v>
          </cell>
          <cell r="B1999" t="str">
            <v>Cisco 7513 AC Power Supply Spare, Italy</v>
          </cell>
          <cell r="C1999" t="str">
            <v>9Q151323</v>
          </cell>
          <cell r="D1999" t="str">
            <v>IP-SOL-PWR-7513-ACI=</v>
          </cell>
          <cell r="E1999">
            <v>1672000</v>
          </cell>
          <cell r="F1999">
            <v>669500</v>
          </cell>
          <cell r="G1999">
            <v>864000</v>
          </cell>
          <cell r="H1999">
            <v>527040</v>
          </cell>
          <cell r="I1999">
            <v>52704</v>
          </cell>
        </row>
        <row r="2000">
          <cell r="A2000" t="str">
            <v>PWR-7513-ACU=</v>
          </cell>
          <cell r="B2000" t="str">
            <v>Cisco 7513 AC Power Supply Spare, UK</v>
          </cell>
          <cell r="C2000" t="str">
            <v>9Q151336</v>
          </cell>
          <cell r="D2000" t="str">
            <v>IP-SOL-PWR-7513-ACU=</v>
          </cell>
          <cell r="E2000">
            <v>1672000</v>
          </cell>
          <cell r="F2000">
            <v>669500</v>
          </cell>
          <cell r="G2000">
            <v>864000</v>
          </cell>
          <cell r="H2000">
            <v>527040</v>
          </cell>
          <cell r="I2000">
            <v>52704</v>
          </cell>
        </row>
        <row r="2001">
          <cell r="A2001" t="str">
            <v>PWR-7513-DC</v>
          </cell>
          <cell r="B2001" t="str">
            <v>Cisco 7513 DC Power Supply Option</v>
          </cell>
          <cell r="C2001" t="str">
            <v>9Q151349</v>
          </cell>
          <cell r="D2001" t="str">
            <v>IP-SOL-PWR-7513-DC</v>
          </cell>
          <cell r="E2001">
            <v>105000</v>
          </cell>
          <cell r="F2001">
            <v>41900</v>
          </cell>
          <cell r="G2001">
            <v>54000</v>
          </cell>
          <cell r="H2001">
            <v>32940</v>
          </cell>
          <cell r="I2001">
            <v>3294</v>
          </cell>
        </row>
        <row r="2002">
          <cell r="A2002" t="str">
            <v>PWR-7513-DC=</v>
          </cell>
          <cell r="B2002" t="str">
            <v>Cisco 7513 DC Power Supply (Spare)</v>
          </cell>
          <cell r="C2002" t="str">
            <v>9Q151352</v>
          </cell>
          <cell r="D2002" t="str">
            <v>IP-SOL-PWR-7513-DC=</v>
          </cell>
          <cell r="E2002">
            <v>1777000</v>
          </cell>
          <cell r="F2002">
            <v>711400</v>
          </cell>
          <cell r="G2002">
            <v>918000</v>
          </cell>
          <cell r="H2002">
            <v>559980</v>
          </cell>
          <cell r="I2002">
            <v>55998</v>
          </cell>
        </row>
        <row r="2003">
          <cell r="A2003" t="str">
            <v>UPG-7513/7576=</v>
          </cell>
          <cell r="B2003" t="str">
            <v>Cisco 7513 to 7576 UPG CHASSIS</v>
          </cell>
          <cell r="C2003" t="str">
            <v>9Q151365</v>
          </cell>
          <cell r="D2003" t="str">
            <v>IP-SOL-UPG-7513/7576=</v>
          </cell>
          <cell r="E2003">
            <v>1254000</v>
          </cell>
          <cell r="F2003">
            <v>502100</v>
          </cell>
          <cell r="G2003">
            <v>1058000</v>
          </cell>
          <cell r="H2003">
            <v>645380</v>
          </cell>
          <cell r="I2003">
            <v>64538</v>
          </cell>
        </row>
        <row r="2004">
          <cell r="A2004" t="str">
            <v>CHAS-7576=</v>
          </cell>
          <cell r="B2004" t="str">
            <v>Cisco 7576 Chassis and Dual AC Power Supply</v>
          </cell>
          <cell r="C2004" t="str">
            <v>9Q151378</v>
          </cell>
          <cell r="D2004" t="str">
            <v>IP-SOL-CHAS-7576=</v>
          </cell>
          <cell r="E2004">
            <v>5770000</v>
          </cell>
          <cell r="F2004">
            <v>2309900</v>
          </cell>
          <cell r="G2004">
            <v>2981000</v>
          </cell>
          <cell r="H2004">
            <v>1818410</v>
          </cell>
          <cell r="I2004">
            <v>181841</v>
          </cell>
        </row>
        <row r="2005">
          <cell r="A2005" t="str">
            <v>MAS-7576ARB=</v>
          </cell>
          <cell r="B2005" t="str">
            <v>Cisco 7576  Arbiter (Spare)</v>
          </cell>
          <cell r="C2005" t="str">
            <v>9Q151381</v>
          </cell>
          <cell r="D2005" t="str">
            <v>IP-SOL-MAS-7576ARB=</v>
          </cell>
          <cell r="E2005">
            <v>105000</v>
          </cell>
          <cell r="F2005">
            <v>41900</v>
          </cell>
          <cell r="G2005">
            <v>54000</v>
          </cell>
          <cell r="H2005">
            <v>32940</v>
          </cell>
          <cell r="I2005">
            <v>0</v>
          </cell>
        </row>
        <row r="2006">
          <cell r="A2006" t="str">
            <v>MAS-7576BEZEL=</v>
          </cell>
          <cell r="B2006" t="str">
            <v>Cisco 7576 Spare Bezel</v>
          </cell>
          <cell r="C2006" t="str">
            <v>9Q151394</v>
          </cell>
          <cell r="D2006" t="str">
            <v>IP-SOL-MAS-7576BEZEL=</v>
          </cell>
          <cell r="E2006">
            <v>125000</v>
          </cell>
          <cell r="F2006">
            <v>50300</v>
          </cell>
          <cell r="G2006">
            <v>65000</v>
          </cell>
          <cell r="H2006">
            <v>39650</v>
          </cell>
          <cell r="I2006">
            <v>0</v>
          </cell>
        </row>
        <row r="2007">
          <cell r="A2007" t="str">
            <v>PWR-7576-AC=</v>
          </cell>
          <cell r="B2007" t="str">
            <v>Cisco 7576 Single AC Power Supply Spare, US</v>
          </cell>
          <cell r="C2007" t="str">
            <v>9Q151408</v>
          </cell>
          <cell r="D2007" t="str">
            <v>IP-SOL-PWR-7576-AC=</v>
          </cell>
          <cell r="E2007">
            <v>1672000</v>
          </cell>
          <cell r="F2007">
            <v>669500</v>
          </cell>
          <cell r="G2007">
            <v>864000</v>
          </cell>
          <cell r="H2007">
            <v>527040</v>
          </cell>
          <cell r="I2007">
            <v>52704</v>
          </cell>
        </row>
        <row r="2008">
          <cell r="A2008" t="str">
            <v>PWR-7576-ACA=</v>
          </cell>
          <cell r="B2008" t="str">
            <v>Cisco 7576 Single AC Power Supply Spare, Australia</v>
          </cell>
          <cell r="C2008" t="str">
            <v>9Q151411</v>
          </cell>
          <cell r="D2008" t="str">
            <v>IP-SOL-PWR-7576-ACA=</v>
          </cell>
          <cell r="E2008">
            <v>1672000</v>
          </cell>
          <cell r="F2008">
            <v>669500</v>
          </cell>
          <cell r="G2008">
            <v>864000</v>
          </cell>
          <cell r="H2008">
            <v>527040</v>
          </cell>
          <cell r="I2008">
            <v>52704</v>
          </cell>
        </row>
        <row r="2009">
          <cell r="A2009" t="str">
            <v>PWR-7576-ACE=</v>
          </cell>
          <cell r="B2009" t="str">
            <v>Cisco 7576 Single AC Power Supply Spare, Europe</v>
          </cell>
          <cell r="C2009" t="str">
            <v>9Q151424</v>
          </cell>
          <cell r="D2009" t="str">
            <v>IP-SOL-PWR-7576-ACE=</v>
          </cell>
          <cell r="E2009">
            <v>1672000</v>
          </cell>
          <cell r="F2009">
            <v>669500</v>
          </cell>
          <cell r="G2009">
            <v>864000</v>
          </cell>
          <cell r="H2009">
            <v>527040</v>
          </cell>
          <cell r="I2009">
            <v>52704</v>
          </cell>
        </row>
        <row r="2010">
          <cell r="A2010" t="str">
            <v>PWR-7576-ACI=</v>
          </cell>
          <cell r="B2010" t="str">
            <v>Cisco 7576 Single AC Power Supply Spare, Italy</v>
          </cell>
          <cell r="C2010" t="str">
            <v>9Q151437</v>
          </cell>
          <cell r="D2010" t="str">
            <v>IP-SOL-PWR-7576-ACI=</v>
          </cell>
          <cell r="E2010">
            <v>1672000</v>
          </cell>
          <cell r="F2010">
            <v>669500</v>
          </cell>
          <cell r="G2010">
            <v>864000</v>
          </cell>
          <cell r="H2010">
            <v>527040</v>
          </cell>
          <cell r="I2010">
            <v>52704</v>
          </cell>
        </row>
        <row r="2011">
          <cell r="A2011" t="str">
            <v>PWR-7576-ACU=</v>
          </cell>
          <cell r="B2011" t="str">
            <v>Cisco 7576 Single AC Power Supply Spare, UK</v>
          </cell>
          <cell r="C2011" t="str">
            <v>9Q151440</v>
          </cell>
          <cell r="D2011" t="str">
            <v>IP-SOL-PWR-7576-ACU=</v>
          </cell>
          <cell r="E2011">
            <v>1672000</v>
          </cell>
          <cell r="F2011">
            <v>669500</v>
          </cell>
          <cell r="G2011">
            <v>864000</v>
          </cell>
          <cell r="H2011">
            <v>527040</v>
          </cell>
          <cell r="I2011">
            <v>52704</v>
          </cell>
        </row>
        <row r="2012">
          <cell r="A2012" t="str">
            <v>PWR-7576-DC</v>
          </cell>
          <cell r="B2012" t="str">
            <v>Cisco 7576 Dual DC Power Supply Option</v>
          </cell>
          <cell r="C2012" t="str">
            <v>9Q151453</v>
          </cell>
          <cell r="D2012" t="str">
            <v>IP-SOL-PWR-7576-DC</v>
          </cell>
          <cell r="E2012">
            <v>209000</v>
          </cell>
          <cell r="F2012">
            <v>83700</v>
          </cell>
          <cell r="G2012">
            <v>108000</v>
          </cell>
          <cell r="H2012">
            <v>65880</v>
          </cell>
          <cell r="I2012">
            <v>6588</v>
          </cell>
        </row>
        <row r="2013">
          <cell r="A2013" t="str">
            <v>PWR-7576-DC=</v>
          </cell>
          <cell r="B2013" t="str">
            <v>Cisco 7576 Single DC Power Supply (Spare)</v>
          </cell>
          <cell r="C2013" t="str">
            <v>9Q151466</v>
          </cell>
          <cell r="D2013" t="str">
            <v>IP-SOL-PWR-7576-DC=</v>
          </cell>
          <cell r="E2013">
            <v>1777000</v>
          </cell>
          <cell r="F2013">
            <v>711400</v>
          </cell>
          <cell r="G2013">
            <v>918000</v>
          </cell>
          <cell r="H2013">
            <v>559980</v>
          </cell>
          <cell r="I2013">
            <v>55998</v>
          </cell>
        </row>
        <row r="2014">
          <cell r="A2014" t="str">
            <v>MAS-7500ARB-D=</v>
          </cell>
          <cell r="B2014" t="str">
            <v>Cisco 7507/13 Arbiter</v>
          </cell>
          <cell r="C2014" t="str">
            <v>9Q151479</v>
          </cell>
          <cell r="D2014" t="str">
            <v>IP-SOL-MAS-7500ARB-D=</v>
          </cell>
          <cell r="E2014">
            <v>188000</v>
          </cell>
          <cell r="F2014">
            <v>75200</v>
          </cell>
          <cell r="G2014">
            <v>97000</v>
          </cell>
          <cell r="H2014">
            <v>59170</v>
          </cell>
          <cell r="I2014">
            <v>0</v>
          </cell>
        </row>
        <row r="2015">
          <cell r="A2015" t="str">
            <v>MAS-7500CI=</v>
          </cell>
          <cell r="B2015" t="str">
            <v>7500 CHASSIS INTERFACE SPARE</v>
          </cell>
          <cell r="C2015" t="str">
            <v>9Q151482</v>
          </cell>
          <cell r="D2015" t="str">
            <v>IP-SOL-MAS-7500CI=</v>
          </cell>
          <cell r="E2015">
            <v>199000</v>
          </cell>
          <cell r="F2015">
            <v>79800</v>
          </cell>
          <cell r="G2015">
            <v>103000</v>
          </cell>
          <cell r="H2015">
            <v>62830</v>
          </cell>
          <cell r="I2015">
            <v>0</v>
          </cell>
        </row>
        <row r="2016">
          <cell r="A2016" t="str">
            <v>MAS-7KBLANK=</v>
          </cell>
          <cell r="B2016" t="str">
            <v>Blank Card Carrier</v>
          </cell>
          <cell r="C2016" t="str">
            <v>9Q151495</v>
          </cell>
          <cell r="D2016" t="str">
            <v>IP-SOL-MAS-7KBLANK=</v>
          </cell>
          <cell r="E2016">
            <v>21000</v>
          </cell>
          <cell r="F2016">
            <v>8500</v>
          </cell>
          <cell r="G2016">
            <v>11000</v>
          </cell>
          <cell r="H2016">
            <v>6710</v>
          </cell>
          <cell r="I2016">
            <v>0</v>
          </cell>
        </row>
        <row r="2017">
          <cell r="A2017" t="str">
            <v>NDA-HPUX-3.X-UPG</v>
          </cell>
          <cell r="B2017" t="str">
            <v>Upgrade To Analyzer 3.0 For HP U/X Incl NFC 3.0</v>
          </cell>
          <cell r="C2017" t="str">
            <v>9Q151509</v>
          </cell>
          <cell r="D2017" t="str">
            <v>IP-SOL-NDA-HPUX-3.X-UPG</v>
          </cell>
          <cell r="E2017">
            <v>314000</v>
          </cell>
          <cell r="F2017">
            <v>125600</v>
          </cell>
          <cell r="G2017">
            <v>162000</v>
          </cell>
          <cell r="H2017">
            <v>98820</v>
          </cell>
          <cell r="I2017">
            <v>9882</v>
          </cell>
        </row>
        <row r="2018">
          <cell r="A2018" t="str">
            <v>NFC-HPUX-3.0</v>
          </cell>
          <cell r="B2018" t="str">
            <v>NetFlow Collector For HP U/X Incl Network Data Analyzer 3.0</v>
          </cell>
          <cell r="C2018" t="str">
            <v>9Q151512</v>
          </cell>
          <cell r="D2018" t="str">
            <v>IP-SOL-NFC-HPUX-3.0</v>
          </cell>
          <cell r="E2018">
            <v>627000</v>
          </cell>
          <cell r="F2018">
            <v>251100</v>
          </cell>
          <cell r="G2018">
            <v>324000</v>
          </cell>
          <cell r="H2018">
            <v>197640</v>
          </cell>
          <cell r="I2018">
            <v>19764</v>
          </cell>
        </row>
        <row r="2019">
          <cell r="A2019" t="str">
            <v>NFC-HPUX-3.X-UPG</v>
          </cell>
          <cell r="B2019" t="str">
            <v>NetFlow Upgrade To NFC 3.0 For HP U/X Incl  Analyzer 3.0</v>
          </cell>
          <cell r="C2019" t="str">
            <v>9Q151525</v>
          </cell>
          <cell r="D2019" t="str">
            <v>IP-SOL-NFC-HPUX-3.X-UPG</v>
          </cell>
          <cell r="E2019">
            <v>314000</v>
          </cell>
          <cell r="F2019">
            <v>125600</v>
          </cell>
          <cell r="G2019">
            <v>162000</v>
          </cell>
          <cell r="H2019">
            <v>98820</v>
          </cell>
          <cell r="I2019">
            <v>9882</v>
          </cell>
        </row>
        <row r="2020">
          <cell r="A2020" t="str">
            <v>NFC-SOSU-3.0</v>
          </cell>
          <cell r="B2020" t="str">
            <v>NetFlow Collector For Solaris Incl Network Data Analyzer 3.0</v>
          </cell>
          <cell r="C2020" t="str">
            <v>9Q151538</v>
          </cell>
          <cell r="D2020" t="str">
            <v>IP-SOL-NFC-SOSU-3.0</v>
          </cell>
          <cell r="E2020">
            <v>627000</v>
          </cell>
          <cell r="F2020">
            <v>251100</v>
          </cell>
          <cell r="G2020">
            <v>324000</v>
          </cell>
          <cell r="H2020">
            <v>197640</v>
          </cell>
          <cell r="I2020">
            <v>19764</v>
          </cell>
        </row>
        <row r="2021">
          <cell r="A2021" t="str">
            <v>NFC-SOSU-3.X-UPG</v>
          </cell>
          <cell r="B2021" t="str">
            <v>NetFlow Upgrade To NFC 3.0 For Solaris Incl  Analyzer 3.0</v>
          </cell>
          <cell r="C2021" t="str">
            <v>9Q151541</v>
          </cell>
          <cell r="D2021" t="str">
            <v>IP-SOL-NFC-SOSU-3.X-UPG</v>
          </cell>
          <cell r="E2021">
            <v>314000</v>
          </cell>
          <cell r="F2021">
            <v>125600</v>
          </cell>
          <cell r="G2021">
            <v>162000</v>
          </cell>
          <cell r="H2021">
            <v>98820</v>
          </cell>
          <cell r="I2021">
            <v>9882</v>
          </cell>
        </row>
        <row r="2022">
          <cell r="A2022" t="str">
            <v>FR75-AN2=</v>
          </cell>
          <cell r="B2022" t="str">
            <v>Cisco IOS 7500 Series DBConn</v>
          </cell>
          <cell r="C2022" t="str">
            <v>9Q151554</v>
          </cell>
          <cell r="D2022" t="str">
            <v>IP-SOL-FR75-AN2=</v>
          </cell>
          <cell r="E2022">
            <v>4704000</v>
          </cell>
          <cell r="F2022">
            <v>1883000</v>
          </cell>
          <cell r="G2022">
            <v>2430000</v>
          </cell>
          <cell r="H2022">
            <v>1482300</v>
          </cell>
          <cell r="I2022">
            <v>148230</v>
          </cell>
        </row>
        <row r="2023">
          <cell r="A2023" t="str">
            <v>FR-IR75</v>
          </cell>
          <cell r="B2023" t="str">
            <v>Cisco IOS RSP Series InterDomain Routing/Tag Switching Lic</v>
          </cell>
          <cell r="C2023" t="str">
            <v>9Q151567</v>
          </cell>
          <cell r="D2023" t="str">
            <v>IP-SOL-FR-IR75</v>
          </cell>
          <cell r="E2023">
            <v>1045000</v>
          </cell>
          <cell r="F2023">
            <v>418400</v>
          </cell>
          <cell r="G2023">
            <v>540000</v>
          </cell>
          <cell r="H2023">
            <v>329400</v>
          </cell>
          <cell r="I2023">
            <v>32940</v>
          </cell>
        </row>
        <row r="2024">
          <cell r="A2024" t="str">
            <v>FR-WPP75</v>
          </cell>
          <cell r="B2024" t="str">
            <v>Cisco IOS RSPx Series WAN Packet Protocols/Netflow License</v>
          </cell>
          <cell r="C2024" t="str">
            <v>9Q151570</v>
          </cell>
          <cell r="D2024" t="str">
            <v>IP-SOL-FR-WPP75</v>
          </cell>
          <cell r="E2024">
            <v>1045000</v>
          </cell>
          <cell r="F2024">
            <v>418400</v>
          </cell>
          <cell r="G2024">
            <v>540000</v>
          </cell>
          <cell r="H2024">
            <v>329400</v>
          </cell>
          <cell r="I2024">
            <v>32940</v>
          </cell>
        </row>
        <row r="2025">
          <cell r="A2025" t="str">
            <v>SF75ANV-11</v>
          </cell>
          <cell r="B2025" t="str">
            <v>RSP1, RSP2,  IOS Enterprise/APPN &amp; Basic VIP Feature Set</v>
          </cell>
          <cell r="C2025" t="str">
            <v>9Q151583</v>
          </cell>
          <cell r="D2025" t="str">
            <v>IP-SOL-SF75ANV-11</v>
          </cell>
          <cell r="E2025">
            <v>2897000</v>
          </cell>
          <cell r="F2025">
            <v>1202700</v>
          </cell>
          <cell r="G2025" t="e">
            <v>#N/A</v>
          </cell>
          <cell r="H2025" t="e">
            <v>#N/A</v>
          </cell>
          <cell r="I2025" t="e">
            <v>#N/A</v>
          </cell>
        </row>
        <row r="2026">
          <cell r="A2026" t="str">
            <v>SF75AV-11</v>
          </cell>
          <cell r="B2026" t="str">
            <v>RSP1, RSP2,  IOS Enterprise and Basic VIP Feature Set</v>
          </cell>
          <cell r="C2026" t="str">
            <v>9Q151596</v>
          </cell>
          <cell r="D2026" t="str">
            <v>IP-SOL-SF75AV-11</v>
          </cell>
          <cell r="E2026">
            <v>1598000</v>
          </cell>
          <cell r="F2026">
            <v>663600</v>
          </cell>
          <cell r="G2026" t="e">
            <v>#N/A</v>
          </cell>
          <cell r="H2026" t="e">
            <v>#N/A</v>
          </cell>
          <cell r="I2026" t="e">
            <v>#N/A</v>
          </cell>
        </row>
        <row r="2027">
          <cell r="A2027" t="str">
            <v>SF75BSV-11</v>
          </cell>
          <cell r="B2027" t="str">
            <v>Cisco IOS RSPx Series DESKTOP/IBM/VIP</v>
          </cell>
          <cell r="C2027" t="str">
            <v>9Q151600</v>
          </cell>
          <cell r="D2027" t="str">
            <v>IP-SOL-SF75BSV-11</v>
          </cell>
          <cell r="E2027">
            <v>1199000</v>
          </cell>
          <cell r="F2027">
            <v>497700</v>
          </cell>
          <cell r="G2027" t="e">
            <v>#N/A</v>
          </cell>
          <cell r="H2027" t="e">
            <v>#N/A</v>
          </cell>
          <cell r="I2027" t="e">
            <v>#N/A</v>
          </cell>
        </row>
        <row r="2028">
          <cell r="A2028" t="str">
            <v>SF75DSN-11</v>
          </cell>
          <cell r="B2028" t="str">
            <v>RSP1, RSP2,  IOS IP/IPX and IBM and APPN Feature Set</v>
          </cell>
          <cell r="C2028" t="str">
            <v>9Q151613</v>
          </cell>
          <cell r="D2028" t="str">
            <v>IP-SOL-SF75DSN-11</v>
          </cell>
          <cell r="E2028">
            <v>2298000</v>
          </cell>
          <cell r="F2028">
            <v>953900</v>
          </cell>
          <cell r="G2028" t="e">
            <v>#N/A</v>
          </cell>
          <cell r="H2028" t="e">
            <v>#N/A</v>
          </cell>
          <cell r="I2028" t="e">
            <v>#N/A</v>
          </cell>
        </row>
        <row r="2029">
          <cell r="A2029" t="str">
            <v>SF75DSNV-11</v>
          </cell>
          <cell r="B2029" t="str">
            <v>Cisco IOS RSPx Series IP/IPX/IBM/APPN/VIP</v>
          </cell>
          <cell r="C2029" t="str">
            <v>9Q151626</v>
          </cell>
          <cell r="D2029" t="str">
            <v>IP-SOL-SF75DSNV-11</v>
          </cell>
          <cell r="E2029">
            <v>2298000</v>
          </cell>
          <cell r="F2029">
            <v>953900</v>
          </cell>
          <cell r="G2029" t="e">
            <v>#N/A</v>
          </cell>
          <cell r="H2029" t="e">
            <v>#N/A</v>
          </cell>
          <cell r="I2029" t="e">
            <v>#N/A</v>
          </cell>
        </row>
        <row r="2030">
          <cell r="A2030" t="str">
            <v>SW75ANV-11=</v>
          </cell>
          <cell r="B2030" t="str">
            <v>RSP1, RSP2, RSP7000 IOS Ent, APPN &amp; Basic VIP Feature Set</v>
          </cell>
          <cell r="C2030" t="str">
            <v>9Q151639</v>
          </cell>
          <cell r="D2030" t="str">
            <v>IP-SOL-SW75ANV-11=</v>
          </cell>
          <cell r="E2030">
            <v>2897000</v>
          </cell>
          <cell r="F2030">
            <v>1202700</v>
          </cell>
          <cell r="G2030" t="e">
            <v>#N/A</v>
          </cell>
          <cell r="H2030" t="e">
            <v>#N/A</v>
          </cell>
          <cell r="I2030" t="e">
            <v>#N/A</v>
          </cell>
        </row>
        <row r="2031">
          <cell r="A2031" t="str">
            <v>SW75AV-11=</v>
          </cell>
          <cell r="B2031" t="str">
            <v>RSP1, RSP2, RSP7000 IOS Enterprise and Basic VIP Feature Set</v>
          </cell>
          <cell r="C2031" t="str">
            <v>9Q151642</v>
          </cell>
          <cell r="D2031" t="str">
            <v>IP-SOL-SW75AV-11=</v>
          </cell>
          <cell r="E2031">
            <v>1598000</v>
          </cell>
          <cell r="F2031">
            <v>663600</v>
          </cell>
          <cell r="G2031" t="e">
            <v>#N/A</v>
          </cell>
          <cell r="H2031" t="e">
            <v>#N/A</v>
          </cell>
          <cell r="I2031" t="e">
            <v>#N/A</v>
          </cell>
        </row>
        <row r="2032">
          <cell r="A2032" t="str">
            <v>FL75-K2=</v>
          </cell>
          <cell r="B2032" t="str">
            <v>Cisco IOS 7500 Series IPSEC 3DES Upgrade</v>
          </cell>
          <cell r="C2032" t="str">
            <v>9Q151655</v>
          </cell>
          <cell r="D2032" t="str">
            <v>IP-SOL-FL75-K2=</v>
          </cell>
          <cell r="E2032">
            <v>732000</v>
          </cell>
          <cell r="F2032">
            <v>293000</v>
          </cell>
          <cell r="G2032">
            <v>378000</v>
          </cell>
          <cell r="H2032">
            <v>230580</v>
          </cell>
          <cell r="I2032">
            <v>23058</v>
          </cell>
        </row>
        <row r="2033">
          <cell r="A2033" t="str">
            <v>FL75-L=</v>
          </cell>
          <cell r="B2033" t="str">
            <v>Cisco IOS 7500 Series IPSEC 56 Upgrade</v>
          </cell>
          <cell r="C2033" t="str">
            <v>9Q151668</v>
          </cell>
          <cell r="D2033" t="str">
            <v>IP-SOL-FL75-L=</v>
          </cell>
          <cell r="E2033">
            <v>732000</v>
          </cell>
          <cell r="F2033">
            <v>293000</v>
          </cell>
          <cell r="G2033">
            <v>378000</v>
          </cell>
          <cell r="H2033">
            <v>230580</v>
          </cell>
          <cell r="I2033">
            <v>23058</v>
          </cell>
        </row>
        <row r="2034">
          <cell r="A2034" t="str">
            <v>FL75-N-R1=</v>
          </cell>
          <cell r="B2034" t="str">
            <v>Cisco IOS 7500 Series APPN to SNASwitch Upgrade</v>
          </cell>
          <cell r="C2034" t="str">
            <v>9Q151671</v>
          </cell>
          <cell r="D2034" t="str">
            <v>IP-SOL-FL75-N-R1=</v>
          </cell>
          <cell r="E2034">
            <v>679000</v>
          </cell>
          <cell r="F2034">
            <v>272000</v>
          </cell>
          <cell r="G2034">
            <v>351000</v>
          </cell>
          <cell r="H2034">
            <v>214110</v>
          </cell>
          <cell r="I2034">
            <v>21411</v>
          </cell>
        </row>
        <row r="2035">
          <cell r="A2035" t="str">
            <v>FL75-R1=</v>
          </cell>
          <cell r="B2035" t="str">
            <v>Cisco IOS RSPx Series SNASwitch Upgrade</v>
          </cell>
          <cell r="C2035" t="str">
            <v>9Q151684</v>
          </cell>
          <cell r="D2035" t="str">
            <v>IP-SOL-FL75-R1=</v>
          </cell>
          <cell r="E2035">
            <v>1359000</v>
          </cell>
          <cell r="F2035">
            <v>544000</v>
          </cell>
          <cell r="G2035">
            <v>702000</v>
          </cell>
          <cell r="H2035">
            <v>428220</v>
          </cell>
          <cell r="I2035">
            <v>42822</v>
          </cell>
        </row>
        <row r="2036">
          <cell r="A2036" t="str">
            <v>FR75-40=</v>
          </cell>
          <cell r="B2036" t="str">
            <v>Cisco IOS RSPx Encryption 40 Upgrade</v>
          </cell>
          <cell r="C2036" t="str">
            <v>9Q151697</v>
          </cell>
          <cell r="D2036" t="str">
            <v>IP-SOL-FR75-40=</v>
          </cell>
          <cell r="E2036">
            <v>1463000</v>
          </cell>
          <cell r="F2036">
            <v>585800</v>
          </cell>
          <cell r="G2036">
            <v>756000</v>
          </cell>
          <cell r="H2036">
            <v>461160</v>
          </cell>
          <cell r="I2036">
            <v>46116</v>
          </cell>
        </row>
        <row r="2037">
          <cell r="A2037" t="str">
            <v>FR75-56=</v>
          </cell>
          <cell r="B2037" t="str">
            <v>Cisco IOS RSPx Encryption 56 Upgrade</v>
          </cell>
          <cell r="C2037" t="str">
            <v>9Q151701</v>
          </cell>
          <cell r="D2037" t="str">
            <v>IP-SOL-FR75-56=</v>
          </cell>
          <cell r="E2037">
            <v>1463000</v>
          </cell>
          <cell r="F2037">
            <v>585800</v>
          </cell>
          <cell r="G2037">
            <v>756000</v>
          </cell>
          <cell r="H2037">
            <v>461160</v>
          </cell>
          <cell r="I2037">
            <v>46116</v>
          </cell>
        </row>
        <row r="2038">
          <cell r="A2038" t="str">
            <v>FR75-APPN=</v>
          </cell>
          <cell r="B2038" t="str">
            <v>Cisco IOS RSPx Series APPN Upgrade</v>
          </cell>
          <cell r="C2038" t="str">
            <v>9Q151714</v>
          </cell>
          <cell r="D2038" t="str">
            <v>IP-SOL-FR75-APPN=</v>
          </cell>
          <cell r="E2038">
            <v>1359000</v>
          </cell>
          <cell r="F2038">
            <v>544000</v>
          </cell>
          <cell r="G2038">
            <v>702000</v>
          </cell>
          <cell r="H2038">
            <v>428220</v>
          </cell>
          <cell r="I2038">
            <v>42822</v>
          </cell>
        </row>
        <row r="2039">
          <cell r="A2039" t="str">
            <v>FR75-BS-A=</v>
          </cell>
          <cell r="B2039" t="str">
            <v>Cisco IOS RSPx Series Desktop/IBM to Enterprise</v>
          </cell>
          <cell r="C2039" t="str">
            <v>9Q151727</v>
          </cell>
          <cell r="D2039" t="str">
            <v>IP-SOL-FR75-BS-A=</v>
          </cell>
          <cell r="E2039">
            <v>418000</v>
          </cell>
          <cell r="F2039">
            <v>167400</v>
          </cell>
          <cell r="G2039">
            <v>216000</v>
          </cell>
          <cell r="H2039">
            <v>131760</v>
          </cell>
          <cell r="I2039">
            <v>13176</v>
          </cell>
        </row>
        <row r="2040">
          <cell r="A2040" t="str">
            <v>FR75-C-A=</v>
          </cell>
          <cell r="B2040" t="str">
            <v>Cisco IOS RSPx Series IP to Enterprise</v>
          </cell>
          <cell r="C2040" t="str">
            <v>9Q151730</v>
          </cell>
          <cell r="D2040" t="str">
            <v>IP-SOL-FR75-C-A=</v>
          </cell>
          <cell r="E2040">
            <v>836000</v>
          </cell>
          <cell r="F2040">
            <v>334800</v>
          </cell>
          <cell r="G2040">
            <v>432000</v>
          </cell>
          <cell r="H2040">
            <v>263520</v>
          </cell>
          <cell r="I2040">
            <v>26352</v>
          </cell>
        </row>
        <row r="2041">
          <cell r="A2041" t="str">
            <v>FR75-C-BS=</v>
          </cell>
          <cell r="B2041" t="str">
            <v>Cisco IOS RSPx Series IP to Desktop/IBM</v>
          </cell>
          <cell r="C2041" t="str">
            <v>9Q151743</v>
          </cell>
          <cell r="D2041" t="str">
            <v>IP-SOL-FR75-C-BS=</v>
          </cell>
          <cell r="E2041">
            <v>418000</v>
          </cell>
          <cell r="F2041">
            <v>167400</v>
          </cell>
          <cell r="G2041">
            <v>216000</v>
          </cell>
          <cell r="H2041">
            <v>131760</v>
          </cell>
          <cell r="I2041">
            <v>13176</v>
          </cell>
        </row>
        <row r="2042">
          <cell r="A2042" t="str">
            <v>FR75-C-DS=</v>
          </cell>
          <cell r="B2042" t="str">
            <v>Cisco IOS RSPx Series IP to IP/IPX/IBM</v>
          </cell>
          <cell r="C2042" t="str">
            <v>9Q151756</v>
          </cell>
          <cell r="D2042" t="str">
            <v>IP-SOL-FR75-C-DS=</v>
          </cell>
          <cell r="E2042">
            <v>209000</v>
          </cell>
          <cell r="F2042">
            <v>83700</v>
          </cell>
          <cell r="G2042">
            <v>108000</v>
          </cell>
          <cell r="H2042">
            <v>65880</v>
          </cell>
          <cell r="I2042">
            <v>6588</v>
          </cell>
        </row>
        <row r="2043">
          <cell r="A2043" t="str">
            <v>FR75-DS-A=</v>
          </cell>
          <cell r="B2043" t="str">
            <v>Cisco IOS RSPx IP/IPX/IBM to Enterprise</v>
          </cell>
          <cell r="C2043" t="str">
            <v>9Q151769</v>
          </cell>
          <cell r="D2043" t="str">
            <v>IP-SOL-FR75-DS-A=</v>
          </cell>
          <cell r="E2043">
            <v>627000</v>
          </cell>
          <cell r="F2043">
            <v>251100</v>
          </cell>
          <cell r="G2043">
            <v>324000</v>
          </cell>
          <cell r="H2043">
            <v>197640</v>
          </cell>
          <cell r="I2043">
            <v>19764</v>
          </cell>
        </row>
        <row r="2044">
          <cell r="A2044" t="str">
            <v>FR75-DS-BS=</v>
          </cell>
          <cell r="B2044" t="str">
            <v>Cisco IOS RSPx IP/IPX/IBM to Desktop/IBM</v>
          </cell>
          <cell r="C2044" t="str">
            <v>9Q151772</v>
          </cell>
          <cell r="D2044" t="str">
            <v>IP-SOL-FR75-DS-BS=</v>
          </cell>
          <cell r="E2044">
            <v>209000</v>
          </cell>
          <cell r="F2044">
            <v>83700</v>
          </cell>
          <cell r="G2044">
            <v>108000</v>
          </cell>
          <cell r="H2044">
            <v>65880</v>
          </cell>
          <cell r="I2044">
            <v>6588</v>
          </cell>
        </row>
        <row r="2045">
          <cell r="A2045" t="str">
            <v>S75A-12</v>
          </cell>
          <cell r="B2045" t="str">
            <v>Cisco RSPx Series IOS ENTERPRISE</v>
          </cell>
          <cell r="C2045" t="str">
            <v>9Q151785</v>
          </cell>
          <cell r="D2045" t="str">
            <v>IP-SOL-S75A-12</v>
          </cell>
          <cell r="E2045">
            <v>1672000</v>
          </cell>
          <cell r="F2045">
            <v>669500</v>
          </cell>
          <cell r="G2045" t="e">
            <v>#N/A</v>
          </cell>
          <cell r="H2045" t="e">
            <v>#N/A</v>
          </cell>
          <cell r="I2045" t="e">
            <v>#N/A</v>
          </cell>
        </row>
        <row r="2046">
          <cell r="A2046" t="str">
            <v>S75AH-12</v>
          </cell>
          <cell r="B2046" t="str">
            <v>Cisco RSPx Series IOS ENTERPRISE/FW/IDS</v>
          </cell>
          <cell r="C2046" t="str">
            <v>9Q151798</v>
          </cell>
          <cell r="D2046" t="str">
            <v>IP-SOL-S75AH-12</v>
          </cell>
          <cell r="E2046">
            <v>2997000</v>
          </cell>
          <cell r="F2046">
            <v>1244200</v>
          </cell>
          <cell r="G2046" t="e">
            <v>#N/A</v>
          </cell>
          <cell r="H2046" t="e">
            <v>#N/A</v>
          </cell>
          <cell r="I2046" t="e">
            <v>#N/A</v>
          </cell>
        </row>
        <row r="2047">
          <cell r="A2047" t="str">
            <v>S75AHK2-12</v>
          </cell>
          <cell r="B2047" t="str">
            <v>Cisco RSPx Series IOS ENTERPRISE/FW/IDS IPSEC 3DES</v>
          </cell>
          <cell r="C2047" t="str">
            <v>9Q152759</v>
          </cell>
          <cell r="D2047" t="str">
            <v>IP-SOL-S75AHK2-12</v>
          </cell>
          <cell r="E2047">
            <v>3696000</v>
          </cell>
          <cell r="F2047">
            <v>1534500</v>
          </cell>
          <cell r="G2047" t="e">
            <v>#N/A</v>
          </cell>
          <cell r="H2047" t="e">
            <v>#N/A</v>
          </cell>
          <cell r="I2047" t="e">
            <v>#N/A</v>
          </cell>
        </row>
        <row r="2048">
          <cell r="A2048" t="str">
            <v>S75AHL-12</v>
          </cell>
          <cell r="B2048" t="str">
            <v>Cisco RSPx Series IOS ENTERPRISE/FW/IDS IPSEC 56</v>
          </cell>
          <cell r="C2048" t="str">
            <v>9Q151815</v>
          </cell>
          <cell r="D2048" t="str">
            <v>IP-SOL-S75AHL-12</v>
          </cell>
          <cell r="E2048">
            <v>3696000</v>
          </cell>
          <cell r="F2048">
            <v>1534500</v>
          </cell>
          <cell r="G2048" t="e">
            <v>#N/A</v>
          </cell>
          <cell r="H2048" t="e">
            <v>#N/A</v>
          </cell>
          <cell r="I2048" t="e">
            <v>#N/A</v>
          </cell>
        </row>
        <row r="2049">
          <cell r="A2049" t="str">
            <v>S75AK-12</v>
          </cell>
          <cell r="B2049" t="str">
            <v>Cisco RSPx Series IOS ENTERPRISE 40</v>
          </cell>
          <cell r="C2049" t="str">
            <v>9Q151828</v>
          </cell>
          <cell r="D2049" t="str">
            <v>IP-SOL-S75AK-12</v>
          </cell>
          <cell r="E2049">
            <v>1672000</v>
          </cell>
          <cell r="F2049">
            <v>669500</v>
          </cell>
          <cell r="G2049" t="e">
            <v>#N/A</v>
          </cell>
          <cell r="H2049" t="e">
            <v>#N/A</v>
          </cell>
          <cell r="I2049" t="e">
            <v>#N/A</v>
          </cell>
        </row>
        <row r="2050">
          <cell r="A2050" t="str">
            <v>S75AK2-12=</v>
          </cell>
          <cell r="B2050" t="str">
            <v>Cisco RSPx Series IOS ENTERPRISE IPSEC 3DES</v>
          </cell>
          <cell r="C2050" t="str">
            <v>9Q151831</v>
          </cell>
          <cell r="D2050" t="str">
            <v>IP-SOL-S75AK2-12=</v>
          </cell>
          <cell r="E2050">
            <v>2404000</v>
          </cell>
          <cell r="F2050">
            <v>962400</v>
          </cell>
          <cell r="G2050" t="e">
            <v>#N/A</v>
          </cell>
          <cell r="H2050" t="e">
            <v>#N/A</v>
          </cell>
          <cell r="I2050" t="e">
            <v>#N/A</v>
          </cell>
        </row>
        <row r="2051">
          <cell r="A2051" t="str">
            <v>S75AL-12</v>
          </cell>
          <cell r="B2051" t="str">
            <v>Cisco RSPx Series IOS ENTERPRISE IPSEC 56</v>
          </cell>
          <cell r="C2051" t="str">
            <v>9Q151857</v>
          </cell>
          <cell r="D2051" t="str">
            <v>IP-SOL-S75AL-12</v>
          </cell>
          <cell r="E2051">
            <v>2298000</v>
          </cell>
          <cell r="F2051">
            <v>953900</v>
          </cell>
          <cell r="G2051" t="e">
            <v>#N/A</v>
          </cell>
          <cell r="H2051" t="e">
            <v>#N/A</v>
          </cell>
          <cell r="I2051" t="e">
            <v>#N/A</v>
          </cell>
        </row>
        <row r="2052">
          <cell r="A2052" t="str">
            <v>S75AN-12</v>
          </cell>
          <cell r="B2052" t="str">
            <v>ENTERPRISE/APPN</v>
          </cell>
          <cell r="C2052" t="str">
            <v>9Q151860</v>
          </cell>
          <cell r="D2052" t="str">
            <v>IP-SOL-S75AN-12</v>
          </cell>
          <cell r="E2052">
            <v>3031000</v>
          </cell>
          <cell r="F2052">
            <v>1213400</v>
          </cell>
          <cell r="G2052" t="e">
            <v>#N/A</v>
          </cell>
          <cell r="H2052" t="e">
            <v>#N/A</v>
          </cell>
          <cell r="I2052" t="e">
            <v>#N/A</v>
          </cell>
        </row>
        <row r="2053">
          <cell r="A2053" t="str">
            <v>S75AN2-12</v>
          </cell>
          <cell r="B2053" t="str">
            <v>ENTERPRISE/APPN/DBCONN</v>
          </cell>
          <cell r="C2053" t="str">
            <v>9Q151873</v>
          </cell>
          <cell r="D2053" t="str">
            <v>IP-SOL-S75AN2-12</v>
          </cell>
          <cell r="E2053">
            <v>7735000</v>
          </cell>
          <cell r="F2053">
            <v>3096400</v>
          </cell>
          <cell r="G2053" t="e">
            <v>#N/A</v>
          </cell>
          <cell r="H2053" t="e">
            <v>#N/A</v>
          </cell>
          <cell r="I2053" t="e">
            <v>#N/A</v>
          </cell>
        </row>
        <row r="2054">
          <cell r="A2054" t="str">
            <v>S75AN2L-12</v>
          </cell>
          <cell r="B2054" t="str">
            <v>Cisco RSPx Series IOS ENTERPRISE/APPN/DBCONN IPSEC 56</v>
          </cell>
          <cell r="C2054" t="str">
            <v>9Q151886</v>
          </cell>
          <cell r="D2054" t="str">
            <v>IP-SOL-S75AN2L-12</v>
          </cell>
          <cell r="E2054">
            <v>8092000</v>
          </cell>
          <cell r="F2054">
            <v>3359300</v>
          </cell>
          <cell r="G2054" t="e">
            <v>#N/A</v>
          </cell>
          <cell r="H2054" t="e">
            <v>#N/A</v>
          </cell>
          <cell r="I2054" t="e">
            <v>#N/A</v>
          </cell>
        </row>
        <row r="2055">
          <cell r="A2055" t="str">
            <v>S75AN2W-12</v>
          </cell>
          <cell r="B2055" t="str">
            <v>ENTERPRISE/APPN/DBCONN 40</v>
          </cell>
          <cell r="C2055" t="str">
            <v>9Q151899</v>
          </cell>
          <cell r="D2055" t="str">
            <v>IP-SOL-S75AN2W-12</v>
          </cell>
          <cell r="E2055">
            <v>7735000</v>
          </cell>
          <cell r="F2055">
            <v>3096400</v>
          </cell>
          <cell r="G2055" t="e">
            <v>#N/A</v>
          </cell>
          <cell r="H2055" t="e">
            <v>#N/A</v>
          </cell>
          <cell r="I2055" t="e">
            <v>#N/A</v>
          </cell>
        </row>
        <row r="2056">
          <cell r="A2056" t="str">
            <v>S75ANK-12</v>
          </cell>
          <cell r="B2056" t="str">
            <v>ENTERPRISE/APPN 40</v>
          </cell>
          <cell r="C2056" t="str">
            <v>9Q151903</v>
          </cell>
          <cell r="D2056" t="str">
            <v>IP-SOL-S75ANK-12</v>
          </cell>
          <cell r="E2056">
            <v>3031000</v>
          </cell>
          <cell r="F2056">
            <v>1213400</v>
          </cell>
          <cell r="G2056" t="e">
            <v>#N/A</v>
          </cell>
          <cell r="H2056" t="e">
            <v>#N/A</v>
          </cell>
          <cell r="I2056" t="e">
            <v>#N/A</v>
          </cell>
        </row>
        <row r="2057">
          <cell r="A2057" t="str">
            <v>S75ANL-12</v>
          </cell>
          <cell r="B2057" t="str">
            <v>Cisco RSPx Series IOS ENTERPRISE/APPN IPSEC 56</v>
          </cell>
          <cell r="C2057" t="str">
            <v>9Q151916</v>
          </cell>
          <cell r="D2057" t="str">
            <v>IP-SOL-S75ANL-12</v>
          </cell>
          <cell r="E2057">
            <v>3596000</v>
          </cell>
          <cell r="F2057">
            <v>1493000</v>
          </cell>
          <cell r="G2057" t="e">
            <v>#N/A</v>
          </cell>
          <cell r="H2057" t="e">
            <v>#N/A</v>
          </cell>
          <cell r="I2057" t="e">
            <v>#N/A</v>
          </cell>
        </row>
        <row r="2058">
          <cell r="A2058" t="str">
            <v>S75AR1-12</v>
          </cell>
          <cell r="B2058" t="str">
            <v>Cisco RSPx Series IOS Enterprise/SNASwitch</v>
          </cell>
          <cell r="C2058" t="str">
            <v>9Q151929</v>
          </cell>
          <cell r="D2058" t="str">
            <v>IP-SOL-S75AR1-12</v>
          </cell>
          <cell r="E2058">
            <v>3031000</v>
          </cell>
          <cell r="F2058">
            <v>1213400</v>
          </cell>
          <cell r="G2058" t="e">
            <v>#N/A</v>
          </cell>
          <cell r="H2058" t="e">
            <v>#N/A</v>
          </cell>
          <cell r="I2058" t="e">
            <v>#N/A</v>
          </cell>
        </row>
        <row r="2059">
          <cell r="A2059" t="str">
            <v>S75AR1K2-12=</v>
          </cell>
          <cell r="B2059" t="str">
            <v>Cisco RSPx Series IOS ENTERPRISE/SNASwitch IPSEC 3DES</v>
          </cell>
          <cell r="C2059" t="str">
            <v>9Q151932</v>
          </cell>
          <cell r="D2059" t="str">
            <v>IP-SOL-S75AR1K2-12=</v>
          </cell>
          <cell r="E2059">
            <v>3763000</v>
          </cell>
          <cell r="F2059">
            <v>1506400</v>
          </cell>
          <cell r="G2059" t="e">
            <v>#N/A</v>
          </cell>
          <cell r="H2059" t="e">
            <v>#N/A</v>
          </cell>
          <cell r="I2059" t="e">
            <v>#N/A</v>
          </cell>
        </row>
        <row r="2060">
          <cell r="A2060" t="str">
            <v>S75AR1L-12</v>
          </cell>
          <cell r="B2060" t="str">
            <v>Cisco RSPx Series IOS ENTERPRISE/SNASW IPSEC 56</v>
          </cell>
          <cell r="C2060" t="str">
            <v>9Q151958</v>
          </cell>
          <cell r="D2060" t="str">
            <v>IP-SOL-S75AR1L-12</v>
          </cell>
          <cell r="E2060">
            <v>3596000</v>
          </cell>
          <cell r="F2060">
            <v>1493000</v>
          </cell>
          <cell r="G2060" t="e">
            <v>#N/A</v>
          </cell>
          <cell r="H2060" t="e">
            <v>#N/A</v>
          </cell>
          <cell r="I2060" t="e">
            <v>#N/A</v>
          </cell>
        </row>
        <row r="2061">
          <cell r="A2061" t="str">
            <v>S75BHK2-12=</v>
          </cell>
          <cell r="B2061" t="str">
            <v>Cisco RSPx Series IOS DESKTOP/IBM/FW/IDS IPSEC 3DES</v>
          </cell>
          <cell r="C2061" t="str">
            <v>9Q151961</v>
          </cell>
          <cell r="D2061" t="str">
            <v>IP-SOL-S75BHK2-12=</v>
          </cell>
          <cell r="E2061">
            <v>3297000</v>
          </cell>
          <cell r="F2061">
            <v>1368600</v>
          </cell>
          <cell r="G2061" t="e">
            <v>#N/A</v>
          </cell>
          <cell r="H2061" t="e">
            <v>#N/A</v>
          </cell>
          <cell r="I2061" t="e">
            <v>#N/A</v>
          </cell>
        </row>
        <row r="2062">
          <cell r="A2062" t="str">
            <v>S75BHS-12</v>
          </cell>
          <cell r="B2062" t="str">
            <v>Cisco RSPx Series IOS DESKTOP/IBM/FW/IDS</v>
          </cell>
          <cell r="C2062" t="str">
            <v>9Q151974</v>
          </cell>
          <cell r="D2062" t="str">
            <v>IP-SOL-S75BHS-12</v>
          </cell>
          <cell r="E2062">
            <v>2597000</v>
          </cell>
          <cell r="F2062">
            <v>1078300</v>
          </cell>
          <cell r="G2062" t="e">
            <v>#N/A</v>
          </cell>
          <cell r="H2062" t="e">
            <v>#N/A</v>
          </cell>
          <cell r="I2062" t="e">
            <v>#N/A</v>
          </cell>
        </row>
        <row r="2063">
          <cell r="A2063" t="str">
            <v>S75BHSL-12</v>
          </cell>
          <cell r="B2063" t="str">
            <v>Cisco RSPx Series IOS DESKTOP/IBM/FW/IDS IPSEC 56</v>
          </cell>
          <cell r="C2063" t="str">
            <v>9Q151987</v>
          </cell>
          <cell r="D2063" t="str">
            <v>IP-SOL-S75BHSL-12</v>
          </cell>
          <cell r="E2063">
            <v>3297000</v>
          </cell>
          <cell r="F2063">
            <v>1368600</v>
          </cell>
          <cell r="G2063" t="e">
            <v>#N/A</v>
          </cell>
          <cell r="H2063" t="e">
            <v>#N/A</v>
          </cell>
          <cell r="I2063" t="e">
            <v>#N/A</v>
          </cell>
        </row>
        <row r="2064">
          <cell r="A2064" t="str">
            <v>S75BS-12</v>
          </cell>
          <cell r="B2064" t="str">
            <v>Cisco RSPx Series IOS DESKTOP/IBM</v>
          </cell>
          <cell r="C2064" t="str">
            <v>9Q151990</v>
          </cell>
          <cell r="D2064" t="str">
            <v>IP-SOL-S75BS-12</v>
          </cell>
          <cell r="E2064">
            <v>1254000</v>
          </cell>
          <cell r="F2064">
            <v>502100</v>
          </cell>
          <cell r="G2064" t="e">
            <v>#N/A</v>
          </cell>
          <cell r="H2064" t="e">
            <v>#N/A</v>
          </cell>
          <cell r="I2064" t="e">
            <v>#N/A</v>
          </cell>
        </row>
        <row r="2065">
          <cell r="A2065" t="str">
            <v>S75BSK-12</v>
          </cell>
          <cell r="B2065" t="str">
            <v>Cisco RSPx Series IOS DESKTOP/IBM 40</v>
          </cell>
          <cell r="C2065" t="str">
            <v>9Q152007</v>
          </cell>
          <cell r="D2065" t="str">
            <v>IP-SOL-S75BSK-12</v>
          </cell>
          <cell r="E2065">
            <v>1254000</v>
          </cell>
          <cell r="F2065">
            <v>502100</v>
          </cell>
          <cell r="G2065" t="e">
            <v>#N/A</v>
          </cell>
          <cell r="H2065" t="e">
            <v>#N/A</v>
          </cell>
          <cell r="I2065" t="e">
            <v>#N/A</v>
          </cell>
        </row>
        <row r="2066">
          <cell r="A2066" t="str">
            <v>S75BSL-12</v>
          </cell>
          <cell r="B2066" t="str">
            <v>Cisco RSPx Series IOS DESKTOP/IBM IPSEC 56</v>
          </cell>
          <cell r="C2066" t="str">
            <v>9Q152010</v>
          </cell>
          <cell r="D2066" t="str">
            <v>IP-SOL-S75BSL-12</v>
          </cell>
          <cell r="E2066">
            <v>1898000</v>
          </cell>
          <cell r="F2066">
            <v>788000</v>
          </cell>
          <cell r="G2066" t="e">
            <v>#N/A</v>
          </cell>
          <cell r="H2066" t="e">
            <v>#N/A</v>
          </cell>
          <cell r="I2066" t="e">
            <v>#N/A</v>
          </cell>
        </row>
        <row r="2067">
          <cell r="A2067" t="str">
            <v>S75C-12</v>
          </cell>
          <cell r="B2067" t="str">
            <v>Cisco RSPx Series IOS IP</v>
          </cell>
          <cell r="C2067" t="str">
            <v>9Q152023</v>
          </cell>
          <cell r="D2067" t="str">
            <v>IP-SOL-S75C-12</v>
          </cell>
          <cell r="E2067">
            <v>836000</v>
          </cell>
          <cell r="F2067">
            <v>334800</v>
          </cell>
          <cell r="G2067" t="e">
            <v>#N/A</v>
          </cell>
          <cell r="H2067" t="e">
            <v>#N/A</v>
          </cell>
          <cell r="I2067" t="e">
            <v>#N/A</v>
          </cell>
        </row>
        <row r="2068">
          <cell r="A2068" t="str">
            <v>S75CH-12</v>
          </cell>
          <cell r="B2068" t="str">
            <v>Cisco RSPx Series IOS IP/FW/IDS</v>
          </cell>
          <cell r="C2068" t="str">
            <v>9Q152036</v>
          </cell>
          <cell r="D2068" t="str">
            <v>IP-SOL-S75CH-12</v>
          </cell>
          <cell r="E2068">
            <v>2198000</v>
          </cell>
          <cell r="F2068">
            <v>912400</v>
          </cell>
          <cell r="G2068" t="e">
            <v>#N/A</v>
          </cell>
          <cell r="H2068" t="e">
            <v>#N/A</v>
          </cell>
          <cell r="I2068" t="e">
            <v>#N/A</v>
          </cell>
        </row>
        <row r="2069">
          <cell r="A2069" t="str">
            <v>S75CHK2-12</v>
          </cell>
          <cell r="B2069" t="str">
            <v>Cisco RSPx Series IOS IP/FW/IDS IPSEC 3DES</v>
          </cell>
          <cell r="C2069" t="str">
            <v>9Q152762</v>
          </cell>
          <cell r="D2069" t="str">
            <v>IP-SOL-S75CHK2-12</v>
          </cell>
          <cell r="E2069">
            <v>2897000</v>
          </cell>
          <cell r="F2069">
            <v>1202700</v>
          </cell>
          <cell r="G2069" t="e">
            <v>#N/A</v>
          </cell>
          <cell r="H2069" t="e">
            <v>#N/A</v>
          </cell>
          <cell r="I2069" t="e">
            <v>#N/A</v>
          </cell>
        </row>
        <row r="2070">
          <cell r="A2070" t="str">
            <v>S75CHL-12</v>
          </cell>
          <cell r="B2070" t="str">
            <v>Cisco RSPx Series IOS IP/FW/IDS IPSEC 56</v>
          </cell>
          <cell r="C2070" t="str">
            <v>9Q152052</v>
          </cell>
          <cell r="D2070" t="str">
            <v>IP-SOL-S75CHL-12</v>
          </cell>
          <cell r="E2070">
            <v>2897000</v>
          </cell>
          <cell r="F2070">
            <v>1202700</v>
          </cell>
          <cell r="G2070" t="e">
            <v>#N/A</v>
          </cell>
          <cell r="H2070" t="e">
            <v>#N/A</v>
          </cell>
          <cell r="I2070" t="e">
            <v>#N/A</v>
          </cell>
        </row>
        <row r="2071">
          <cell r="A2071" t="str">
            <v>S75CK-12</v>
          </cell>
          <cell r="B2071" t="str">
            <v>Cisco RSPx Series IOS IP 40</v>
          </cell>
          <cell r="C2071" t="str">
            <v>9Q152065</v>
          </cell>
          <cell r="D2071" t="str">
            <v>IP-SOL-S75CK-12</v>
          </cell>
          <cell r="E2071">
            <v>836000</v>
          </cell>
          <cell r="F2071">
            <v>334800</v>
          </cell>
          <cell r="G2071" t="e">
            <v>#N/A</v>
          </cell>
          <cell r="H2071" t="e">
            <v>#N/A</v>
          </cell>
          <cell r="I2071" t="e">
            <v>#N/A</v>
          </cell>
        </row>
        <row r="2072">
          <cell r="A2072" t="str">
            <v>S75CK2-12=</v>
          </cell>
          <cell r="B2072" t="str">
            <v>Cisco RSPx Series IOS IP IPSEC 3DES</v>
          </cell>
          <cell r="C2072" t="str">
            <v>9Q152078</v>
          </cell>
          <cell r="D2072" t="str">
            <v>IP-SOL-S75CK2-12=</v>
          </cell>
          <cell r="E2072">
            <v>1568000</v>
          </cell>
          <cell r="F2072">
            <v>627700</v>
          </cell>
          <cell r="G2072" t="e">
            <v>#N/A</v>
          </cell>
          <cell r="H2072" t="e">
            <v>#N/A</v>
          </cell>
          <cell r="I2072" t="e">
            <v>#N/A</v>
          </cell>
        </row>
        <row r="2073">
          <cell r="A2073" t="str">
            <v>S75CL-12</v>
          </cell>
          <cell r="B2073" t="str">
            <v>Cisco RSPx Series IOS IP IPSEC 56</v>
          </cell>
          <cell r="C2073" t="str">
            <v>9Q152094</v>
          </cell>
          <cell r="D2073" t="str">
            <v>IP-SOL-S75CL-12</v>
          </cell>
          <cell r="E2073">
            <v>1499000</v>
          </cell>
          <cell r="F2073">
            <v>622200</v>
          </cell>
          <cell r="G2073" t="e">
            <v>#N/A</v>
          </cell>
          <cell r="H2073" t="e">
            <v>#N/A</v>
          </cell>
          <cell r="I2073" t="e">
            <v>#N/A</v>
          </cell>
        </row>
        <row r="2074">
          <cell r="A2074" t="str">
            <v>S75K5Z-12=</v>
          </cell>
          <cell r="B2074" t="str">
            <v>Cisco RSPx Series IOS SERVICE PROVIDER/SECURED SHELL 3DES</v>
          </cell>
          <cell r="C2074" t="str">
            <v>9Q152775</v>
          </cell>
          <cell r="D2074" t="str">
            <v>IP-SOL-S75K5Z-12=</v>
          </cell>
          <cell r="E2074">
            <v>999000</v>
          </cell>
          <cell r="F2074">
            <v>414800</v>
          </cell>
          <cell r="G2074" t="e">
            <v>#N/A</v>
          </cell>
          <cell r="H2074" t="e">
            <v>#N/A</v>
          </cell>
          <cell r="I2074" t="e">
            <v>#N/A</v>
          </cell>
        </row>
        <row r="2075">
          <cell r="A2075" t="str">
            <v>SF75A-11</v>
          </cell>
          <cell r="B2075" t="str">
            <v>Cisco IOS RSPx Series Enterprise</v>
          </cell>
          <cell r="C2075" t="str">
            <v>9Q152108</v>
          </cell>
          <cell r="D2075" t="str">
            <v>IP-SOL-SF75A-11</v>
          </cell>
          <cell r="E2075">
            <v>1672000</v>
          </cell>
          <cell r="F2075">
            <v>669500</v>
          </cell>
          <cell r="G2075" t="e">
            <v>#N/A</v>
          </cell>
          <cell r="H2075" t="e">
            <v>#N/A</v>
          </cell>
          <cell r="I2075" t="e">
            <v>#N/A</v>
          </cell>
        </row>
        <row r="2076">
          <cell r="A2076" t="str">
            <v>SF75AK-11</v>
          </cell>
          <cell r="B2076" t="str">
            <v>Cisco IOS RSPx Series Enterprise 40</v>
          </cell>
          <cell r="C2076" t="str">
            <v>9Q152111</v>
          </cell>
          <cell r="D2076" t="str">
            <v>IP-SOL-SF75AK-11</v>
          </cell>
          <cell r="E2076">
            <v>1672000</v>
          </cell>
          <cell r="F2076">
            <v>669500</v>
          </cell>
          <cell r="G2076" t="e">
            <v>#N/A</v>
          </cell>
          <cell r="H2076" t="e">
            <v>#N/A</v>
          </cell>
          <cell r="I2076" t="e">
            <v>#N/A</v>
          </cell>
        </row>
        <row r="2077">
          <cell r="A2077" t="str">
            <v>SF75AN-11</v>
          </cell>
          <cell r="B2077" t="str">
            <v>Cisco IOS RSPx Series Enterprise/APPN</v>
          </cell>
          <cell r="C2077" t="str">
            <v>9Q152124</v>
          </cell>
          <cell r="D2077" t="str">
            <v>IP-SOL-SF75AN-11</v>
          </cell>
          <cell r="E2077">
            <v>3031000</v>
          </cell>
          <cell r="F2077">
            <v>1213400</v>
          </cell>
          <cell r="G2077" t="e">
            <v>#N/A</v>
          </cell>
          <cell r="H2077" t="e">
            <v>#N/A</v>
          </cell>
          <cell r="I2077" t="e">
            <v>#N/A</v>
          </cell>
        </row>
        <row r="2078">
          <cell r="A2078" t="str">
            <v>SF75ANK-11</v>
          </cell>
          <cell r="B2078" t="str">
            <v>Cisco IOS RSPx Series Enterprise/APPN 40</v>
          </cell>
          <cell r="C2078" t="str">
            <v>9Q152137</v>
          </cell>
          <cell r="D2078" t="str">
            <v>IP-SOL-SF75ANK-11</v>
          </cell>
          <cell r="E2078">
            <v>3031000</v>
          </cell>
          <cell r="F2078">
            <v>1213400</v>
          </cell>
          <cell r="G2078" t="e">
            <v>#N/A</v>
          </cell>
          <cell r="H2078" t="e">
            <v>#N/A</v>
          </cell>
          <cell r="I2078" t="e">
            <v>#N/A</v>
          </cell>
        </row>
        <row r="2079">
          <cell r="A2079" t="str">
            <v>SF75ANT-11</v>
          </cell>
          <cell r="B2079" t="str">
            <v>Cisco IOS RSPx Series Enterprise/APPN 56</v>
          </cell>
          <cell r="C2079" t="str">
            <v>9Q152140</v>
          </cell>
          <cell r="D2079" t="str">
            <v>IP-SOL-SF75ANT-11</v>
          </cell>
          <cell r="E2079">
            <v>4296000</v>
          </cell>
          <cell r="F2079">
            <v>1783400</v>
          </cell>
          <cell r="G2079" t="e">
            <v>#N/A</v>
          </cell>
          <cell r="H2079" t="e">
            <v>#N/A</v>
          </cell>
          <cell r="I2079" t="e">
            <v>#N/A</v>
          </cell>
        </row>
        <row r="2080">
          <cell r="A2080" t="str">
            <v>SF75AT-11</v>
          </cell>
          <cell r="B2080" t="str">
            <v>Cisco IOS RSPx Series Enterprise 56</v>
          </cell>
          <cell r="C2080" t="str">
            <v>9Q152153</v>
          </cell>
          <cell r="D2080" t="str">
            <v>IP-SOL-SF75AT-11</v>
          </cell>
          <cell r="E2080">
            <v>2997000</v>
          </cell>
          <cell r="F2080">
            <v>1244200</v>
          </cell>
          <cell r="G2080" t="e">
            <v>#N/A</v>
          </cell>
          <cell r="H2080" t="e">
            <v>#N/A</v>
          </cell>
          <cell r="I2080" t="e">
            <v>#N/A</v>
          </cell>
        </row>
        <row r="2081">
          <cell r="A2081" t="str">
            <v>SF75BS-11</v>
          </cell>
          <cell r="B2081" t="str">
            <v>Cisco IOS RSPx Series Desktop/IBM</v>
          </cell>
          <cell r="C2081" t="str">
            <v>9Q152166</v>
          </cell>
          <cell r="D2081" t="str">
            <v>IP-SOL-SF75BS-11</v>
          </cell>
          <cell r="E2081">
            <v>1254000</v>
          </cell>
          <cell r="F2081">
            <v>502100</v>
          </cell>
          <cell r="G2081" t="e">
            <v>#N/A</v>
          </cell>
          <cell r="H2081" t="e">
            <v>#N/A</v>
          </cell>
          <cell r="I2081" t="e">
            <v>#N/A</v>
          </cell>
        </row>
        <row r="2082">
          <cell r="A2082" t="str">
            <v>SF75BSK-11</v>
          </cell>
          <cell r="B2082" t="str">
            <v>Cisco IOS RSPx Series Desktop/IBM 40</v>
          </cell>
          <cell r="C2082" t="str">
            <v>9Q152179</v>
          </cell>
          <cell r="D2082" t="str">
            <v>IP-SOL-SF75BSK-11</v>
          </cell>
          <cell r="E2082">
            <v>1254000</v>
          </cell>
          <cell r="F2082">
            <v>502100</v>
          </cell>
          <cell r="G2082" t="e">
            <v>#N/A</v>
          </cell>
          <cell r="H2082" t="e">
            <v>#N/A</v>
          </cell>
          <cell r="I2082" t="e">
            <v>#N/A</v>
          </cell>
        </row>
        <row r="2083">
          <cell r="A2083" t="str">
            <v>SF75BSN-11</v>
          </cell>
          <cell r="B2083" t="str">
            <v>RSP1/RSP2 IOS Desktop/IBM/APPN Feature Set</v>
          </cell>
          <cell r="C2083" t="str">
            <v>9Q152182</v>
          </cell>
          <cell r="D2083" t="str">
            <v>IP-SOL-SF75BSN-11</v>
          </cell>
          <cell r="E2083">
            <v>2404000</v>
          </cell>
          <cell r="F2083">
            <v>962400</v>
          </cell>
          <cell r="G2083" t="e">
            <v>#N/A</v>
          </cell>
          <cell r="H2083" t="e">
            <v>#N/A</v>
          </cell>
          <cell r="I2083" t="e">
            <v>#N/A</v>
          </cell>
        </row>
        <row r="2084">
          <cell r="A2084" t="str">
            <v>SF75BST-11</v>
          </cell>
          <cell r="B2084" t="str">
            <v>Cisco IOS RSPx Series Desktop/IBM 56</v>
          </cell>
          <cell r="C2084" t="str">
            <v>9Q152195</v>
          </cell>
          <cell r="D2084" t="str">
            <v>IP-SOL-SF75BST-11</v>
          </cell>
          <cell r="E2084">
            <v>2597000</v>
          </cell>
          <cell r="F2084">
            <v>1078300</v>
          </cell>
          <cell r="G2084" t="e">
            <v>#N/A</v>
          </cell>
          <cell r="H2084" t="e">
            <v>#N/A</v>
          </cell>
          <cell r="I2084" t="e">
            <v>#N/A</v>
          </cell>
        </row>
        <row r="2085">
          <cell r="A2085" t="str">
            <v>SF75C-11</v>
          </cell>
          <cell r="B2085" t="str">
            <v>Cisco IOS RSPx Series IP</v>
          </cell>
          <cell r="C2085" t="str">
            <v>9Q152209</v>
          </cell>
          <cell r="D2085" t="str">
            <v>IP-SOL-SF75C-11</v>
          </cell>
          <cell r="E2085">
            <v>836000</v>
          </cell>
          <cell r="F2085">
            <v>334800</v>
          </cell>
          <cell r="G2085" t="e">
            <v>#N/A</v>
          </cell>
          <cell r="H2085" t="e">
            <v>#N/A</v>
          </cell>
          <cell r="I2085" t="e">
            <v>#N/A</v>
          </cell>
        </row>
        <row r="2086">
          <cell r="A2086" t="str">
            <v>SF75CG-11</v>
          </cell>
          <cell r="B2086" t="str">
            <v>RSP1/RSP2 IOS IP Cable Feature Set</v>
          </cell>
          <cell r="C2086" t="str">
            <v>9Q152212</v>
          </cell>
          <cell r="D2086" t="str">
            <v>IP-SOL-SF75CG-11</v>
          </cell>
          <cell r="E2086">
            <v>836000</v>
          </cell>
          <cell r="F2086">
            <v>334800</v>
          </cell>
          <cell r="G2086" t="e">
            <v>#N/A</v>
          </cell>
          <cell r="H2086" t="e">
            <v>#N/A</v>
          </cell>
          <cell r="I2086" t="e">
            <v>#N/A</v>
          </cell>
        </row>
        <row r="2087">
          <cell r="A2087" t="str">
            <v>SF75CK-11</v>
          </cell>
          <cell r="B2087" t="str">
            <v>Cisco IOS RSPx Series IP 40</v>
          </cell>
          <cell r="C2087" t="str">
            <v>9Q152225</v>
          </cell>
          <cell r="D2087" t="str">
            <v>IP-SOL-SF75CK-11</v>
          </cell>
          <cell r="E2087">
            <v>836000</v>
          </cell>
          <cell r="F2087">
            <v>334800</v>
          </cell>
          <cell r="G2087" t="e">
            <v>#N/A</v>
          </cell>
          <cell r="H2087" t="e">
            <v>#N/A</v>
          </cell>
          <cell r="I2087" t="e">
            <v>#N/A</v>
          </cell>
        </row>
        <row r="2088">
          <cell r="A2088" t="str">
            <v>SF75CT-11</v>
          </cell>
          <cell r="B2088" t="str">
            <v>Cisco IOS RSPx Series IP 56</v>
          </cell>
          <cell r="C2088" t="str">
            <v>9Q152238</v>
          </cell>
          <cell r="D2088" t="str">
            <v>IP-SOL-SF75CT-11</v>
          </cell>
          <cell r="E2088">
            <v>2897000</v>
          </cell>
          <cell r="F2088">
            <v>1202700</v>
          </cell>
          <cell r="G2088" t="e">
            <v>#N/A</v>
          </cell>
          <cell r="H2088" t="e">
            <v>#N/A</v>
          </cell>
          <cell r="I2088" t="e">
            <v>#N/A</v>
          </cell>
        </row>
        <row r="2089">
          <cell r="A2089" t="str">
            <v>SF75CV-11</v>
          </cell>
          <cell r="B2089" t="str">
            <v>Cisco IOS RSPx Series IP ONLY/VIP</v>
          </cell>
          <cell r="C2089" t="str">
            <v>9Q152241</v>
          </cell>
          <cell r="D2089" t="str">
            <v>IP-SOL-SF75CV-11</v>
          </cell>
          <cell r="E2089">
            <v>799000</v>
          </cell>
          <cell r="F2089">
            <v>331800</v>
          </cell>
          <cell r="G2089" t="e">
            <v>#N/A</v>
          </cell>
          <cell r="H2089" t="e">
            <v>#N/A</v>
          </cell>
          <cell r="I2089" t="e">
            <v>#N/A</v>
          </cell>
        </row>
        <row r="2090">
          <cell r="A2090" t="str">
            <v>SF75DS-11</v>
          </cell>
          <cell r="B2090" t="str">
            <v>Cisco IOS RSPx Series IP/IPX/IBM</v>
          </cell>
          <cell r="C2090" t="str">
            <v>9Q152254</v>
          </cell>
          <cell r="D2090" t="str">
            <v>IP-SOL-SF75DS-11</v>
          </cell>
          <cell r="E2090">
            <v>999000</v>
          </cell>
          <cell r="F2090">
            <v>414800</v>
          </cell>
          <cell r="G2090" t="e">
            <v>#N/A</v>
          </cell>
          <cell r="H2090" t="e">
            <v>#N/A</v>
          </cell>
          <cell r="I2090" t="e">
            <v>#N/A</v>
          </cell>
        </row>
        <row r="2091">
          <cell r="A2091" t="str">
            <v>SF75DSV-11</v>
          </cell>
          <cell r="B2091" t="str">
            <v>Cisco IOS RSPx Series IP/IPX/IBM/VIP</v>
          </cell>
          <cell r="C2091" t="str">
            <v>9Q152267</v>
          </cell>
          <cell r="D2091" t="str">
            <v>IP-SOL-SF75DSV-11</v>
          </cell>
          <cell r="E2091">
            <v>999000</v>
          </cell>
          <cell r="F2091">
            <v>414800</v>
          </cell>
          <cell r="G2091" t="e">
            <v>#N/A</v>
          </cell>
          <cell r="H2091" t="e">
            <v>#N/A</v>
          </cell>
          <cell r="I2091" t="e">
            <v>#N/A</v>
          </cell>
        </row>
        <row r="2092">
          <cell r="A2092" t="str">
            <v>SW75A-11=</v>
          </cell>
          <cell r="B2092" t="str">
            <v>Cisco IOS RSPx Series Enterprise</v>
          </cell>
          <cell r="C2092" t="str">
            <v>9Q152270</v>
          </cell>
          <cell r="D2092" t="str">
            <v>IP-SOL-SW75A-11=</v>
          </cell>
          <cell r="E2092">
            <v>1672000</v>
          </cell>
          <cell r="F2092">
            <v>669500</v>
          </cell>
          <cell r="G2092" t="e">
            <v>#N/A</v>
          </cell>
          <cell r="H2092" t="e">
            <v>#N/A</v>
          </cell>
          <cell r="I2092" t="e">
            <v>#N/A</v>
          </cell>
        </row>
        <row r="2093">
          <cell r="A2093" t="str">
            <v>SW75AK-11=</v>
          </cell>
          <cell r="B2093" t="str">
            <v>Cisco IOS RSPx Series Enterprise 40</v>
          </cell>
          <cell r="C2093" t="str">
            <v>9Q152283</v>
          </cell>
          <cell r="D2093" t="str">
            <v>IP-SOL-SW75AK-11=</v>
          </cell>
          <cell r="E2093">
            <v>1672000</v>
          </cell>
          <cell r="F2093">
            <v>669500</v>
          </cell>
          <cell r="G2093" t="e">
            <v>#N/A</v>
          </cell>
          <cell r="H2093" t="e">
            <v>#N/A</v>
          </cell>
          <cell r="I2093" t="e">
            <v>#N/A</v>
          </cell>
        </row>
        <row r="2094">
          <cell r="A2094" t="str">
            <v>SW75AN-11=</v>
          </cell>
          <cell r="B2094" t="str">
            <v>Cisco IOS RSPx Series Enterprise/APPN</v>
          </cell>
          <cell r="C2094" t="str">
            <v>9Q152296</v>
          </cell>
          <cell r="D2094" t="str">
            <v>IP-SOL-SW75AN-11=</v>
          </cell>
          <cell r="E2094">
            <v>3031000</v>
          </cell>
          <cell r="F2094">
            <v>1213400</v>
          </cell>
          <cell r="G2094" t="e">
            <v>#N/A</v>
          </cell>
          <cell r="H2094" t="e">
            <v>#N/A</v>
          </cell>
          <cell r="I2094" t="e">
            <v>#N/A</v>
          </cell>
        </row>
        <row r="2095">
          <cell r="A2095" t="str">
            <v>SW75ANK-11=</v>
          </cell>
          <cell r="B2095" t="str">
            <v>Cisco IOS RSPx Series Enterprise/APPN 40</v>
          </cell>
          <cell r="C2095" t="str">
            <v>9Q152300</v>
          </cell>
          <cell r="D2095" t="str">
            <v>IP-SOL-SW75ANK-11=</v>
          </cell>
          <cell r="E2095">
            <v>3031000</v>
          </cell>
          <cell r="F2095">
            <v>1213400</v>
          </cell>
          <cell r="G2095" t="e">
            <v>#N/A</v>
          </cell>
          <cell r="H2095" t="e">
            <v>#N/A</v>
          </cell>
          <cell r="I2095" t="e">
            <v>#N/A</v>
          </cell>
        </row>
        <row r="2096">
          <cell r="A2096" t="str">
            <v>SW75ANT-11=</v>
          </cell>
          <cell r="B2096" t="str">
            <v>Cisco IOS RSPx Series Enterprise/APPN 56</v>
          </cell>
          <cell r="C2096" t="str">
            <v>9Q152313</v>
          </cell>
          <cell r="D2096" t="str">
            <v>IP-SOL-SW75ANT-11=</v>
          </cell>
          <cell r="E2096">
            <v>4495000</v>
          </cell>
          <cell r="F2096">
            <v>1799300</v>
          </cell>
          <cell r="G2096" t="e">
            <v>#N/A</v>
          </cell>
          <cell r="H2096" t="e">
            <v>#N/A</v>
          </cell>
          <cell r="I2096" t="e">
            <v>#N/A</v>
          </cell>
        </row>
        <row r="2097">
          <cell r="A2097" t="str">
            <v>SW75AT-11=</v>
          </cell>
          <cell r="B2097" t="str">
            <v>Cisco IOS RSPx Series Enterprise 56</v>
          </cell>
          <cell r="C2097" t="str">
            <v>9Q152326</v>
          </cell>
          <cell r="D2097" t="str">
            <v>IP-SOL-SW75AT-11=</v>
          </cell>
          <cell r="E2097">
            <v>3136000</v>
          </cell>
          <cell r="F2097">
            <v>1255300</v>
          </cell>
          <cell r="G2097" t="e">
            <v>#N/A</v>
          </cell>
          <cell r="H2097" t="e">
            <v>#N/A</v>
          </cell>
          <cell r="I2097" t="e">
            <v>#N/A</v>
          </cell>
        </row>
        <row r="2098">
          <cell r="A2098" t="str">
            <v>SW75BS-11=</v>
          </cell>
          <cell r="B2098" t="str">
            <v>Cisco IOS RSPx Series Desktop/IBM</v>
          </cell>
          <cell r="C2098" t="str">
            <v>9Q152339</v>
          </cell>
          <cell r="D2098" t="str">
            <v>IP-SOL-SW75BS-11=</v>
          </cell>
          <cell r="E2098">
            <v>1254000</v>
          </cell>
          <cell r="F2098">
            <v>502100</v>
          </cell>
          <cell r="G2098" t="e">
            <v>#N/A</v>
          </cell>
          <cell r="H2098" t="e">
            <v>#N/A</v>
          </cell>
          <cell r="I2098" t="e">
            <v>#N/A</v>
          </cell>
        </row>
        <row r="2099">
          <cell r="A2099" t="str">
            <v>SW75BSK-11=</v>
          </cell>
          <cell r="B2099" t="str">
            <v>Cisco IOS RSPx Series Desktop/IBM 40</v>
          </cell>
          <cell r="C2099" t="str">
            <v>9Q152342</v>
          </cell>
          <cell r="D2099" t="str">
            <v>IP-SOL-SW75BSK-11=</v>
          </cell>
          <cell r="E2099">
            <v>1254000</v>
          </cell>
          <cell r="F2099">
            <v>502100</v>
          </cell>
          <cell r="G2099" t="e">
            <v>#N/A</v>
          </cell>
          <cell r="H2099" t="e">
            <v>#N/A</v>
          </cell>
          <cell r="I2099" t="e">
            <v>#N/A</v>
          </cell>
        </row>
        <row r="2100">
          <cell r="A2100" t="str">
            <v>SW75BSN-11=</v>
          </cell>
          <cell r="B2100" t="str">
            <v>RSP1/RSP2/RSP7000 IOS Desktop/IBM/APPN Feature Set</v>
          </cell>
          <cell r="C2100" t="str">
            <v>9Q152355</v>
          </cell>
          <cell r="D2100" t="str">
            <v>IP-SOL-SW75BSN-11=</v>
          </cell>
          <cell r="E2100">
            <v>2404000</v>
          </cell>
          <cell r="F2100">
            <v>962400</v>
          </cell>
          <cell r="G2100" t="e">
            <v>#N/A</v>
          </cell>
          <cell r="H2100" t="e">
            <v>#N/A</v>
          </cell>
          <cell r="I2100" t="e">
            <v>#N/A</v>
          </cell>
        </row>
        <row r="2101">
          <cell r="A2101" t="str">
            <v>SW75BST-11=</v>
          </cell>
          <cell r="B2101" t="str">
            <v>Cisco IOS RSPx Series Desktop/IBM 56</v>
          </cell>
          <cell r="C2101" t="str">
            <v>9Q152368</v>
          </cell>
          <cell r="D2101" t="str">
            <v>IP-SOL-SW75BST-11=</v>
          </cell>
          <cell r="E2101">
            <v>2718000</v>
          </cell>
          <cell r="F2101">
            <v>1088000</v>
          </cell>
          <cell r="G2101" t="e">
            <v>#N/A</v>
          </cell>
          <cell r="H2101" t="e">
            <v>#N/A</v>
          </cell>
          <cell r="I2101" t="e">
            <v>#N/A</v>
          </cell>
        </row>
        <row r="2102">
          <cell r="A2102" t="str">
            <v>SW75BSV-11=</v>
          </cell>
          <cell r="B2102" t="str">
            <v>Cisco IOS RSPx Series DESKTOP/IBM/VIP</v>
          </cell>
          <cell r="C2102" t="str">
            <v>9Q152371</v>
          </cell>
          <cell r="D2102" t="str">
            <v>IP-SOL-SW75BSV-11=</v>
          </cell>
          <cell r="E2102">
            <v>1199000</v>
          </cell>
          <cell r="F2102">
            <v>497700</v>
          </cell>
          <cell r="G2102" t="e">
            <v>#N/A</v>
          </cell>
          <cell r="H2102" t="e">
            <v>#N/A</v>
          </cell>
          <cell r="I2102" t="e">
            <v>#N/A</v>
          </cell>
        </row>
        <row r="2103">
          <cell r="A2103" t="str">
            <v>SW75C-11=</v>
          </cell>
          <cell r="B2103" t="str">
            <v>Cisco IOS RSPx Series IP</v>
          </cell>
          <cell r="C2103" t="str">
            <v>9Q152384</v>
          </cell>
          <cell r="D2103" t="str">
            <v>IP-SOL-SW75C-11=</v>
          </cell>
          <cell r="E2103">
            <v>836000</v>
          </cell>
          <cell r="F2103">
            <v>334800</v>
          </cell>
          <cell r="G2103" t="e">
            <v>#N/A</v>
          </cell>
          <cell r="H2103" t="e">
            <v>#N/A</v>
          </cell>
          <cell r="I2103" t="e">
            <v>#N/A</v>
          </cell>
        </row>
        <row r="2104">
          <cell r="A2104" t="str">
            <v>SW75CG-11=</v>
          </cell>
          <cell r="B2104" t="str">
            <v>RSP1/RSP2 IOS IP Cable Feature Set</v>
          </cell>
          <cell r="C2104" t="str">
            <v>9Q152397</v>
          </cell>
          <cell r="D2104" t="str">
            <v>IP-SOL-SW75CG-11=</v>
          </cell>
          <cell r="E2104">
            <v>836000</v>
          </cell>
          <cell r="F2104">
            <v>334800</v>
          </cell>
          <cell r="G2104" t="e">
            <v>#N/A</v>
          </cell>
          <cell r="H2104" t="e">
            <v>#N/A</v>
          </cell>
          <cell r="I2104" t="e">
            <v>#N/A</v>
          </cell>
        </row>
        <row r="2105">
          <cell r="A2105" t="str">
            <v>SW75CK-11=</v>
          </cell>
          <cell r="B2105" t="str">
            <v>Cisco IOS RSPx Series IP 40</v>
          </cell>
          <cell r="C2105" t="str">
            <v>9Q152401</v>
          </cell>
          <cell r="D2105" t="str">
            <v>IP-SOL-SW75CK-11=</v>
          </cell>
          <cell r="E2105">
            <v>836000</v>
          </cell>
          <cell r="F2105">
            <v>334800</v>
          </cell>
          <cell r="G2105" t="e">
            <v>#N/A</v>
          </cell>
          <cell r="H2105" t="e">
            <v>#N/A</v>
          </cell>
          <cell r="I2105" t="e">
            <v>#N/A</v>
          </cell>
        </row>
        <row r="2106">
          <cell r="A2106" t="str">
            <v>SW75CT-11=</v>
          </cell>
          <cell r="B2106" t="str">
            <v>Cisco IOS RSPx Series IP 56</v>
          </cell>
          <cell r="C2106" t="str">
            <v>9Q152414</v>
          </cell>
          <cell r="D2106" t="str">
            <v>IP-SOL-SW75CT-11=</v>
          </cell>
          <cell r="E2106">
            <v>3031000</v>
          </cell>
          <cell r="F2106">
            <v>1213400</v>
          </cell>
          <cell r="G2106" t="e">
            <v>#N/A</v>
          </cell>
          <cell r="H2106" t="e">
            <v>#N/A</v>
          </cell>
          <cell r="I2106" t="e">
            <v>#N/A</v>
          </cell>
        </row>
        <row r="2107">
          <cell r="A2107" t="str">
            <v>SW75CV-11=</v>
          </cell>
          <cell r="B2107" t="str">
            <v>Cisco IOS RSPx Series IP ONLY/VIP</v>
          </cell>
          <cell r="C2107" t="str">
            <v>9Q152427</v>
          </cell>
          <cell r="D2107" t="str">
            <v>IP-SOL-SW75CV-11=</v>
          </cell>
          <cell r="E2107">
            <v>799000</v>
          </cell>
          <cell r="F2107">
            <v>331800</v>
          </cell>
          <cell r="G2107" t="e">
            <v>#N/A</v>
          </cell>
          <cell r="H2107" t="e">
            <v>#N/A</v>
          </cell>
          <cell r="I2107" t="e">
            <v>#N/A</v>
          </cell>
        </row>
        <row r="2108">
          <cell r="A2108" t="str">
            <v>SW75DS-11=</v>
          </cell>
          <cell r="B2108" t="str">
            <v>Cisco IOS RSPx Series IP/IPX/IBM</v>
          </cell>
          <cell r="C2108" t="str">
            <v>9Q152430</v>
          </cell>
          <cell r="D2108" t="str">
            <v>IP-SOL-SW75DS-11=</v>
          </cell>
          <cell r="E2108">
            <v>999000</v>
          </cell>
          <cell r="F2108">
            <v>414800</v>
          </cell>
          <cell r="G2108" t="e">
            <v>#N/A</v>
          </cell>
          <cell r="H2108" t="e">
            <v>#N/A</v>
          </cell>
          <cell r="I2108" t="e">
            <v>#N/A</v>
          </cell>
        </row>
        <row r="2109">
          <cell r="A2109" t="str">
            <v>SW75DSN-11=</v>
          </cell>
          <cell r="B2109" t="str">
            <v>Cisco IOS RSPx Series IP/IPX/IBM/APPN</v>
          </cell>
          <cell r="C2109" t="str">
            <v>9Q152443</v>
          </cell>
          <cell r="D2109" t="str">
            <v>IP-SOL-SW75DSN-11=</v>
          </cell>
          <cell r="E2109">
            <v>2298000</v>
          </cell>
          <cell r="F2109">
            <v>953900</v>
          </cell>
          <cell r="G2109" t="e">
            <v>#N/A</v>
          </cell>
          <cell r="H2109" t="e">
            <v>#N/A</v>
          </cell>
          <cell r="I2109" t="e">
            <v>#N/A</v>
          </cell>
        </row>
        <row r="2110">
          <cell r="A2110" t="str">
            <v>SW75DSNV-11=</v>
          </cell>
          <cell r="B2110" t="str">
            <v>Cisco IOS RSPx Series IP/IPX/IBM/APPN/VIP</v>
          </cell>
          <cell r="C2110" t="str">
            <v>9Q152456</v>
          </cell>
          <cell r="D2110" t="str">
            <v>IP-SOL-SW75DSNV-11=</v>
          </cell>
          <cell r="E2110">
            <v>2298000</v>
          </cell>
          <cell r="F2110">
            <v>953900</v>
          </cell>
          <cell r="G2110" t="e">
            <v>#N/A</v>
          </cell>
          <cell r="H2110" t="e">
            <v>#N/A</v>
          </cell>
          <cell r="I2110" t="e">
            <v>#N/A</v>
          </cell>
        </row>
        <row r="2111">
          <cell r="A2111" t="str">
            <v>SW75DSV-11=</v>
          </cell>
          <cell r="B2111" t="str">
            <v>Cisco IOS RSPx Series IP/IPX/IBM/VIP</v>
          </cell>
          <cell r="C2111" t="str">
            <v>9Q152469</v>
          </cell>
          <cell r="D2111" t="str">
            <v>IP-SOL-SW75DSV-11=</v>
          </cell>
          <cell r="E2111">
            <v>999000</v>
          </cell>
          <cell r="F2111">
            <v>414800</v>
          </cell>
          <cell r="G2111" t="e">
            <v>#N/A</v>
          </cell>
          <cell r="H2111" t="e">
            <v>#N/A</v>
          </cell>
          <cell r="I2111" t="e">
            <v>#N/A</v>
          </cell>
        </row>
        <row r="2112">
          <cell r="A2112" t="str">
            <v>CISCO7576/8</v>
          </cell>
          <cell r="B2112" t="str">
            <v>Cisco 7576 (7+6 slot chassis), 4 CyBus, 2 RSP8, Dual AC PS</v>
          </cell>
          <cell r="C2112" t="str">
            <v>9Q152472</v>
          </cell>
          <cell r="D2112" t="str">
            <v>IP-SOL-CISCO7576/8</v>
          </cell>
          <cell r="E2112">
            <v>8492000</v>
          </cell>
          <cell r="F2112">
            <v>3525200</v>
          </cell>
          <cell r="G2112">
            <v>4590000</v>
          </cell>
          <cell r="H2112">
            <v>2799900</v>
          </cell>
          <cell r="I2112">
            <v>279990</v>
          </cell>
        </row>
        <row r="2113">
          <cell r="A2113" t="str">
            <v>GEIP+</v>
          </cell>
          <cell r="B2113" t="str">
            <v>Enhanced Gigabit Ethernet</v>
          </cell>
          <cell r="C2113" t="str">
            <v>9Q152498</v>
          </cell>
          <cell r="D2113" t="str">
            <v>IP-SOL-GEIP+</v>
          </cell>
          <cell r="E2113">
            <v>2797000</v>
          </cell>
          <cell r="F2113">
            <v>1161200</v>
          </cell>
          <cell r="G2113">
            <v>1512000</v>
          </cell>
          <cell r="H2113">
            <v>922320</v>
          </cell>
          <cell r="I2113">
            <v>92232</v>
          </cell>
        </row>
        <row r="2114">
          <cell r="A2114" t="str">
            <v>I75AHK2-12</v>
          </cell>
          <cell r="B2114" t="str">
            <v>Cisco RSPx Series IOS ENTERPRISE/FW/IDS IPSEC 3DES</v>
          </cell>
          <cell r="C2114" t="str">
            <v>9Q152502</v>
          </cell>
          <cell r="D2114" t="str">
            <v>IP-SOL-I75AHK2-12</v>
          </cell>
          <cell r="E2114">
            <v>699000</v>
          </cell>
          <cell r="F2114">
            <v>290300</v>
          </cell>
          <cell r="G2114" t="e">
            <v>#N/A</v>
          </cell>
          <cell r="H2114" t="e">
            <v>#N/A</v>
          </cell>
          <cell r="I2114" t="e">
            <v>#N/A</v>
          </cell>
        </row>
        <row r="2115">
          <cell r="A2115" t="str">
            <v>I75AK2-12</v>
          </cell>
          <cell r="B2115" t="str">
            <v>Cisco RSPx Series IOS ENTERPRISE IPSEC 3DES</v>
          </cell>
          <cell r="C2115" t="str">
            <v>9Q152515</v>
          </cell>
          <cell r="D2115" t="str">
            <v>IP-SOL-I75AK2-12</v>
          </cell>
          <cell r="E2115">
            <v>732000</v>
          </cell>
          <cell r="F2115">
            <v>293000</v>
          </cell>
          <cell r="G2115" t="e">
            <v>#N/A</v>
          </cell>
          <cell r="H2115" t="e">
            <v>#N/A</v>
          </cell>
          <cell r="I2115" t="e">
            <v>#N/A</v>
          </cell>
        </row>
        <row r="2116">
          <cell r="A2116" t="str">
            <v>I75AN2K2-12</v>
          </cell>
          <cell r="B2116" t="str">
            <v>ENTERPRISE/APPN/DBCONN IPSEC 3DES</v>
          </cell>
          <cell r="C2116" t="str">
            <v>9Q152528</v>
          </cell>
          <cell r="D2116" t="str">
            <v>IP-SOL-I75AN2K2-12</v>
          </cell>
          <cell r="E2116">
            <v>732000</v>
          </cell>
          <cell r="F2116">
            <v>293000</v>
          </cell>
          <cell r="G2116" t="e">
            <v>#N/A</v>
          </cell>
          <cell r="H2116" t="e">
            <v>#N/A</v>
          </cell>
          <cell r="I2116" t="e">
            <v>#N/A</v>
          </cell>
        </row>
        <row r="2117">
          <cell r="A2117" t="str">
            <v>I75ANK2-12</v>
          </cell>
          <cell r="B2117" t="str">
            <v>ENTERPRISE/APPN IPSEC 3DES</v>
          </cell>
          <cell r="C2117" t="str">
            <v>9Q152531</v>
          </cell>
          <cell r="D2117" t="str">
            <v>IP-SOL-I75ANK2-12</v>
          </cell>
          <cell r="E2117">
            <v>732000</v>
          </cell>
          <cell r="F2117">
            <v>293000</v>
          </cell>
          <cell r="G2117" t="e">
            <v>#N/A</v>
          </cell>
          <cell r="H2117" t="e">
            <v>#N/A</v>
          </cell>
          <cell r="I2117" t="e">
            <v>#N/A</v>
          </cell>
        </row>
        <row r="2118">
          <cell r="A2118" t="str">
            <v>I75AR1K2-12</v>
          </cell>
          <cell r="B2118" t="str">
            <v>Cisco RSPx Series IOS ENTERPRISE/SNASwitch IPSEC 3DES</v>
          </cell>
          <cell r="C2118" t="str">
            <v>9Q152544</v>
          </cell>
          <cell r="D2118" t="str">
            <v>IP-SOL-I75AR1K2-12</v>
          </cell>
          <cell r="E2118">
            <v>732000</v>
          </cell>
          <cell r="F2118">
            <v>293000</v>
          </cell>
          <cell r="G2118" t="e">
            <v>#N/A</v>
          </cell>
          <cell r="H2118" t="e">
            <v>#N/A</v>
          </cell>
          <cell r="I2118" t="e">
            <v>#N/A</v>
          </cell>
        </row>
        <row r="2119">
          <cell r="A2119" t="str">
            <v>I75BHK2-12</v>
          </cell>
          <cell r="B2119" t="str">
            <v>Cisco RSPx Series IOS DESKTOP/IBM/FW/IDS IPSEC 3DES</v>
          </cell>
          <cell r="C2119" t="str">
            <v>9Q152557</v>
          </cell>
          <cell r="D2119" t="str">
            <v>IP-SOL-I75BHK2-12</v>
          </cell>
          <cell r="E2119">
            <v>699000</v>
          </cell>
          <cell r="F2119">
            <v>290300</v>
          </cell>
          <cell r="G2119" t="e">
            <v>#N/A</v>
          </cell>
          <cell r="H2119" t="e">
            <v>#N/A</v>
          </cell>
          <cell r="I2119" t="e">
            <v>#N/A</v>
          </cell>
        </row>
        <row r="2120">
          <cell r="A2120" t="str">
            <v>I75CHK2-12</v>
          </cell>
          <cell r="B2120" t="str">
            <v>Cisco RSPx Series IOS IP/FW/IDS IPSEC 3DES</v>
          </cell>
          <cell r="C2120" t="str">
            <v>9Q152560</v>
          </cell>
          <cell r="D2120" t="str">
            <v>IP-SOL-I75CHK2-12</v>
          </cell>
          <cell r="E2120">
            <v>699000</v>
          </cell>
          <cell r="F2120">
            <v>290300</v>
          </cell>
          <cell r="G2120" t="e">
            <v>#N/A</v>
          </cell>
          <cell r="H2120" t="e">
            <v>#N/A</v>
          </cell>
          <cell r="I2120" t="e">
            <v>#N/A</v>
          </cell>
        </row>
        <row r="2121">
          <cell r="A2121" t="str">
            <v>I75CK2-12</v>
          </cell>
          <cell r="B2121" t="str">
            <v>Cisco RSPx Series IOS IP IPSEC 3DES</v>
          </cell>
          <cell r="C2121" t="str">
            <v>9Q152573</v>
          </cell>
          <cell r="D2121" t="str">
            <v>IP-SOL-I75CK2-12</v>
          </cell>
          <cell r="E2121">
            <v>732000</v>
          </cell>
          <cell r="F2121">
            <v>293000</v>
          </cell>
          <cell r="G2121" t="e">
            <v>#N/A</v>
          </cell>
          <cell r="H2121" t="e">
            <v>#N/A</v>
          </cell>
          <cell r="I2121" t="e">
            <v>#N/A</v>
          </cell>
        </row>
        <row r="2122">
          <cell r="A2122" t="str">
            <v>MEM-RSP8-FLC20M=</v>
          </cell>
          <cell r="B2122" t="str">
            <v>RSP8 Flash Card: 20 MB Kit</v>
          </cell>
          <cell r="C2122" t="str">
            <v>9Q152586</v>
          </cell>
          <cell r="D2122" t="str">
            <v>IP-SOL-MEM-RSP8-FLC20M=</v>
          </cell>
          <cell r="E2122">
            <v>110000</v>
          </cell>
          <cell r="F2122">
            <v>45400</v>
          </cell>
          <cell r="G2122">
            <v>59000</v>
          </cell>
          <cell r="H2122">
            <v>35990</v>
          </cell>
          <cell r="I2122">
            <v>3599</v>
          </cell>
        </row>
        <row r="2123">
          <cell r="A2123" t="str">
            <v>RSP4+=</v>
          </cell>
          <cell r="B2123" t="str">
            <v>Cisco 7500 Series Route Switch Processor 4+ (Spare)</v>
          </cell>
          <cell r="C2123" t="str">
            <v>9Q152599</v>
          </cell>
          <cell r="D2123" t="str">
            <v>IP-SOL-RSP4+=</v>
          </cell>
          <cell r="E2123">
            <v>2797000</v>
          </cell>
          <cell r="F2123">
            <v>1161200</v>
          </cell>
          <cell r="G2123">
            <v>1512000</v>
          </cell>
          <cell r="H2123">
            <v>922320</v>
          </cell>
          <cell r="I2123">
            <v>92232</v>
          </cell>
        </row>
        <row r="2124">
          <cell r="A2124" t="str">
            <v>MEM-VIP4-128M-SD</v>
          </cell>
          <cell r="B2124" t="str">
            <v>128 MB SDRAM Option for VIP4</v>
          </cell>
          <cell r="C2124" t="str">
            <v>9Q152603</v>
          </cell>
          <cell r="D2124" t="str">
            <v>IP-SOL-MEM-VIP4-128M-SD</v>
          </cell>
          <cell r="E2124">
            <v>240000</v>
          </cell>
          <cell r="F2124">
            <v>99800</v>
          </cell>
          <cell r="G2124">
            <v>130000</v>
          </cell>
          <cell r="H2124">
            <v>79300</v>
          </cell>
          <cell r="I2124">
            <v>7930</v>
          </cell>
        </row>
        <row r="2125">
          <cell r="A2125" t="str">
            <v>MEM-VIP4-128M-SD=</v>
          </cell>
          <cell r="B2125" t="str">
            <v>128 MB SDRAM Option for VIP4</v>
          </cell>
          <cell r="C2125" t="str">
            <v>9Q152616</v>
          </cell>
          <cell r="D2125" t="str">
            <v>IP-SOL-MEM-VIP4-128M-SD=</v>
          </cell>
          <cell r="E2125">
            <v>480000</v>
          </cell>
          <cell r="F2125">
            <v>199000</v>
          </cell>
          <cell r="G2125">
            <v>259000</v>
          </cell>
          <cell r="H2125">
            <v>157990</v>
          </cell>
          <cell r="I2125">
            <v>15799</v>
          </cell>
        </row>
        <row r="2126">
          <cell r="A2126" t="str">
            <v>MEM-VIP4-256M-SD</v>
          </cell>
          <cell r="B2126" t="str">
            <v>256 MB SDRAM Option for VIP4</v>
          </cell>
          <cell r="C2126" t="str">
            <v>9Q152629</v>
          </cell>
          <cell r="D2126" t="str">
            <v>IP-SOL-MEM-VIP4-256M-SD</v>
          </cell>
          <cell r="E2126">
            <v>480000</v>
          </cell>
          <cell r="F2126">
            <v>199000</v>
          </cell>
          <cell r="G2126">
            <v>259000</v>
          </cell>
          <cell r="H2126">
            <v>157990</v>
          </cell>
          <cell r="I2126">
            <v>15799</v>
          </cell>
        </row>
        <row r="2127">
          <cell r="A2127" t="str">
            <v>MEM-VIP4-256M-SD=</v>
          </cell>
          <cell r="B2127" t="str">
            <v>256 MB SDRAM Option for VIP4</v>
          </cell>
          <cell r="C2127" t="str">
            <v>9Q152632</v>
          </cell>
          <cell r="D2127" t="str">
            <v>IP-SOL-MEM-VIP4-256M-SD=</v>
          </cell>
          <cell r="E2127">
            <v>719000</v>
          </cell>
          <cell r="F2127">
            <v>298700</v>
          </cell>
          <cell r="G2127">
            <v>389000</v>
          </cell>
          <cell r="H2127">
            <v>237290</v>
          </cell>
          <cell r="I2127">
            <v>23729</v>
          </cell>
        </row>
        <row r="2128">
          <cell r="A2128" t="str">
            <v>CX-ECA1-U</v>
          </cell>
          <cell r="B2128" t="str">
            <v>ESCON Interface Upgrade for CX-CIP-ECA1 or CX-CIP-PCA1</v>
          </cell>
          <cell r="C2128" t="str">
            <v>9Q152645</v>
          </cell>
          <cell r="D2128" t="str">
            <v>IP-SOL-CX-ECA1-U</v>
          </cell>
          <cell r="E2128">
            <v>3072000</v>
          </cell>
          <cell r="F2128">
            <v>1275600</v>
          </cell>
          <cell r="G2128">
            <v>1661000</v>
          </cell>
          <cell r="H2128">
            <v>1013210</v>
          </cell>
          <cell r="I2128">
            <v>101321</v>
          </cell>
        </row>
        <row r="2129">
          <cell r="A2129" t="str">
            <v>I75K5Z-12</v>
          </cell>
          <cell r="B2129" t="str">
            <v>Cisco RSPx Series IOS SERVICE PROVIDER/SECURED SHELL 3DES</v>
          </cell>
          <cell r="C2129" t="str">
            <v>9Q152658</v>
          </cell>
          <cell r="D2129" t="str">
            <v>IP-SOL-I75K5Z-12</v>
          </cell>
          <cell r="E2129">
            <v>200000</v>
          </cell>
          <cell r="F2129">
            <v>83000</v>
          </cell>
          <cell r="G2129" t="e">
            <v>#N/A</v>
          </cell>
          <cell r="H2129" t="e">
            <v>#N/A</v>
          </cell>
          <cell r="I2129" t="e">
            <v>#N/A</v>
          </cell>
        </row>
        <row r="2130">
          <cell r="A2130" t="str">
            <v>S75K3Z-12</v>
          </cell>
          <cell r="B2130" t="str">
            <v>Cisco RSPx Series IOS SERVICE PROVIDER/SECURED SHELL 56</v>
          </cell>
          <cell r="C2130" t="str">
            <v>9Q152661</v>
          </cell>
          <cell r="D2130" t="str">
            <v>IP-SOL-S75K3Z-12</v>
          </cell>
          <cell r="E2130">
            <v>999000</v>
          </cell>
          <cell r="F2130">
            <v>414800</v>
          </cell>
          <cell r="G2130" t="e">
            <v>#N/A</v>
          </cell>
          <cell r="H2130" t="e">
            <v>#N/A</v>
          </cell>
          <cell r="I2130" t="e">
            <v>#N/A</v>
          </cell>
        </row>
        <row r="2131">
          <cell r="A2131" t="str">
            <v>S75Z-12</v>
          </cell>
          <cell r="B2131" t="str">
            <v>Cisco RSPx Series IOS SERVICE PROVIDER</v>
          </cell>
          <cell r="C2131" t="str">
            <v>9Q152674</v>
          </cell>
          <cell r="D2131" t="str">
            <v>IP-SOL-S75Z-12</v>
          </cell>
          <cell r="E2131">
            <v>799000</v>
          </cell>
          <cell r="F2131">
            <v>331800</v>
          </cell>
          <cell r="G2131" t="e">
            <v>#N/A</v>
          </cell>
          <cell r="H2131" t="e">
            <v>#N/A</v>
          </cell>
          <cell r="I2131" t="e">
            <v>#N/A</v>
          </cell>
        </row>
        <row r="2132">
          <cell r="A2132" t="str">
            <v>ESR10008</v>
          </cell>
          <cell r="B2132" t="str">
            <v>C10000 8-slot chassis,1  PRE, 1 PEM (DC default, AC option)</v>
          </cell>
          <cell r="C2132" t="str">
            <v>番号取得中</v>
          </cell>
          <cell r="D2132" t="str">
            <v>IP-SOL-ESR10008</v>
          </cell>
          <cell r="G2132">
            <v>4185000</v>
          </cell>
          <cell r="H2132">
            <v>2552850</v>
          </cell>
          <cell r="I2132">
            <v>255285</v>
          </cell>
        </row>
        <row r="2133">
          <cell r="A2133" t="str">
            <v>ESR-PRE=</v>
          </cell>
          <cell r="B2133" t="str">
            <v>PERFORMANCE ROUTING ENGINE, 128M DRAM AND 32M FLASH</v>
          </cell>
          <cell r="C2133" t="str">
            <v>番号取得中</v>
          </cell>
          <cell r="D2133" t="str">
            <v>IP-SOL-ESR-PRE=</v>
          </cell>
          <cell r="G2133">
            <v>2695000</v>
          </cell>
          <cell r="H2133">
            <v>1643950</v>
          </cell>
          <cell r="I2133">
            <v>164395</v>
          </cell>
        </row>
        <row r="2134">
          <cell r="A2134" t="str">
            <v>ESR-PRE/R</v>
          </cell>
          <cell r="B2134" t="str">
            <v>REDUNDANT PRE, 128M DRAM AND 32M FLASH</v>
          </cell>
          <cell r="C2134" t="str">
            <v>番号取得中</v>
          </cell>
          <cell r="D2134" t="str">
            <v>IP-SOL-ESR-PRE/R</v>
          </cell>
          <cell r="G2134">
            <v>2695000</v>
          </cell>
          <cell r="H2134">
            <v>1643950</v>
          </cell>
          <cell r="I2134">
            <v>164395</v>
          </cell>
        </row>
        <row r="2135">
          <cell r="A2135" t="str">
            <v>S10C-12</v>
          </cell>
          <cell r="B2135" t="str">
            <v>10000 Series Edge Services Router</v>
          </cell>
          <cell r="C2135" t="str">
            <v>番号取得中</v>
          </cell>
          <cell r="D2135" t="str">
            <v>IP-SOL-S10C-12</v>
          </cell>
          <cell r="G2135" t="e">
            <v>#N/A</v>
          </cell>
          <cell r="H2135" t="e">
            <v>#N/A</v>
          </cell>
          <cell r="I2135" t="e">
            <v>#N/A</v>
          </cell>
        </row>
        <row r="2136">
          <cell r="A2136" t="str">
            <v>ESR-PWR-DC/R</v>
          </cell>
          <cell r="B2136" t="str">
            <v>Redundant DC Power entry module,spare</v>
          </cell>
          <cell r="C2136" t="str">
            <v>番号取得中</v>
          </cell>
          <cell r="D2136" t="str">
            <v>IP-SOL-ESR-PWR-DC/R</v>
          </cell>
          <cell r="G2136">
            <v>324000</v>
          </cell>
          <cell r="H2136">
            <v>197640</v>
          </cell>
          <cell r="I2136">
            <v>19764</v>
          </cell>
        </row>
        <row r="2137">
          <cell r="A2137" t="str">
            <v>ESR-PWR-AC</v>
          </cell>
          <cell r="B2137" t="str">
            <v>AC power entry module</v>
          </cell>
          <cell r="C2137" t="str">
            <v>番号取得中</v>
          </cell>
          <cell r="D2137" t="str">
            <v>IP-SOL-ESR-PWR-AC</v>
          </cell>
          <cell r="G2137">
            <v>324000</v>
          </cell>
          <cell r="H2137">
            <v>197640</v>
          </cell>
          <cell r="I2137">
            <v>19764</v>
          </cell>
        </row>
        <row r="2138">
          <cell r="A2138" t="str">
            <v>ESR-PWR-AC/R</v>
          </cell>
          <cell r="B2138" t="str">
            <v>Redundant AC power entry module,spare</v>
          </cell>
          <cell r="C2138" t="str">
            <v>番号取得中</v>
          </cell>
          <cell r="D2138" t="str">
            <v>IP-SOL-ESR-PWR-AC/R</v>
          </cell>
          <cell r="G2138">
            <v>324000</v>
          </cell>
          <cell r="H2138">
            <v>197640</v>
          </cell>
          <cell r="I2138">
            <v>19764</v>
          </cell>
        </row>
        <row r="2139">
          <cell r="A2139" t="str">
            <v>ESR-6CT3</v>
          </cell>
          <cell r="B2139" t="str">
            <v>6 port channelized T3 line card</v>
          </cell>
          <cell r="C2139" t="str">
            <v>番号取得中</v>
          </cell>
          <cell r="D2139" t="str">
            <v>IP-SOL-ESR-6CT3</v>
          </cell>
          <cell r="G2139">
            <v>10584000</v>
          </cell>
          <cell r="H2139">
            <v>6456240</v>
          </cell>
          <cell r="I2139">
            <v>645624</v>
          </cell>
        </row>
        <row r="2140">
          <cell r="A2140" t="str">
            <v>ESR-1GE</v>
          </cell>
          <cell r="B2140" t="str">
            <v>1 pt Gigabit Ethernet line card</v>
          </cell>
          <cell r="C2140" t="str">
            <v>番号取得中</v>
          </cell>
          <cell r="D2140" t="str">
            <v>IP-SOL-ESR-1GE</v>
          </cell>
          <cell r="G2140">
            <v>3132000</v>
          </cell>
          <cell r="H2140">
            <v>1910520</v>
          </cell>
          <cell r="I2140">
            <v>191052</v>
          </cell>
        </row>
        <row r="2141">
          <cell r="A2141" t="str">
            <v>ESR-GBIC-SX</v>
          </cell>
          <cell r="B2141" t="str">
            <v>1000base-SX GBIC, multimode,standardized for ESR</v>
          </cell>
          <cell r="C2141" t="str">
            <v>番号取得中</v>
          </cell>
          <cell r="D2141" t="str">
            <v>IP-SOL-ESR-GBIC-SX</v>
          </cell>
          <cell r="G2141">
            <v>54000</v>
          </cell>
          <cell r="H2141">
            <v>32940</v>
          </cell>
          <cell r="I2141">
            <v>3294</v>
          </cell>
        </row>
        <row r="2142">
          <cell r="A2142" t="str">
            <v>ESR-GBIC-LHLX</v>
          </cell>
          <cell r="B2142" t="str">
            <v>1000base-LH GBIC,singlemode,standardized for ESR</v>
          </cell>
          <cell r="C2142" t="str">
            <v>番号取得中</v>
          </cell>
          <cell r="D2142" t="str">
            <v>IP-SOL-ESR-GBIC-LHLX</v>
          </cell>
          <cell r="G2142">
            <v>162000</v>
          </cell>
          <cell r="H2142">
            <v>98820</v>
          </cell>
          <cell r="I2142">
            <v>9882</v>
          </cell>
        </row>
        <row r="2143">
          <cell r="A2143" t="str">
            <v>ESR-GBIC-ZX</v>
          </cell>
          <cell r="B2143" t="str">
            <v>1000base-ZX GBIC,singlemode,standardized for ESR</v>
          </cell>
          <cell r="C2143" t="str">
            <v>番号取得中</v>
          </cell>
          <cell r="D2143" t="str">
            <v>IP-SOL-ESR-GBIC-ZX</v>
          </cell>
          <cell r="G2143">
            <v>809000</v>
          </cell>
          <cell r="H2143">
            <v>493490</v>
          </cell>
          <cell r="I2143">
            <v>49349</v>
          </cell>
        </row>
        <row r="2144">
          <cell r="A2144" t="str">
            <v>ESR-1OC12/P-SMI</v>
          </cell>
          <cell r="B2144" t="str">
            <v>1 pt OC12/STS12c/STM4 POS, single mode, int reach</v>
          </cell>
          <cell r="C2144" t="str">
            <v>番号取得中</v>
          </cell>
          <cell r="D2144" t="str">
            <v>IP-SOL-ESR-1OC12/P-SMI</v>
          </cell>
          <cell r="G2144">
            <v>3132000</v>
          </cell>
          <cell r="H2144">
            <v>1910520</v>
          </cell>
          <cell r="I2144">
            <v>191052</v>
          </cell>
        </row>
        <row r="2145">
          <cell r="A2145" t="str">
            <v>ESR-1OC12ATM-SM</v>
          </cell>
          <cell r="B2145" t="str">
            <v>1 pt OC12/STM4  ATM Line Card, Single-Mode</v>
          </cell>
          <cell r="C2145" t="str">
            <v>番号取得中</v>
          </cell>
          <cell r="D2145" t="str">
            <v>IP-SOL-ESR-1OC12ATM-SM</v>
          </cell>
          <cell r="G2145">
            <v>3132000</v>
          </cell>
          <cell r="H2145">
            <v>1910520</v>
          </cell>
          <cell r="I2145">
            <v>191052</v>
          </cell>
        </row>
        <row r="2146">
          <cell r="A2146" t="str">
            <v>ESR-PRE-MEM-256M</v>
          </cell>
          <cell r="B2146" t="str">
            <v>C10000 PRE 256M DRAM option</v>
          </cell>
          <cell r="C2146" t="str">
            <v>番号取得中</v>
          </cell>
          <cell r="D2146" t="str">
            <v>IP-SOL-ESR-PRE-MEM-256M</v>
          </cell>
          <cell r="G2146">
            <v>389000</v>
          </cell>
          <cell r="H2146">
            <v>237290</v>
          </cell>
          <cell r="I2146">
            <v>23729</v>
          </cell>
        </row>
        <row r="2147">
          <cell r="A2147" t="str">
            <v>ESR-PRE-MEM-FD128</v>
          </cell>
          <cell r="B2147" t="str">
            <v>C10000 PRE 128M Flash Disk option</v>
          </cell>
          <cell r="C2147" t="str">
            <v>番号取得中</v>
          </cell>
          <cell r="D2147" t="str">
            <v>IP-SOL-ESR-PRE-MEM-FD128</v>
          </cell>
          <cell r="G2147">
            <v>117000</v>
          </cell>
          <cell r="H2147">
            <v>71370</v>
          </cell>
          <cell r="I2147">
            <v>7137</v>
          </cell>
        </row>
        <row r="2148">
          <cell r="A2148" t="str">
            <v>ESR-PRE-MEM-128M=</v>
          </cell>
          <cell r="B2148" t="str">
            <v>C10000 PRE 128M DRAM (DEFAULT)</v>
          </cell>
          <cell r="C2148" t="str">
            <v>番号取得中</v>
          </cell>
          <cell r="D2148" t="str">
            <v>IP-SOL-ESR-PRE-MEM-128M=</v>
          </cell>
          <cell r="G2148">
            <v>259000</v>
          </cell>
          <cell r="H2148">
            <v>157990</v>
          </cell>
          <cell r="I2148">
            <v>15799</v>
          </cell>
        </row>
        <row r="2149">
          <cell r="A2149" t="str">
            <v>ESR-PRE-MEM-256M=</v>
          </cell>
          <cell r="B2149" t="str">
            <v>C10000 PRE 256M DRAM OPTION</v>
          </cell>
          <cell r="C2149" t="str">
            <v>番号取得中</v>
          </cell>
          <cell r="D2149" t="str">
            <v>IP-SOL-ESR-PRE-MEM-256M=</v>
          </cell>
          <cell r="G2149">
            <v>518000</v>
          </cell>
          <cell r="H2149">
            <v>315980</v>
          </cell>
          <cell r="I2149">
            <v>31598</v>
          </cell>
        </row>
        <row r="2150">
          <cell r="A2150" t="str">
            <v>ESR-PRE-MEM-512M</v>
          </cell>
          <cell r="B2150" t="str">
            <v>C10000 PRE 512M DRAM option</v>
          </cell>
          <cell r="C2150" t="str">
            <v>番号取得中</v>
          </cell>
          <cell r="D2150" t="str">
            <v>IP-SOL-ESR-PRE-MEM-512M</v>
          </cell>
          <cell r="G2150">
            <v>778000</v>
          </cell>
          <cell r="H2150">
            <v>474580</v>
          </cell>
          <cell r="I2150">
            <v>47458</v>
          </cell>
        </row>
        <row r="2151">
          <cell r="A2151" t="str">
            <v>ESR-PRE-MEM-512M=</v>
          </cell>
          <cell r="B2151" t="str">
            <v>C10000 PRE 512M DRAM OPTION</v>
          </cell>
          <cell r="C2151" t="str">
            <v>番号取得中</v>
          </cell>
          <cell r="D2151" t="str">
            <v>IP-SOL-ESR-PRE-MEM-512M=</v>
          </cell>
          <cell r="G2151">
            <v>907000</v>
          </cell>
          <cell r="H2151">
            <v>553270</v>
          </cell>
          <cell r="I2151">
            <v>55327</v>
          </cell>
        </row>
        <row r="2152">
          <cell r="A2152" t="str">
            <v>ESR-PWR-COVER=</v>
          </cell>
          <cell r="B2152" t="str">
            <v>COVER FOR POWER SUPPLY SLOT</v>
          </cell>
          <cell r="C2152" t="str">
            <v>番号取得中</v>
          </cell>
          <cell r="D2152" t="str">
            <v>IP-SOL-ESR-PWR-COVER=</v>
          </cell>
          <cell r="G2152">
            <v>4000</v>
          </cell>
          <cell r="H2152">
            <v>2440</v>
          </cell>
          <cell r="I2152">
            <v>244</v>
          </cell>
        </row>
        <row r="2153">
          <cell r="A2153" t="str">
            <v>ESR-PRE-COVER=</v>
          </cell>
          <cell r="B2153" t="str">
            <v>COVER FOR PRE PROCESSOR SLOT</v>
          </cell>
          <cell r="C2153" t="str">
            <v>番号取得中</v>
          </cell>
          <cell r="D2153" t="str">
            <v>IP-SOL-ESR-PRE-COVER=</v>
          </cell>
          <cell r="G2153">
            <v>6000</v>
          </cell>
          <cell r="H2153">
            <v>3660</v>
          </cell>
          <cell r="I2153">
            <v>366</v>
          </cell>
        </row>
        <row r="2154">
          <cell r="A2154" t="str">
            <v>ESR-LC-COVER=</v>
          </cell>
          <cell r="B2154" t="str">
            <v>COVER FOR FULL HEIGHT LINE CARD SLOT</v>
          </cell>
          <cell r="C2154" t="str">
            <v>番号取得中</v>
          </cell>
          <cell r="D2154" t="str">
            <v>IP-SOL-ESR-LC-COVER=</v>
          </cell>
          <cell r="G2154">
            <v>5000</v>
          </cell>
          <cell r="H2154">
            <v>3050</v>
          </cell>
          <cell r="I2154">
            <v>305</v>
          </cell>
        </row>
        <row r="2155">
          <cell r="A2155" t="str">
            <v>ESR-BLOWER=</v>
          </cell>
          <cell r="B2155" t="str">
            <v>BLOWER ASSEMBLY</v>
          </cell>
          <cell r="C2155" t="str">
            <v>番号取得中</v>
          </cell>
          <cell r="D2155" t="str">
            <v>IP-SOL-ESR-BLOWER=</v>
          </cell>
          <cell r="G2155">
            <v>89000</v>
          </cell>
          <cell r="H2155">
            <v>54290</v>
          </cell>
          <cell r="I2155">
            <v>5429</v>
          </cell>
        </row>
        <row r="2156">
          <cell r="A2156" t="str">
            <v>ESR-FILTER=</v>
          </cell>
          <cell r="B2156" t="str">
            <v>AIR FILTER KIT SPARE</v>
          </cell>
          <cell r="C2156" t="str">
            <v>番号取得中</v>
          </cell>
          <cell r="D2156" t="str">
            <v>IP-SOL-ESR-FILTER=</v>
          </cell>
          <cell r="G2156">
            <v>6000</v>
          </cell>
          <cell r="H2156">
            <v>3660</v>
          </cell>
          <cell r="I2156">
            <v>366</v>
          </cell>
        </row>
        <row r="2157">
          <cell r="A2157" t="str">
            <v>ESR-23ADPT-SET=</v>
          </cell>
          <cell r="B2157" t="str">
            <v>23 INCH RACK MOUNT KIT</v>
          </cell>
          <cell r="C2157" t="str">
            <v>番号取得中</v>
          </cell>
          <cell r="D2157" t="str">
            <v>IP-SOL-ESR-23ADPT-SET=</v>
          </cell>
          <cell r="G2157">
            <v>49000</v>
          </cell>
          <cell r="H2157">
            <v>29890</v>
          </cell>
          <cell r="I2157">
            <v>2989</v>
          </cell>
        </row>
        <row r="2158">
          <cell r="A2158" t="str">
            <v>ESR10008CHAS=</v>
          </cell>
          <cell r="B2158" t="str">
            <v>C10000 8-slot chassis,spare</v>
          </cell>
          <cell r="C2158" t="str">
            <v>番号取得中</v>
          </cell>
          <cell r="D2158" t="str">
            <v>IP-SOL-ESR10008CHAS=</v>
          </cell>
          <cell r="G2158">
            <v>1377000</v>
          </cell>
          <cell r="H2158">
            <v>839970</v>
          </cell>
          <cell r="I2158">
            <v>83997</v>
          </cell>
        </row>
        <row r="2159">
          <cell r="A2159" t="str">
            <v>CSS-11051-AC</v>
          </cell>
          <cell r="B2159" t="str">
            <v>CSS 11051, 8 pt FE (TX), 128MB, HD, AC</v>
          </cell>
          <cell r="C2159" t="str">
            <v>番号取得中</v>
          </cell>
          <cell r="D2159" t="str">
            <v>IP-SOL-CSS-11051-AC</v>
          </cell>
          <cell r="G2159">
            <v>1727000</v>
          </cell>
          <cell r="H2159">
            <v>1053470</v>
          </cell>
          <cell r="I2159">
            <v>105347</v>
          </cell>
        </row>
        <row r="2160">
          <cell r="A2160" t="str">
            <v>CSS-11052-AC</v>
          </cell>
          <cell r="B2160" t="str">
            <v>CSS 11052, 8 pt FE (TX), 1 pt GE (SX), 128MB, HD, AC</v>
          </cell>
          <cell r="C2160" t="str">
            <v>番号取得中</v>
          </cell>
          <cell r="D2160" t="str">
            <v>IP-SOL-CSS-11052-AC</v>
          </cell>
          <cell r="G2160">
            <v>1943000</v>
          </cell>
          <cell r="H2160">
            <v>1185230</v>
          </cell>
          <cell r="I2160">
            <v>118523</v>
          </cell>
        </row>
        <row r="2161">
          <cell r="A2161" t="str">
            <v>CSS-11151-256M-AC</v>
          </cell>
          <cell r="B2161" t="str">
            <v>CSS 11151, 12 pt FE (TX), 256MB, HD, AC</v>
          </cell>
          <cell r="C2161" t="str">
            <v>番号取得中</v>
          </cell>
          <cell r="D2161" t="str">
            <v>IP-SOL-CSS-11151-256M-AC</v>
          </cell>
          <cell r="G2161">
            <v>2429000</v>
          </cell>
          <cell r="H2161">
            <v>1481690</v>
          </cell>
          <cell r="I2161">
            <v>148169</v>
          </cell>
        </row>
        <row r="2162">
          <cell r="A2162" t="str">
            <v>CSS-11151-AC</v>
          </cell>
          <cell r="B2162" t="str">
            <v>CSS 11151, 12 pt FE (TX), 128MB, HD, AC</v>
          </cell>
          <cell r="C2162" t="str">
            <v>番号取得中</v>
          </cell>
          <cell r="D2162" t="str">
            <v>IP-SOL-CSS-11151-AC</v>
          </cell>
          <cell r="G2162">
            <v>2267000</v>
          </cell>
          <cell r="H2162">
            <v>1382870</v>
          </cell>
          <cell r="I2162">
            <v>138287</v>
          </cell>
        </row>
        <row r="2163">
          <cell r="A2163" t="str">
            <v>CSS-11151-FD-AC</v>
          </cell>
          <cell r="B2163" t="str">
            <v>CSS 11151, 12 pt FE (TX), 128MB, FD, AC</v>
          </cell>
          <cell r="C2163" t="str">
            <v>番号取得中</v>
          </cell>
          <cell r="D2163" t="str">
            <v>IP-SOL-CSS-11151-FD-AC</v>
          </cell>
          <cell r="G2163">
            <v>2483000</v>
          </cell>
          <cell r="H2163">
            <v>1514630</v>
          </cell>
          <cell r="I2163">
            <v>151463</v>
          </cell>
        </row>
        <row r="2164">
          <cell r="A2164" t="str">
            <v>CSS-11152-256M-AC</v>
          </cell>
          <cell r="B2164" t="str">
            <v>CSS 11152, 16 pt FE (TX), 256MB, HD, AC</v>
          </cell>
          <cell r="C2164" t="str">
            <v>番号取得中</v>
          </cell>
          <cell r="D2164" t="str">
            <v>IP-SOL-CSS-11152-256M-AC</v>
          </cell>
          <cell r="G2164">
            <v>2861000</v>
          </cell>
          <cell r="H2164">
            <v>1745210</v>
          </cell>
          <cell r="I2164">
            <v>174521</v>
          </cell>
        </row>
        <row r="2165">
          <cell r="A2165" t="str">
            <v>CSS-11152-AC</v>
          </cell>
          <cell r="B2165" t="str">
            <v>CSS 11152, 16 pt FE (TX), 128MB, HD, AC</v>
          </cell>
          <cell r="C2165" t="str">
            <v>番号取得中</v>
          </cell>
          <cell r="D2165" t="str">
            <v>IP-SOL-CSS-11152-AC</v>
          </cell>
          <cell r="G2165">
            <v>2699000</v>
          </cell>
          <cell r="H2165">
            <v>1646390</v>
          </cell>
          <cell r="I2165">
            <v>164639</v>
          </cell>
        </row>
        <row r="2166">
          <cell r="A2166" t="str">
            <v>CSS-11152-FD-AC</v>
          </cell>
          <cell r="B2166" t="str">
            <v>CSS 11152, 16 pt FE (TX), 128MB, FD, AC</v>
          </cell>
          <cell r="C2166" t="str">
            <v>番号取得中</v>
          </cell>
          <cell r="D2166" t="str">
            <v>IP-SOL-CSS-11152-FD-AC</v>
          </cell>
          <cell r="G2166">
            <v>2915000</v>
          </cell>
          <cell r="H2166">
            <v>1778150</v>
          </cell>
          <cell r="I2166">
            <v>177815</v>
          </cell>
        </row>
        <row r="2167">
          <cell r="A2167" t="str">
            <v>CSS-11153-256M-AC</v>
          </cell>
          <cell r="B2167" t="str">
            <v>CSS 11153, 12 pt FE (TX), 4 pt FE (FX), 256MB, HD, AC</v>
          </cell>
          <cell r="C2167" t="str">
            <v>番号取得中</v>
          </cell>
          <cell r="D2167" t="str">
            <v>IP-SOL-CSS-11153-256M-AC</v>
          </cell>
          <cell r="G2167">
            <v>2969000</v>
          </cell>
          <cell r="H2167">
            <v>1811090</v>
          </cell>
          <cell r="I2167">
            <v>181109</v>
          </cell>
        </row>
        <row r="2168">
          <cell r="A2168" t="str">
            <v>CSS-11153-AC</v>
          </cell>
          <cell r="B2168" t="str">
            <v>CSS 11153, 12 pt FE (TX), 4 pt FE (FX), 128MB, HD, AC</v>
          </cell>
          <cell r="C2168" t="str">
            <v>番号取得中</v>
          </cell>
          <cell r="D2168" t="str">
            <v>IP-SOL-CSS-11153-AC</v>
          </cell>
          <cell r="G2168">
            <v>2807000</v>
          </cell>
          <cell r="H2168">
            <v>1712270</v>
          </cell>
          <cell r="I2168">
            <v>171227</v>
          </cell>
        </row>
        <row r="2169">
          <cell r="A2169" t="str">
            <v>CSS-11153-FD-AC</v>
          </cell>
          <cell r="B2169" t="str">
            <v>CSS 11153, 12 pt FE (TX), 4 pt FE (FX), 128MB, FD, AC</v>
          </cell>
          <cell r="C2169" t="str">
            <v>番号取得中</v>
          </cell>
          <cell r="D2169" t="str">
            <v>IP-SOL-CSS-11153-FD-AC</v>
          </cell>
          <cell r="G2169">
            <v>3023000</v>
          </cell>
          <cell r="H2169">
            <v>1844030</v>
          </cell>
          <cell r="I2169">
            <v>184403</v>
          </cell>
        </row>
        <row r="2170">
          <cell r="A2170" t="str">
            <v>CSS-11154-256M-AC</v>
          </cell>
          <cell r="B2170" t="str">
            <v>CSS 11154, 12 pt FE (TX), 2 pt GE (SX w/8MB), 256MB, HD, AC</v>
          </cell>
          <cell r="C2170" t="str">
            <v>番号取得中</v>
          </cell>
          <cell r="D2170" t="str">
            <v>IP-SOL-CSS-11154-256M-AC</v>
          </cell>
          <cell r="G2170">
            <v>2861000</v>
          </cell>
          <cell r="H2170">
            <v>1745210</v>
          </cell>
          <cell r="I2170">
            <v>174521</v>
          </cell>
        </row>
        <row r="2171">
          <cell r="A2171" t="str">
            <v>CSS-11154-AC</v>
          </cell>
          <cell r="B2171" t="str">
            <v>CSS 11154, 12 pt FE (TX), 2 pt GE (SX), 128MB, HD, AC</v>
          </cell>
          <cell r="C2171" t="str">
            <v>番号取得中</v>
          </cell>
          <cell r="D2171" t="str">
            <v>IP-SOL-CSS-11154-AC</v>
          </cell>
          <cell r="G2171">
            <v>2699000</v>
          </cell>
          <cell r="H2171">
            <v>1646390</v>
          </cell>
          <cell r="I2171">
            <v>164639</v>
          </cell>
        </row>
        <row r="2172">
          <cell r="A2172" t="str">
            <v>CSS-11154-FD-AC</v>
          </cell>
          <cell r="B2172" t="str">
            <v>CSS 11154, 12 pt FE (TX), 2 pt GE (SX w/8MB), 128MB, FD, AC</v>
          </cell>
          <cell r="C2172" t="str">
            <v>番号取得中</v>
          </cell>
          <cell r="D2172" t="str">
            <v>IP-SOL-CSS-11154-FD-AC</v>
          </cell>
          <cell r="G2172">
            <v>2915000</v>
          </cell>
          <cell r="H2172">
            <v>1778150</v>
          </cell>
          <cell r="I2172">
            <v>177815</v>
          </cell>
        </row>
        <row r="2173">
          <cell r="A2173" t="str">
            <v>CSS-11155-256M-AC</v>
          </cell>
          <cell r="B2173" t="str">
            <v>CSS 11155, 12 pt FE (TX), 2 pt GE (SX w/16MB), 256MB, HD, AC</v>
          </cell>
          <cell r="C2173" t="str">
            <v>番号取得中</v>
          </cell>
          <cell r="D2173" t="str">
            <v>IP-SOL-CSS-11155-256M-AC</v>
          </cell>
          <cell r="G2173">
            <v>3077000</v>
          </cell>
          <cell r="H2173">
            <v>1876970</v>
          </cell>
          <cell r="I2173">
            <v>187697</v>
          </cell>
        </row>
        <row r="2174">
          <cell r="A2174" t="str">
            <v>CSS-11155-AC</v>
          </cell>
          <cell r="B2174" t="str">
            <v>CSS 11155, 12 pt FE (TX), 2 pt GE (SXw/16MB), 128MB, HD, AC</v>
          </cell>
          <cell r="C2174" t="str">
            <v>番号取得中</v>
          </cell>
          <cell r="D2174" t="str">
            <v>IP-SOL-CSS-11155-AC</v>
          </cell>
          <cell r="G2174">
            <v>2915000</v>
          </cell>
          <cell r="H2174">
            <v>1778150</v>
          </cell>
          <cell r="I2174">
            <v>177815</v>
          </cell>
        </row>
        <row r="2175">
          <cell r="A2175" t="str">
            <v>CSS-11155-FD-AC</v>
          </cell>
          <cell r="B2175" t="str">
            <v>CSS 11155, 12 pt FE (TX), 2 pt GE (SX w/16MB), 128MB, FD, AC</v>
          </cell>
          <cell r="C2175" t="str">
            <v>番号取得中</v>
          </cell>
          <cell r="D2175" t="str">
            <v>IP-SOL-CSS-11155-FD-AC</v>
          </cell>
          <cell r="G2175">
            <v>3131000</v>
          </cell>
          <cell r="H2175">
            <v>1909910</v>
          </cell>
          <cell r="I2175">
            <v>190991</v>
          </cell>
        </row>
        <row r="2176">
          <cell r="A2176" t="str">
            <v>CSS-11801-AC</v>
          </cell>
          <cell r="B2176" t="str">
            <v>CSS 11801, (1) SFM2, (1) SCM, (1) IDM-HD, (1) AC</v>
          </cell>
          <cell r="C2176" t="str">
            <v>番号取得中</v>
          </cell>
          <cell r="D2176" t="str">
            <v>IP-SOL-CSS-11801-AC</v>
          </cell>
          <cell r="G2176">
            <v>4427000</v>
          </cell>
          <cell r="H2176">
            <v>2700470</v>
          </cell>
          <cell r="I2176">
            <v>270047</v>
          </cell>
        </row>
        <row r="2177">
          <cell r="A2177" t="str">
            <v>CSS-11801-AC=</v>
          </cell>
          <cell r="B2177" t="str">
            <v>CSS 11800, (1) AC</v>
          </cell>
          <cell r="C2177" t="str">
            <v>番号取得中</v>
          </cell>
          <cell r="D2177" t="str">
            <v>IP-SOL-CSS-11801-AC=</v>
          </cell>
          <cell r="G2177">
            <v>971000</v>
          </cell>
          <cell r="H2177">
            <v>592310</v>
          </cell>
          <cell r="I2177">
            <v>59231</v>
          </cell>
        </row>
        <row r="2178">
          <cell r="A2178" t="str">
            <v>CSS-11801-FD-AC</v>
          </cell>
          <cell r="B2178" t="str">
            <v>CSS 11801, (1) SFM2, (1) SCM, (1) IDM-FD, (1) AC</v>
          </cell>
          <cell r="C2178" t="str">
            <v>番号取得中</v>
          </cell>
          <cell r="D2178" t="str">
            <v>IP-SOL-CSS-11801-FD-AC</v>
          </cell>
          <cell r="G2178">
            <v>4751000</v>
          </cell>
          <cell r="H2178">
            <v>2898110</v>
          </cell>
          <cell r="I2178">
            <v>289811</v>
          </cell>
        </row>
        <row r="2179">
          <cell r="A2179" t="str">
            <v>CSS8-SCM</v>
          </cell>
          <cell r="B2179" t="str">
            <v>Redundant System Control Module (SCM)</v>
          </cell>
          <cell r="C2179" t="str">
            <v>番号取得中</v>
          </cell>
          <cell r="D2179" t="str">
            <v>IP-SOL-CSS8-SCM</v>
          </cell>
          <cell r="G2179">
            <v>1619000</v>
          </cell>
          <cell r="H2179">
            <v>987590</v>
          </cell>
          <cell r="I2179">
            <v>98759</v>
          </cell>
        </row>
        <row r="2180">
          <cell r="A2180" t="str">
            <v>CSS8-SFM2</v>
          </cell>
          <cell r="B2180" t="str">
            <v>Switch Fabric Module 2 (SFM2)</v>
          </cell>
          <cell r="C2180" t="str">
            <v>番号取得中</v>
          </cell>
          <cell r="D2180" t="str">
            <v>IP-SOL-CSS8-SFM2</v>
          </cell>
          <cell r="G2180">
            <v>1943000</v>
          </cell>
          <cell r="H2180">
            <v>1185230</v>
          </cell>
          <cell r="I2180">
            <v>118523</v>
          </cell>
        </row>
        <row r="2181">
          <cell r="A2181" t="str">
            <v>CSS8-IDM-MEM-FD=</v>
          </cell>
          <cell r="B2181" t="str">
            <v>Integrated Disk Module (IDM) _x0016_ Flash Drive</v>
          </cell>
          <cell r="C2181" t="str">
            <v>番号取得中</v>
          </cell>
          <cell r="D2181" t="str">
            <v>IP-SOL-CSS8-IDM-MEM-FD=</v>
          </cell>
          <cell r="G2181">
            <v>431000</v>
          </cell>
          <cell r="H2181">
            <v>262910</v>
          </cell>
          <cell r="I2181">
            <v>26291</v>
          </cell>
        </row>
        <row r="2182">
          <cell r="A2182" t="str">
            <v>CSS8-IDM-MEM-HD=</v>
          </cell>
          <cell r="B2182" t="str">
            <v>Spare Integrated Disk Module (IDM) - Hard Drive</v>
          </cell>
          <cell r="C2182" t="str">
            <v>番号取得中</v>
          </cell>
          <cell r="D2182" t="str">
            <v>IP-SOL-CSS8-IDM-MEM-HD=</v>
          </cell>
          <cell r="G2182">
            <v>215000</v>
          </cell>
          <cell r="H2182">
            <v>131150</v>
          </cell>
          <cell r="I2182">
            <v>13115</v>
          </cell>
        </row>
        <row r="2183">
          <cell r="A2183" t="str">
            <v>CSS8-IOM-4GE/16</v>
          </cell>
          <cell r="B2183" t="str">
            <v>Gigabit Ethernet IOM - 16MB, order up to 4 GBICs</v>
          </cell>
          <cell r="C2183" t="str">
            <v>番号取得中</v>
          </cell>
          <cell r="D2183" t="str">
            <v>IP-SOL-CSS8-IOM-4GE/16</v>
          </cell>
          <cell r="G2183">
            <v>1187000</v>
          </cell>
          <cell r="H2183">
            <v>724070</v>
          </cell>
          <cell r="I2183">
            <v>72407</v>
          </cell>
        </row>
        <row r="2184">
          <cell r="A2184" t="str">
            <v>CSS8-IOM-4GE/8</v>
          </cell>
          <cell r="B2184" t="str">
            <v>Gigabit Ethernet IOM - 8MB, order up to 4 GBICs</v>
          </cell>
          <cell r="C2184" t="str">
            <v>番号取得中</v>
          </cell>
          <cell r="D2184" t="str">
            <v>IP-SOL-CSS8-IOM-4GE/8</v>
          </cell>
          <cell r="G2184">
            <v>971000</v>
          </cell>
          <cell r="H2184">
            <v>592310</v>
          </cell>
          <cell r="I2184">
            <v>59231</v>
          </cell>
        </row>
        <row r="2185">
          <cell r="A2185" t="str">
            <v>CSS8-IOM-6/2FE</v>
          </cell>
          <cell r="B2185" t="str">
            <v>Fast Ethernet (TX/FX) I/O Module - 6 pt (TX), 2 pt (FX)</v>
          </cell>
          <cell r="C2185" t="str">
            <v>番号取得中</v>
          </cell>
          <cell r="D2185" t="str">
            <v>IP-SOL-CSS8-IOM-6/2FE</v>
          </cell>
          <cell r="G2185">
            <v>863000</v>
          </cell>
          <cell r="H2185">
            <v>526430</v>
          </cell>
          <cell r="I2185">
            <v>52643</v>
          </cell>
        </row>
        <row r="2186">
          <cell r="A2186" t="str">
            <v>CSS8-IOM-8FE</v>
          </cell>
          <cell r="B2186" t="str">
            <v>Fast Ethernet (TX) I/O Module - 8 pt (TX)</v>
          </cell>
          <cell r="C2186" t="str">
            <v>番号取得中</v>
          </cell>
          <cell r="D2186" t="str">
            <v>IP-SOL-CSS8-IOM-8FE</v>
          </cell>
          <cell r="G2186">
            <v>647000</v>
          </cell>
          <cell r="H2186">
            <v>394670</v>
          </cell>
          <cell r="I2186">
            <v>39467</v>
          </cell>
        </row>
        <row r="2187">
          <cell r="A2187" t="str">
            <v>CSS8-GBIC-SX</v>
          </cell>
          <cell r="B2187" t="str">
            <v>1000BASE-SX Gigabit Interface Converter (GBIC)</v>
          </cell>
          <cell r="C2187" t="str">
            <v>番号取得中</v>
          </cell>
          <cell r="D2187" t="str">
            <v>IP-SOL-CSS8-GBIC-SX</v>
          </cell>
          <cell r="G2187">
            <v>53000</v>
          </cell>
          <cell r="H2187">
            <v>32330</v>
          </cell>
          <cell r="I2187">
            <v>3233</v>
          </cell>
        </row>
        <row r="2188">
          <cell r="A2188" t="str">
            <v>PWR-CSS8-630-AC/2</v>
          </cell>
          <cell r="B2188" t="str">
            <v>edundant 630W Power supply (AC) for CSS-1180x</v>
          </cell>
          <cell r="C2188" t="str">
            <v>番号取得中</v>
          </cell>
          <cell r="D2188" t="str">
            <v>IP-SOL-PWR-CSS8-630-AC/2</v>
          </cell>
          <cell r="G2188">
            <v>215000</v>
          </cell>
          <cell r="H2188">
            <v>131150</v>
          </cell>
          <cell r="I2188">
            <v>13115</v>
          </cell>
        </row>
        <row r="2189">
          <cell r="A2189" t="str">
            <v>PWR-CSS8-630-AC=</v>
          </cell>
          <cell r="B2189" t="str">
            <v>Spare 630W Power supply (AC) for CSS-1180x</v>
          </cell>
          <cell r="C2189" t="str">
            <v>番号取得中</v>
          </cell>
          <cell r="D2189" t="str">
            <v>IP-SOL-PWR-CSS8-630-AC=</v>
          </cell>
          <cell r="G2189">
            <v>215000</v>
          </cell>
          <cell r="H2189">
            <v>131150</v>
          </cell>
          <cell r="I2189">
            <v>13115</v>
          </cell>
        </row>
        <row r="2190">
          <cell r="A2190" t="str">
            <v>CSS8-BLOWER-4FAN=</v>
          </cell>
          <cell r="B2190" t="str">
            <v>Spare Fan Tray - 4 Fans</v>
          </cell>
          <cell r="C2190" t="str">
            <v>番号取得中</v>
          </cell>
          <cell r="D2190" t="str">
            <v>IP-SOL-CSS8-BLOWER-4FAN=</v>
          </cell>
          <cell r="G2190">
            <v>215000</v>
          </cell>
          <cell r="H2190">
            <v>131150</v>
          </cell>
          <cell r="I2190">
            <v>13115</v>
          </cell>
        </row>
        <row r="2191">
          <cell r="A2191" t="str">
            <v>S11K-050EN-4</v>
          </cell>
          <cell r="B2191" t="str">
            <v>WebNS V4.0X Enhanced Feature Set for CSS-1105x</v>
          </cell>
          <cell r="C2191" t="str">
            <v>番号取得中</v>
          </cell>
          <cell r="D2191" t="str">
            <v>IP-SOL-S11K-050EN-4</v>
          </cell>
          <cell r="G2191" t="e">
            <v>#N/A</v>
          </cell>
          <cell r="H2191" t="e">
            <v>#N/A</v>
          </cell>
          <cell r="I2191" t="e">
            <v>#N/A</v>
          </cell>
        </row>
        <row r="2192">
          <cell r="A2192" t="str">
            <v>S11K-150EN-4</v>
          </cell>
          <cell r="B2192" t="str">
            <v>WebNS V4.0X Enhanced Feature Set for CSS-1115x</v>
          </cell>
          <cell r="C2192" t="str">
            <v>番号取得中</v>
          </cell>
          <cell r="D2192" t="str">
            <v>IP-SOL-S11K-150EN-4</v>
          </cell>
          <cell r="G2192" t="e">
            <v>#N/A</v>
          </cell>
          <cell r="H2192" t="e">
            <v>#N/A</v>
          </cell>
          <cell r="I2192" t="e">
            <v>#N/A</v>
          </cell>
        </row>
        <row r="2193">
          <cell r="A2193" t="str">
            <v>S11K-150PD-4</v>
          </cell>
          <cell r="B2193" t="str">
            <v>WebNS V4.0X Proximity Database License for CSS-1115x</v>
          </cell>
          <cell r="C2193" t="str">
            <v>番号取得中</v>
          </cell>
          <cell r="D2193" t="str">
            <v>IP-SOL-S11K-150PD-4</v>
          </cell>
          <cell r="G2193" t="e">
            <v>#N/A</v>
          </cell>
          <cell r="H2193" t="e">
            <v>#N/A</v>
          </cell>
          <cell r="I2193" t="e">
            <v>#N/A</v>
          </cell>
        </row>
        <row r="2194">
          <cell r="A2194" t="str">
            <v>S11K-800EN-4</v>
          </cell>
          <cell r="B2194" t="str">
            <v>WebNS V4.0X Enhanced Feature Set for CSS-1180x</v>
          </cell>
          <cell r="C2194" t="str">
            <v>番号取得中</v>
          </cell>
          <cell r="D2194" t="str">
            <v>IP-SOL-S11K-800EN-4</v>
          </cell>
          <cell r="G2194" t="e">
            <v>#N/A</v>
          </cell>
          <cell r="H2194" t="e">
            <v>#N/A</v>
          </cell>
          <cell r="I2194" t="e">
            <v>#N/A</v>
          </cell>
        </row>
        <row r="2195">
          <cell r="A2195" t="str">
            <v>S11K-050EN-3</v>
          </cell>
          <cell r="B2195" t="str">
            <v>WebNS V3.1x Enhanced Feature Set for CSS-1105x</v>
          </cell>
          <cell r="C2195" t="str">
            <v>番号取得中</v>
          </cell>
          <cell r="D2195" t="str">
            <v>IP-SOL-S11K-050EN-3</v>
          </cell>
          <cell r="G2195" t="e">
            <v>#N/A</v>
          </cell>
          <cell r="H2195" t="e">
            <v>#N/A</v>
          </cell>
          <cell r="I2195" t="e">
            <v>#N/A</v>
          </cell>
        </row>
        <row r="2196">
          <cell r="A2196" t="str">
            <v>S11K-150EN-3</v>
          </cell>
          <cell r="B2196" t="str">
            <v>WebNS V3.1x Enhanced Feature Set for CSS-1115x</v>
          </cell>
          <cell r="C2196" t="str">
            <v>番号取得中</v>
          </cell>
          <cell r="D2196" t="str">
            <v>IP-SOL-S11K-150EN-3</v>
          </cell>
          <cell r="G2196" t="e">
            <v>#N/A</v>
          </cell>
          <cell r="H2196" t="e">
            <v>#N/A</v>
          </cell>
          <cell r="I2196" t="e">
            <v>#N/A</v>
          </cell>
        </row>
        <row r="2197">
          <cell r="A2197" t="str">
            <v>S11K-800EN-3</v>
          </cell>
          <cell r="B2197" t="str">
            <v>WebNS V3.0x Enhanced Feature Set for CSS-1180x</v>
          </cell>
          <cell r="C2197" t="str">
            <v>番号取得中</v>
          </cell>
          <cell r="D2197" t="str">
            <v>IP-SOL-S11K-800EN-3</v>
          </cell>
          <cell r="G2197" t="e">
            <v>#N/A</v>
          </cell>
          <cell r="H2197" t="e">
            <v>#N/A</v>
          </cell>
          <cell r="I2197" t="e">
            <v>#N/A</v>
          </cell>
        </row>
        <row r="2198">
          <cell r="A2198" t="str">
            <v>DOC-CSS-3=</v>
          </cell>
          <cell r="B2198" t="str">
            <v>WebNS V3.1x Content Switch Documentation - Hard Copy</v>
          </cell>
          <cell r="C2198" t="str">
            <v>番号取得中</v>
          </cell>
          <cell r="D2198" t="str">
            <v>IP-SOL-DOC-CSS-3=</v>
          </cell>
          <cell r="G2198" t="e">
            <v>#N/A</v>
          </cell>
          <cell r="H2198" t="e">
            <v>#N/A</v>
          </cell>
          <cell r="I2198" t="e">
            <v>#N/A</v>
          </cell>
        </row>
        <row r="2199">
          <cell r="A2199" t="str">
            <v>GSR12/60</v>
          </cell>
          <cell r="B2199" t="str">
            <v>Cisco12012 GSR 60Gbps;1GRP,1CSC,3SFC,1DC</v>
          </cell>
          <cell r="C2199" t="str">
            <v>9Q180004</v>
          </cell>
          <cell r="D2199" t="str">
            <v>IP-SOL-GSR12/60</v>
          </cell>
          <cell r="G2199">
            <v>3985000</v>
          </cell>
          <cell r="H2199">
            <v>2430850</v>
          </cell>
          <cell r="I2199">
            <v>243085</v>
          </cell>
        </row>
        <row r="2200">
          <cell r="A2200" t="str">
            <v>GSR16/80-AC4-8R</v>
          </cell>
          <cell r="B2200" t="str">
            <v>Same As GSR16/80-AC-8R But W/ 4AC And Requires 8 Foot Rack</v>
          </cell>
          <cell r="C2200" t="str">
            <v>9Q180017</v>
          </cell>
          <cell r="D2200" t="str">
            <v>IP-SOL-GSR16/80-AC4-8R</v>
          </cell>
          <cell r="G2200">
            <v>7830000</v>
          </cell>
          <cell r="H2200">
            <v>4776300</v>
          </cell>
          <cell r="I2200">
            <v>477630</v>
          </cell>
        </row>
        <row r="2201">
          <cell r="A2201" t="str">
            <v>GSR16/80-AC-8R</v>
          </cell>
          <cell r="B2201" t="str">
            <v>Cisco 12016 80 Gpbs; 1GRP, 2CSC, 3SFC, 2Alarm, 3AC, 8Rails</v>
          </cell>
          <cell r="C2201" t="str">
            <v>9Q180020</v>
          </cell>
          <cell r="D2201" t="str">
            <v>IP-SOL-GSR16/80-AC-8R</v>
          </cell>
          <cell r="G2201">
            <v>7020000</v>
          </cell>
          <cell r="H2201">
            <v>4282200</v>
          </cell>
          <cell r="I2201">
            <v>428220</v>
          </cell>
        </row>
        <row r="2202">
          <cell r="A2202" t="str">
            <v>GSR16/80-DC-8R</v>
          </cell>
          <cell r="B2202" t="str">
            <v>Cisco 12016 80 Gpbs; 1GRP, 2CSC, 3SFC, 2Alarm, 4DC, 8Rails</v>
          </cell>
          <cell r="C2202" t="str">
            <v>9Q180033</v>
          </cell>
          <cell r="D2202" t="str">
            <v>IP-SOL-GSR16/80-DC-8R</v>
          </cell>
          <cell r="G2202">
            <v>7020000</v>
          </cell>
          <cell r="H2202">
            <v>4282200</v>
          </cell>
          <cell r="I2202">
            <v>428220</v>
          </cell>
        </row>
        <row r="2203">
          <cell r="A2203" t="str">
            <v>GSR8/40</v>
          </cell>
          <cell r="B2203" t="str">
            <v>Cisco12008 GSR 40Gbps;1GRP,1CSC-GSR8,3SFC-GSR8,1DC</v>
          </cell>
          <cell r="C2203" t="str">
            <v>9Q180046</v>
          </cell>
          <cell r="D2203" t="str">
            <v>IP-SOL-GSR8/40</v>
          </cell>
          <cell r="G2203">
            <v>3769000</v>
          </cell>
          <cell r="H2203">
            <v>2299090</v>
          </cell>
          <cell r="I2203">
            <v>229909</v>
          </cell>
        </row>
        <row r="2204">
          <cell r="A2204" t="str">
            <v>GRP-B=</v>
          </cell>
          <cell r="B2204" t="str">
            <v>Route Processor, 128MB and 20MB Flash, ECC support, Spare</v>
          </cell>
          <cell r="C2204" t="str">
            <v>9Q180059</v>
          </cell>
          <cell r="D2204" t="str">
            <v>IP-SOL-GRP-B=</v>
          </cell>
          <cell r="G2204">
            <v>2160000</v>
          </cell>
          <cell r="H2204">
            <v>1317600</v>
          </cell>
          <cell r="I2204">
            <v>131760</v>
          </cell>
        </row>
        <row r="2205">
          <cell r="A2205" t="str">
            <v>GRP-B/R</v>
          </cell>
          <cell r="B2205" t="str">
            <v>GSR Route Processor, Redundant Option</v>
          </cell>
          <cell r="C2205" t="str">
            <v>9Q700062</v>
          </cell>
          <cell r="D2205" t="str">
            <v>IP-SOL-GRP-B/R</v>
          </cell>
          <cell r="G2205">
            <v>2160000</v>
          </cell>
          <cell r="H2205">
            <v>1317600</v>
          </cell>
          <cell r="I2205">
            <v>131760</v>
          </cell>
        </row>
        <row r="2206">
          <cell r="A2206" t="str">
            <v>I120K5Z-12</v>
          </cell>
          <cell r="B2206" t="str">
            <v>Cisco 12000 Series IOS SERVICE PROVIDER/SECURED SHELL 3DES</v>
          </cell>
          <cell r="C2206" t="str">
            <v>9Q180062</v>
          </cell>
          <cell r="D2206" t="str">
            <v>IP-SOL-I120K5Z-12</v>
          </cell>
          <cell r="G2206" t="e">
            <v>#N/A</v>
          </cell>
          <cell r="H2206" t="e">
            <v>#N/A</v>
          </cell>
          <cell r="I2206" t="e">
            <v>#N/A</v>
          </cell>
        </row>
        <row r="2207">
          <cell r="A2207" t="str">
            <v>S120K3Z-12</v>
          </cell>
          <cell r="B2207" t="str">
            <v>Cisco 12000 Series IOS SERVICE PROVIDER/SECURED SHELL 56</v>
          </cell>
          <cell r="C2207" t="str">
            <v>9Q180075</v>
          </cell>
          <cell r="D2207" t="str">
            <v>IP-SOL-S120K3Z-12</v>
          </cell>
          <cell r="G2207" t="e">
            <v>#N/A</v>
          </cell>
          <cell r="H2207" t="e">
            <v>#N/A</v>
          </cell>
          <cell r="I2207" t="e">
            <v>#N/A</v>
          </cell>
        </row>
        <row r="2208">
          <cell r="A2208" t="str">
            <v>S120K5Z-12=</v>
          </cell>
          <cell r="B2208" t="str">
            <v>Cisco 12000 Series IOS SERVICE PROVIDER/SECURED SHELL 3DES</v>
          </cell>
          <cell r="C2208" t="str">
            <v>9Q181124</v>
          </cell>
          <cell r="D2208" t="str">
            <v>IP-SOL-S120K5Z-12=</v>
          </cell>
          <cell r="G2208" t="e">
            <v>#N/A</v>
          </cell>
          <cell r="H2208" t="e">
            <v>#N/A</v>
          </cell>
          <cell r="I2208" t="e">
            <v>#N/A</v>
          </cell>
        </row>
        <row r="2209">
          <cell r="A2209" t="str">
            <v>S120Z-12</v>
          </cell>
          <cell r="B2209" t="str">
            <v>Cisco 12000 Series IOS SERVICE PROVIDER</v>
          </cell>
          <cell r="C2209" t="str">
            <v>9Q180088</v>
          </cell>
          <cell r="D2209" t="str">
            <v>IP-SOL-S120Z-12</v>
          </cell>
          <cell r="G2209" t="e">
            <v>#N/A</v>
          </cell>
          <cell r="H2209" t="e">
            <v>#N/A</v>
          </cell>
          <cell r="I2209" t="e">
            <v>#N/A</v>
          </cell>
        </row>
        <row r="2210">
          <cell r="A2210" t="str">
            <v>GSR12-CSC/R</v>
          </cell>
          <cell r="B2210" t="str">
            <v>Cisco 12012 Redundant GSR Scheduler/Fabric</v>
          </cell>
          <cell r="C2210" t="str">
            <v>9Q180091</v>
          </cell>
          <cell r="D2210" t="str">
            <v>IP-SOL-GSR12-CSC/R</v>
          </cell>
          <cell r="G2210">
            <v>864000</v>
          </cell>
          <cell r="H2210">
            <v>527040</v>
          </cell>
          <cell r="I2210">
            <v>52704</v>
          </cell>
        </row>
        <row r="2211">
          <cell r="A2211" t="str">
            <v>GSR12-CSC=</v>
          </cell>
          <cell r="B2211" t="str">
            <v>Cisco 12012 GSR Scheduler/Fabric</v>
          </cell>
          <cell r="C2211" t="str">
            <v>9Q180105</v>
          </cell>
          <cell r="D2211" t="str">
            <v>IP-SOL-GSR12-CSC=</v>
          </cell>
          <cell r="G2211">
            <v>918000</v>
          </cell>
          <cell r="H2211">
            <v>559980</v>
          </cell>
          <cell r="I2211">
            <v>55998</v>
          </cell>
        </row>
        <row r="2212">
          <cell r="A2212" t="str">
            <v>GSR12-SFC=</v>
          </cell>
          <cell r="B2212" t="str">
            <v>Cisco 12012 GSR Switch Fabric</v>
          </cell>
          <cell r="C2212" t="str">
            <v>9Q180118</v>
          </cell>
          <cell r="D2212" t="str">
            <v>IP-SOL-GSR12-SFC=</v>
          </cell>
          <cell r="G2212">
            <v>810000</v>
          </cell>
          <cell r="H2212">
            <v>494100</v>
          </cell>
          <cell r="I2212">
            <v>49410</v>
          </cell>
        </row>
        <row r="2213">
          <cell r="A2213" t="str">
            <v>GSR16/80-CSC=</v>
          </cell>
          <cell r="B2213" t="str">
            <v>Cisco 12016 80 Gbps GSR Scheduler/Fabric Spare</v>
          </cell>
          <cell r="C2213" t="str">
            <v>9Q180121</v>
          </cell>
          <cell r="D2213" t="str">
            <v>IP-SOL-GSR16/80-CSC=</v>
          </cell>
          <cell r="G2213">
            <v>1080000</v>
          </cell>
          <cell r="H2213">
            <v>658800</v>
          </cell>
          <cell r="I2213">
            <v>65880</v>
          </cell>
        </row>
        <row r="2214">
          <cell r="A2214" t="str">
            <v>GSR16/80-SFC=</v>
          </cell>
          <cell r="B2214" t="str">
            <v>Cisco 12016 80 GbpsGSR Switch Fabric Spare</v>
          </cell>
          <cell r="C2214" t="str">
            <v>9Q180134</v>
          </cell>
          <cell r="D2214" t="str">
            <v>IP-SOL-GSR16/80-SFC=</v>
          </cell>
          <cell r="G2214">
            <v>1080000</v>
          </cell>
          <cell r="H2214">
            <v>658800</v>
          </cell>
          <cell r="I2214">
            <v>65880</v>
          </cell>
        </row>
        <row r="2215">
          <cell r="A2215" t="str">
            <v>GSR16-ALRM=</v>
          </cell>
          <cell r="B2215" t="str">
            <v>Cisco 12016 Alarm Card Spare</v>
          </cell>
          <cell r="C2215" t="str">
            <v>9Q180147</v>
          </cell>
          <cell r="D2215" t="str">
            <v>IP-SOL-GSR16-ALRM=</v>
          </cell>
          <cell r="G2215">
            <v>216000</v>
          </cell>
          <cell r="H2215">
            <v>131760</v>
          </cell>
          <cell r="I2215">
            <v>13176</v>
          </cell>
        </row>
        <row r="2216">
          <cell r="A2216" t="str">
            <v>GSR8-CSC/ALRM/R</v>
          </cell>
          <cell r="B2216" t="str">
            <v>Cisco 12008 Redundant CSC</v>
          </cell>
          <cell r="C2216" t="str">
            <v>9Q180150</v>
          </cell>
          <cell r="D2216" t="str">
            <v>IP-SOL-GSR8-CSC/ALRM/R</v>
          </cell>
          <cell r="G2216">
            <v>810000</v>
          </cell>
          <cell r="H2216">
            <v>494100</v>
          </cell>
          <cell r="I2216">
            <v>49410</v>
          </cell>
        </row>
        <row r="2217">
          <cell r="A2217" t="str">
            <v>GSR8-CSC/ALRM=</v>
          </cell>
          <cell r="B2217" t="str">
            <v>Cisco 12008 GSR Scheduler/Fabric/Alarm spare</v>
          </cell>
          <cell r="C2217" t="str">
            <v>9Q180163</v>
          </cell>
          <cell r="D2217" t="str">
            <v>IP-SOL-GSR8-CSC/ALRM=</v>
          </cell>
          <cell r="G2217">
            <v>810000</v>
          </cell>
          <cell r="H2217">
            <v>494100</v>
          </cell>
          <cell r="I2217">
            <v>49410</v>
          </cell>
        </row>
        <row r="2218">
          <cell r="A2218" t="str">
            <v>GSR8-SFC=</v>
          </cell>
          <cell r="B2218" t="str">
            <v>Cisco 12008 GSR Switch Fabric</v>
          </cell>
          <cell r="C2218" t="str">
            <v>9Q180176</v>
          </cell>
          <cell r="D2218" t="str">
            <v>IP-SOL-GSR8-SFC=</v>
          </cell>
          <cell r="G2218">
            <v>702000</v>
          </cell>
          <cell r="H2218">
            <v>428220</v>
          </cell>
          <cell r="I2218">
            <v>42822</v>
          </cell>
        </row>
        <row r="2219">
          <cell r="A2219" t="str">
            <v>PWR-GSR16-AC</v>
          </cell>
          <cell r="B2219" t="str">
            <v>GSR16 AC POWER SUPPLY</v>
          </cell>
          <cell r="C2219" t="str">
            <v>9Q180189</v>
          </cell>
          <cell r="D2219" t="str">
            <v>IP-SOL-PWR-GSR16-AC</v>
          </cell>
          <cell r="G2219">
            <v>1080000</v>
          </cell>
          <cell r="H2219">
            <v>658800</v>
          </cell>
          <cell r="I2219">
            <v>65880</v>
          </cell>
        </row>
        <row r="2220">
          <cell r="A2220" t="str">
            <v>PWR-GSR16-AC-SH=</v>
          </cell>
          <cell r="B2220" t="str">
            <v>Cisco 12016 GSR AC Power Supply Shelf Spare</v>
          </cell>
          <cell r="C2220" t="str">
            <v>9Q180192</v>
          </cell>
          <cell r="D2220" t="str">
            <v>IP-SOL-PWR-GSR16-AC-SH=</v>
          </cell>
          <cell r="G2220">
            <v>324000</v>
          </cell>
          <cell r="H2220">
            <v>197640</v>
          </cell>
          <cell r="I2220">
            <v>19764</v>
          </cell>
        </row>
        <row r="2221">
          <cell r="A2221" t="str">
            <v>PWR-GSR16-DC</v>
          </cell>
          <cell r="B2221" t="str">
            <v>GSR16 DC POWER SUPPLY</v>
          </cell>
          <cell r="C2221" t="str">
            <v>9Q180206</v>
          </cell>
          <cell r="D2221" t="str">
            <v>IP-SOL-PWR-GSR16-DC</v>
          </cell>
          <cell r="G2221">
            <v>1080000</v>
          </cell>
          <cell r="H2221">
            <v>658800</v>
          </cell>
          <cell r="I2221">
            <v>65880</v>
          </cell>
        </row>
        <row r="2222">
          <cell r="A2222" t="str">
            <v>PWR-GSR16-DC-SH=</v>
          </cell>
          <cell r="B2222" t="str">
            <v>Cisco 12016 GSR DC Power Supply Shelf Spare</v>
          </cell>
          <cell r="C2222" t="str">
            <v>9Q180219</v>
          </cell>
          <cell r="D2222" t="str">
            <v>IP-SOL-PWR-GSR16-DC-SH=</v>
          </cell>
          <cell r="G2222">
            <v>324000</v>
          </cell>
          <cell r="H2222">
            <v>197640</v>
          </cell>
          <cell r="I2222">
            <v>19764</v>
          </cell>
        </row>
        <row r="2223">
          <cell r="A2223" t="str">
            <v>PWR-GSR12-AC/2</v>
          </cell>
          <cell r="B2223" t="str">
            <v>Cisco 12012 GSR AC Supply Option (2 AC Supplies)</v>
          </cell>
          <cell r="C2223" t="str">
            <v>9Q181111</v>
          </cell>
          <cell r="D2223" t="str">
            <v>IP-SOL-PWR-GSR12-AC/2</v>
          </cell>
          <cell r="G2223">
            <v>497000</v>
          </cell>
          <cell r="H2223">
            <v>303170</v>
          </cell>
          <cell r="I2223">
            <v>30317</v>
          </cell>
        </row>
        <row r="2224">
          <cell r="A2224" t="str">
            <v>PWR-GSR12-AC/4</v>
          </cell>
          <cell r="B2224" t="str">
            <v>Cisco 12012 GSR Redundant AC Supplies (4 AC Supplies)</v>
          </cell>
          <cell r="C2224" t="str">
            <v>9Q180222</v>
          </cell>
          <cell r="D2224" t="str">
            <v>IP-SOL-PWR-GSR12-AC/4</v>
          </cell>
          <cell r="G2224">
            <v>1253000</v>
          </cell>
          <cell r="H2224">
            <v>764330</v>
          </cell>
          <cell r="I2224">
            <v>76433</v>
          </cell>
        </row>
        <row r="2225">
          <cell r="A2225" t="str">
            <v>PWR-GSR12-AC=</v>
          </cell>
          <cell r="B2225" t="str">
            <v>Cisco 12012 GSR AC Supply Spare (1 AC Supply)</v>
          </cell>
          <cell r="C2225" t="str">
            <v>9Q180235</v>
          </cell>
          <cell r="D2225" t="str">
            <v>IP-SOL-PWR-GSR12-AC=</v>
          </cell>
          <cell r="G2225">
            <v>378000</v>
          </cell>
          <cell r="H2225">
            <v>230580</v>
          </cell>
          <cell r="I2225">
            <v>23058</v>
          </cell>
        </row>
        <row r="2226">
          <cell r="A2226" t="str">
            <v>PWR-GSR12-DC/2</v>
          </cell>
          <cell r="B2226" t="str">
            <v>Cisco 12012 GSR Redundant DC Supplies (2 DC Supplies)</v>
          </cell>
          <cell r="C2226" t="str">
            <v>9Q180248</v>
          </cell>
          <cell r="D2226" t="str">
            <v>IP-SOL-PWR-GSR12-DC/2</v>
          </cell>
          <cell r="G2226">
            <v>216000</v>
          </cell>
          <cell r="H2226">
            <v>131760</v>
          </cell>
          <cell r="I2226">
            <v>13176</v>
          </cell>
        </row>
        <row r="2227">
          <cell r="A2227" t="str">
            <v>PWR-GSR12-DC=</v>
          </cell>
          <cell r="B2227" t="str">
            <v>Cisco 12012 GSR DC Supply</v>
          </cell>
          <cell r="C2227" t="str">
            <v>9Q180251</v>
          </cell>
          <cell r="D2227" t="str">
            <v>IP-SOL-PWR-GSR12-DC=</v>
          </cell>
          <cell r="G2227">
            <v>216000</v>
          </cell>
          <cell r="H2227">
            <v>131760</v>
          </cell>
          <cell r="I2227">
            <v>13176</v>
          </cell>
        </row>
        <row r="2228">
          <cell r="A2228" t="str">
            <v>PWR-GSR8-AC</v>
          </cell>
          <cell r="B2228" t="str">
            <v>Cisco 12008 GSR AC Supply Option (1 AC Supply)</v>
          </cell>
          <cell r="C2228" t="str">
            <v>9Q180264</v>
          </cell>
          <cell r="D2228" t="str">
            <v>IP-SOL-PWR-GSR8-AC</v>
          </cell>
          <cell r="G2228">
            <v>216000</v>
          </cell>
          <cell r="H2228">
            <v>131760</v>
          </cell>
          <cell r="I2228">
            <v>13176</v>
          </cell>
        </row>
        <row r="2229">
          <cell r="A2229" t="str">
            <v>PWR-GSR8-AC/2</v>
          </cell>
          <cell r="B2229" t="str">
            <v>Cisco 12008 GSR Redundant AC Supplies (2 AC Supplies)</v>
          </cell>
          <cell r="C2229" t="str">
            <v>9Q180277</v>
          </cell>
          <cell r="D2229" t="str">
            <v>IP-SOL-PWR-GSR8-AC/2</v>
          </cell>
          <cell r="G2229">
            <v>378000</v>
          </cell>
          <cell r="H2229">
            <v>230580</v>
          </cell>
          <cell r="I2229">
            <v>23058</v>
          </cell>
        </row>
        <row r="2230">
          <cell r="A2230" t="str">
            <v>PWR-GSR8-AC=</v>
          </cell>
          <cell r="B2230" t="str">
            <v>Cisco 12008 GSR AC Supply Spare (1 AC Supply)</v>
          </cell>
          <cell r="C2230" t="str">
            <v>9Q180280</v>
          </cell>
          <cell r="D2230" t="str">
            <v>IP-SOL-PWR-GSR8-AC=</v>
          </cell>
          <cell r="G2230">
            <v>324000</v>
          </cell>
          <cell r="H2230">
            <v>197640</v>
          </cell>
          <cell r="I2230">
            <v>19764</v>
          </cell>
        </row>
        <row r="2231">
          <cell r="A2231" t="str">
            <v>PWR-GSR8-DC/2</v>
          </cell>
          <cell r="B2231" t="str">
            <v>Cisco 12008 GSR Redundant DC Supplies (2 DC Supplies)</v>
          </cell>
          <cell r="C2231" t="str">
            <v>9Q180293</v>
          </cell>
          <cell r="D2231" t="str">
            <v>IP-SOL-PWR-GSR8-DC/2</v>
          </cell>
          <cell r="G2231">
            <v>151000</v>
          </cell>
          <cell r="H2231">
            <v>92110</v>
          </cell>
          <cell r="I2231">
            <v>9211</v>
          </cell>
        </row>
        <row r="2232">
          <cell r="A2232" t="str">
            <v>PWR-GSR8-DC=</v>
          </cell>
          <cell r="B2232" t="str">
            <v>Cisco 12008 GSR DC Supply</v>
          </cell>
          <cell r="C2232" t="str">
            <v>9Q180307</v>
          </cell>
          <cell r="D2232" t="str">
            <v>IP-SOL-PWR-GSR8-DC=</v>
          </cell>
          <cell r="G2232">
            <v>151000</v>
          </cell>
          <cell r="H2232">
            <v>92110</v>
          </cell>
          <cell r="I2232">
            <v>9211</v>
          </cell>
        </row>
        <row r="2233">
          <cell r="A2233" t="str">
            <v>12DS3-SMB</v>
          </cell>
          <cell r="B2233" t="str">
            <v>12 port DS3 line card</v>
          </cell>
          <cell r="C2233" t="str">
            <v>9Q180310</v>
          </cell>
          <cell r="D2233" t="str">
            <v>IP-SOL-12DS3-SMB</v>
          </cell>
          <cell r="G2233">
            <v>7020000</v>
          </cell>
          <cell r="H2233">
            <v>4282200</v>
          </cell>
          <cell r="I2233">
            <v>428220</v>
          </cell>
        </row>
        <row r="2234">
          <cell r="A2234" t="str">
            <v>16OC3/POS-MM=</v>
          </cell>
          <cell r="B2234" t="str">
            <v>16 port OC3/STM1 SONET/SDH Multi-Mode LC with MTRJ conn</v>
          </cell>
          <cell r="C2234" t="str">
            <v>9Q180323</v>
          </cell>
          <cell r="D2234" t="str">
            <v>IP-SOL-16OC3/POS-MM=</v>
          </cell>
          <cell r="G2234">
            <v>15228000</v>
          </cell>
          <cell r="H2234">
            <v>9289080</v>
          </cell>
          <cell r="I2234">
            <v>928908</v>
          </cell>
        </row>
        <row r="2235">
          <cell r="A2235" t="str">
            <v>16OC3/POS-SM=</v>
          </cell>
          <cell r="B2235" t="str">
            <v>16 port OC3/STM1 SONET/SDH Single-Mode LC with LC conn Spare</v>
          </cell>
          <cell r="C2235" t="str">
            <v>9Q180336</v>
          </cell>
          <cell r="D2235" t="str">
            <v>IP-SOL-16OC3/POS-SM=</v>
          </cell>
          <cell r="G2235">
            <v>17820000</v>
          </cell>
          <cell r="H2235">
            <v>10870200</v>
          </cell>
          <cell r="I2235">
            <v>1087020</v>
          </cell>
        </row>
        <row r="2236">
          <cell r="A2236" t="str">
            <v>3GE-GBIC-SC</v>
          </cell>
          <cell r="B2236" t="str">
            <v>GSR12000 three-port GE line card</v>
          </cell>
          <cell r="C2236" t="str">
            <v>9Q700075</v>
          </cell>
          <cell r="D2236" t="str">
            <v>IP-SOL-3GE-GBIC-SC</v>
          </cell>
          <cell r="G2236">
            <v>8532000</v>
          </cell>
          <cell r="H2236">
            <v>5204520</v>
          </cell>
          <cell r="I2236">
            <v>520452</v>
          </cell>
        </row>
        <row r="2237">
          <cell r="A2237" t="str">
            <v>4OC12E/POS-IR-SC</v>
          </cell>
          <cell r="B2237" t="str">
            <v>4 Port OC-12/STM-4 SONET/SDH Single Mode IR  with SC</v>
          </cell>
          <cell r="C2237" t="str">
            <v>9Q180352</v>
          </cell>
          <cell r="D2237" t="str">
            <v>IP-SOL-4OC12E/POS-IR-SC</v>
          </cell>
          <cell r="G2237">
            <v>8640000</v>
          </cell>
          <cell r="H2237">
            <v>5270400</v>
          </cell>
          <cell r="I2237">
            <v>527040</v>
          </cell>
        </row>
        <row r="2238">
          <cell r="A2238" t="str">
            <v>4OC12E/POS-MM-SC</v>
          </cell>
          <cell r="B2238" t="str">
            <v>4 Port OC-12/STM-4 SONET/SDH Multi-mode with SC</v>
          </cell>
          <cell r="C2238" t="str">
            <v>9Q180365</v>
          </cell>
          <cell r="D2238" t="str">
            <v>IP-SOL-4OC12E/POS-MM-SC</v>
          </cell>
          <cell r="G2238">
            <v>7560000</v>
          </cell>
          <cell r="H2238">
            <v>4611600</v>
          </cell>
          <cell r="I2238">
            <v>461160</v>
          </cell>
        </row>
        <row r="2239">
          <cell r="A2239" t="str">
            <v>4OC3/ATM-IR-SC</v>
          </cell>
          <cell r="B2239" t="str">
            <v>4 port ATM Line Card intermediate reach</v>
          </cell>
          <cell r="C2239" t="str">
            <v>9Q180378</v>
          </cell>
          <cell r="D2239" t="str">
            <v>IP-SOL-4OC3/ATM-IR-SC</v>
          </cell>
          <cell r="G2239">
            <v>4860000</v>
          </cell>
          <cell r="H2239">
            <v>2964600</v>
          </cell>
          <cell r="I2239">
            <v>296460</v>
          </cell>
        </row>
        <row r="2240">
          <cell r="A2240" t="str">
            <v>4OC3/ATM-MM-SC</v>
          </cell>
          <cell r="B2240" t="str">
            <v>4 port OC3 multimode ATM line card</v>
          </cell>
          <cell r="C2240" t="str">
            <v>9Q180381</v>
          </cell>
          <cell r="D2240" t="str">
            <v>IP-SOL-4OC3/ATM-MM-SC</v>
          </cell>
          <cell r="G2240">
            <v>3996000</v>
          </cell>
          <cell r="H2240">
            <v>2437560</v>
          </cell>
          <cell r="I2240">
            <v>243756</v>
          </cell>
        </row>
        <row r="2241">
          <cell r="A2241" t="str">
            <v>4OC3/POS-LR-SC=</v>
          </cell>
          <cell r="B2241" t="str">
            <v>Single mode Long reach Quad OC-3 POS/STM1linecard</v>
          </cell>
          <cell r="C2241" t="str">
            <v>9Q180394</v>
          </cell>
          <cell r="D2241" t="str">
            <v>IP-SOL-4OC3/POS-LR-SC=</v>
          </cell>
          <cell r="G2241">
            <v>5184000</v>
          </cell>
          <cell r="H2241">
            <v>3162240</v>
          </cell>
          <cell r="I2241">
            <v>316224</v>
          </cell>
        </row>
        <row r="2242">
          <cell r="A2242" t="str">
            <v>6DS3-SMB</v>
          </cell>
          <cell r="B2242" t="str">
            <v>6 port DS3 line card</v>
          </cell>
          <cell r="C2242" t="str">
            <v>9Q180408</v>
          </cell>
          <cell r="D2242" t="str">
            <v>IP-SOL-6DS3-SMB</v>
          </cell>
          <cell r="G2242">
            <v>3780000</v>
          </cell>
          <cell r="H2242">
            <v>2305800</v>
          </cell>
          <cell r="I2242">
            <v>230580</v>
          </cell>
        </row>
        <row r="2243">
          <cell r="A2243" t="str">
            <v>8FE-FX-SC</v>
          </cell>
          <cell r="B2243" t="str">
            <v>8 port Fast Ethernet Line Card for GSR 12000</v>
          </cell>
          <cell r="C2243" t="str">
            <v>9Q180411</v>
          </cell>
          <cell r="D2243" t="str">
            <v>IP-SOL-8FE-FX-SC</v>
          </cell>
          <cell r="G2243">
            <v>3448000</v>
          </cell>
          <cell r="H2243">
            <v>2103280</v>
          </cell>
          <cell r="I2243">
            <v>210328</v>
          </cell>
        </row>
        <row r="2244">
          <cell r="A2244" t="str">
            <v>8FE-FX-SC-B</v>
          </cell>
          <cell r="B2244" t="str">
            <v>GSR 8-port 100baseFX, SC connector, version B</v>
          </cell>
          <cell r="C2244" t="str">
            <v>9Q181137</v>
          </cell>
          <cell r="D2244" t="str">
            <v>IP-SOL-8FE-FX-SC-B</v>
          </cell>
          <cell r="G2244">
            <v>3348000</v>
          </cell>
          <cell r="H2244">
            <v>2042280</v>
          </cell>
          <cell r="I2244">
            <v>204228</v>
          </cell>
        </row>
        <row r="2245">
          <cell r="A2245" t="str">
            <v>8FE-TX-RJ45</v>
          </cell>
          <cell r="B2245" t="str">
            <v>8 port Fast Ethernet Line Card for GSR 12000</v>
          </cell>
          <cell r="C2245" t="str">
            <v>9Q180437</v>
          </cell>
          <cell r="D2245" t="str">
            <v>IP-SOL-8FE-TX-RJ45</v>
          </cell>
          <cell r="G2245">
            <v>3186000</v>
          </cell>
          <cell r="H2245">
            <v>1943460</v>
          </cell>
          <cell r="I2245">
            <v>194346</v>
          </cell>
        </row>
        <row r="2246">
          <cell r="A2246" t="str">
            <v>8FE-TX-RJ45-B</v>
          </cell>
          <cell r="B2246" t="str">
            <v>8-port 100baseTX, RJ45 connector type, version B</v>
          </cell>
          <cell r="C2246" t="str">
            <v>9Q181140</v>
          </cell>
          <cell r="D2246" t="str">
            <v>IP-SOL-8FE-TX-RJ45-B</v>
          </cell>
          <cell r="G2246">
            <v>3186000</v>
          </cell>
          <cell r="H2246">
            <v>1943460</v>
          </cell>
          <cell r="I2246">
            <v>194346</v>
          </cell>
        </row>
        <row r="2247">
          <cell r="A2247" t="str">
            <v>8OC3/POS-MM=</v>
          </cell>
          <cell r="B2247" t="str">
            <v>8 port OC3/STM1 SONET/SDH Multi-Mode LC with MTRJ conn Spare</v>
          </cell>
          <cell r="C2247" t="str">
            <v>9Q180453</v>
          </cell>
          <cell r="D2247" t="str">
            <v>IP-SOL-8OC3/POS-MM=</v>
          </cell>
          <cell r="G2247">
            <v>7668000</v>
          </cell>
          <cell r="H2247">
            <v>4677480</v>
          </cell>
          <cell r="I2247">
            <v>467748</v>
          </cell>
        </row>
        <row r="2248">
          <cell r="A2248" t="str">
            <v>8OC3/POS-SM=</v>
          </cell>
          <cell r="B2248" t="str">
            <v>8 port OC3/STM1 SONET/SDH Single-Mode LC with LC conn Spare</v>
          </cell>
          <cell r="C2248" t="str">
            <v>9Q180466</v>
          </cell>
          <cell r="D2248" t="str">
            <v>IP-SOL-8OC3/POS-SM=</v>
          </cell>
          <cell r="G2248">
            <v>8964000</v>
          </cell>
          <cell r="H2248">
            <v>5468040</v>
          </cell>
          <cell r="I2248">
            <v>546804</v>
          </cell>
        </row>
        <row r="2249">
          <cell r="A2249" t="str">
            <v>CHOC12/STS3-IR-SC</v>
          </cell>
          <cell r="B2249" t="str">
            <v>Channelized OC-12/STM-4 with four STS-3c/STM-1 POS paths</v>
          </cell>
          <cell r="C2249" t="str">
            <v>9Q180479</v>
          </cell>
          <cell r="D2249" t="str">
            <v>IP-SOL-CHOC12/STS3-IR-SC</v>
          </cell>
          <cell r="G2249">
            <v>3780000</v>
          </cell>
          <cell r="H2249">
            <v>2305800</v>
          </cell>
          <cell r="I2249">
            <v>230580</v>
          </cell>
        </row>
        <row r="2250">
          <cell r="A2250" t="str">
            <v>GBIC-LH-SM</v>
          </cell>
          <cell r="B2250" t="str">
            <v>1000base-LH GBIC module,singlemode,standardized for GSR12000</v>
          </cell>
          <cell r="C2250" t="str">
            <v>9Q180482</v>
          </cell>
          <cell r="D2250" t="str">
            <v>IP-SOL-GBIC-LH-SM</v>
          </cell>
          <cell r="G2250">
            <v>162000</v>
          </cell>
          <cell r="H2250">
            <v>98820</v>
          </cell>
          <cell r="I2250">
            <v>9882</v>
          </cell>
        </row>
        <row r="2251">
          <cell r="A2251" t="str">
            <v>GBIC-SX-MM</v>
          </cell>
          <cell r="B2251" t="str">
            <v>1000base-SX GBIC module, multimode,standardized for GSR12000</v>
          </cell>
          <cell r="C2251" t="str">
            <v>9Q180495</v>
          </cell>
          <cell r="D2251" t="str">
            <v>IP-SOL-GBIC-SX-MM</v>
          </cell>
          <cell r="G2251">
            <v>54000</v>
          </cell>
          <cell r="H2251">
            <v>32940</v>
          </cell>
          <cell r="I2251">
            <v>3294</v>
          </cell>
        </row>
        <row r="2252">
          <cell r="A2252" t="str">
            <v>GBIC-ZX-SM</v>
          </cell>
          <cell r="B2252" t="str">
            <v>GBIC very long reach GBIC module for the GE line card</v>
          </cell>
          <cell r="C2252" t="str">
            <v>9Q180509</v>
          </cell>
          <cell r="D2252" t="str">
            <v>IP-SOL-GBIC-ZX-SM</v>
          </cell>
          <cell r="G2252">
            <v>810000</v>
          </cell>
          <cell r="H2252">
            <v>494100</v>
          </cell>
          <cell r="I2252">
            <v>49410</v>
          </cell>
        </row>
        <row r="2253">
          <cell r="A2253" t="str">
            <v>GE-GBIC-SC-B=</v>
          </cell>
          <cell r="B2253" t="str">
            <v>GSR12000 single port Gigabit Ethernet line card</v>
          </cell>
          <cell r="C2253" t="str">
            <v>9Q180512</v>
          </cell>
          <cell r="D2253" t="str">
            <v>IP-SOL-GE-GBIC-SC-B=</v>
          </cell>
          <cell r="G2253">
            <v>3132000</v>
          </cell>
          <cell r="H2253">
            <v>1910520</v>
          </cell>
          <cell r="I2253">
            <v>191052</v>
          </cell>
        </row>
        <row r="2254">
          <cell r="A2254" t="str">
            <v>GE-SX/LH-SC=</v>
          </cell>
          <cell r="B2254" t="str">
            <v>GSR12000 single port Gigabit Ethernet line card, Spare</v>
          </cell>
          <cell r="C2254" t="str">
            <v>9Q700088</v>
          </cell>
          <cell r="D2254" t="str">
            <v>IP-SOL-GE-SX/LH-SC=</v>
          </cell>
          <cell r="G2254">
            <v>3132000</v>
          </cell>
          <cell r="H2254">
            <v>1910520</v>
          </cell>
          <cell r="I2254">
            <v>191052</v>
          </cell>
        </row>
        <row r="2255">
          <cell r="A2255" t="str">
            <v>LC-1OC12/ATM-MM</v>
          </cell>
          <cell r="B2255" t="str">
            <v>1 port OC12/STM4  ATM Line Card, Multi-Mode</v>
          </cell>
          <cell r="C2255" t="str">
            <v>9Q180525</v>
          </cell>
          <cell r="D2255" t="str">
            <v>IP-SOL-LC-1OC12/ATM-MM</v>
          </cell>
          <cell r="G2255">
            <v>2700000</v>
          </cell>
          <cell r="H2255">
            <v>1647000</v>
          </cell>
          <cell r="I2255">
            <v>164700</v>
          </cell>
        </row>
        <row r="2256">
          <cell r="A2256" t="str">
            <v>LC-1OC12/ATM-SM</v>
          </cell>
          <cell r="B2256" t="str">
            <v>1 port OC12/STM4  ATM Line Card, Single-Mode</v>
          </cell>
          <cell r="C2256" t="str">
            <v>9Q180538</v>
          </cell>
          <cell r="D2256" t="str">
            <v>IP-SOL-LC-1OC12/ATM-SM</v>
          </cell>
          <cell r="G2256">
            <v>3132000</v>
          </cell>
          <cell r="H2256">
            <v>1910520</v>
          </cell>
          <cell r="I2256">
            <v>191052</v>
          </cell>
        </row>
        <row r="2257">
          <cell r="A2257" t="str">
            <v>LC-1OC12/POS-MM</v>
          </cell>
          <cell r="B2257" t="str">
            <v>1 port OC12/STM4 Packet Over SONET/SDH Line Card, Multi-Mode</v>
          </cell>
          <cell r="C2257" t="str">
            <v>9Q180541</v>
          </cell>
          <cell r="D2257" t="str">
            <v>IP-SOL-LC-1OC12/POS-MM</v>
          </cell>
          <cell r="G2257">
            <v>2700000</v>
          </cell>
          <cell r="H2257">
            <v>1647000</v>
          </cell>
          <cell r="I2257">
            <v>164700</v>
          </cell>
        </row>
        <row r="2258">
          <cell r="A2258" t="str">
            <v>LC-1OC12/POS-SM</v>
          </cell>
          <cell r="B2258" t="str">
            <v>1port OC12/STM4 Packet Over SONET/SDH Line Card, Single-Mode</v>
          </cell>
          <cell r="C2258" t="str">
            <v>9Q180554</v>
          </cell>
          <cell r="D2258" t="str">
            <v>IP-SOL-LC-1OC12/POS-SM</v>
          </cell>
          <cell r="G2258">
            <v>3132000</v>
          </cell>
          <cell r="H2258">
            <v>1910520</v>
          </cell>
          <cell r="I2258">
            <v>191052</v>
          </cell>
        </row>
        <row r="2259">
          <cell r="A2259" t="str">
            <v>LC-4OC3/POS-MM</v>
          </cell>
          <cell r="B2259" t="str">
            <v>4port OC3/STM1 Packet Over SONET/SDH Line Card, Multi-Mode w</v>
          </cell>
          <cell r="C2259" t="str">
            <v>9Q180567</v>
          </cell>
          <cell r="D2259" t="str">
            <v>IP-SOL-LC-4OC3/POS-MM</v>
          </cell>
          <cell r="G2259">
            <v>3564000</v>
          </cell>
          <cell r="H2259">
            <v>2174040</v>
          </cell>
          <cell r="I2259">
            <v>217404</v>
          </cell>
        </row>
        <row r="2260">
          <cell r="A2260" t="str">
            <v>LC-4OC3/POS-SM</v>
          </cell>
          <cell r="B2260" t="str">
            <v>4port OC3/STM1 Packet Over SONET/SDH Line Card, Single-Mode</v>
          </cell>
          <cell r="C2260" t="str">
            <v>9Q180570</v>
          </cell>
          <cell r="D2260" t="str">
            <v>IP-SOL-LC-4OC3/POS-SM</v>
          </cell>
          <cell r="G2260">
            <v>4212000</v>
          </cell>
          <cell r="H2260">
            <v>2569320</v>
          </cell>
          <cell r="I2260">
            <v>256932</v>
          </cell>
        </row>
        <row r="2261">
          <cell r="A2261" t="str">
            <v>LC-OC12-DS3</v>
          </cell>
          <cell r="B2261" t="str">
            <v>1 port Channelize OC-12 with 12 DS3s</v>
          </cell>
          <cell r="C2261" t="str">
            <v>9Q180583</v>
          </cell>
          <cell r="D2261" t="str">
            <v>IP-SOL-LC-OC12-DS3</v>
          </cell>
          <cell r="G2261">
            <v>9720000</v>
          </cell>
          <cell r="H2261">
            <v>5929200</v>
          </cell>
          <cell r="I2261">
            <v>592920</v>
          </cell>
        </row>
        <row r="2262">
          <cell r="A2262" t="str">
            <v>OC12/SRP-IR-SC</v>
          </cell>
          <cell r="B2262" t="str">
            <v>SRP Single Ring OC12 Linecard - SingleMode, IR optics</v>
          </cell>
          <cell r="C2262" t="str">
            <v>9Q180596</v>
          </cell>
          <cell r="D2262" t="str">
            <v>IP-SOL-OC12/SRP-IR-SC</v>
          </cell>
          <cell r="G2262">
            <v>3564000</v>
          </cell>
          <cell r="H2262">
            <v>2174040</v>
          </cell>
          <cell r="I2262">
            <v>217404</v>
          </cell>
        </row>
        <row r="2263">
          <cell r="A2263" t="str">
            <v>OC12/SRP-IR-SC-B=</v>
          </cell>
          <cell r="B2263" t="str">
            <v>OC12 SRP IR line card</v>
          </cell>
          <cell r="C2263" t="str">
            <v>9Q180600</v>
          </cell>
          <cell r="D2263" t="str">
            <v>IP-SOL-OC12/SRP-IR-SC-B=</v>
          </cell>
          <cell r="G2263">
            <v>3564000</v>
          </cell>
          <cell r="H2263">
            <v>2174040</v>
          </cell>
          <cell r="I2263">
            <v>217404</v>
          </cell>
        </row>
        <row r="2264">
          <cell r="A2264" t="str">
            <v>OC12/SRP-LR-SC</v>
          </cell>
          <cell r="B2264" t="str">
            <v>SRP Single Ring OC12 Linecard - SingleMode, LR optics</v>
          </cell>
          <cell r="C2264" t="str">
            <v>9Q180613</v>
          </cell>
          <cell r="D2264" t="str">
            <v>IP-SOL-OC12/SRP-LR-SC</v>
          </cell>
          <cell r="G2264">
            <v>3996000</v>
          </cell>
          <cell r="H2264">
            <v>2437560</v>
          </cell>
          <cell r="I2264">
            <v>243756</v>
          </cell>
        </row>
        <row r="2265">
          <cell r="A2265" t="str">
            <v>OC12/SRP-LR-SC-B=</v>
          </cell>
          <cell r="B2265" t="str">
            <v>OC12 SRP LR line card</v>
          </cell>
          <cell r="C2265" t="str">
            <v>9Q180626</v>
          </cell>
          <cell r="D2265" t="str">
            <v>IP-SOL-OC12/SRP-LR-SC-B=</v>
          </cell>
          <cell r="G2265">
            <v>3996000</v>
          </cell>
          <cell r="H2265">
            <v>2437560</v>
          </cell>
          <cell r="I2265">
            <v>243756</v>
          </cell>
        </row>
        <row r="2266">
          <cell r="A2266" t="str">
            <v>OC12/SRP-MM-SC</v>
          </cell>
          <cell r="B2266" t="str">
            <v>SRP Single Ring OC12 Linecard - multimode optics</v>
          </cell>
          <cell r="C2266" t="str">
            <v>9Q180642</v>
          </cell>
          <cell r="D2266" t="str">
            <v>IP-SOL-OC12/SRP-MM-SC</v>
          </cell>
          <cell r="G2266">
            <v>3132000</v>
          </cell>
          <cell r="H2266">
            <v>1910520</v>
          </cell>
          <cell r="I2266">
            <v>191052</v>
          </cell>
        </row>
        <row r="2267">
          <cell r="A2267" t="str">
            <v>OC12/SRP-MM-SC-B=</v>
          </cell>
          <cell r="B2267" t="str">
            <v>OC12 SRP MM line card</v>
          </cell>
          <cell r="C2267" t="str">
            <v>9Q180639</v>
          </cell>
          <cell r="D2267" t="str">
            <v>IP-SOL-OC12/SRP-MM-SC-B=</v>
          </cell>
          <cell r="G2267">
            <v>3132000</v>
          </cell>
          <cell r="H2267">
            <v>1910520</v>
          </cell>
          <cell r="I2267">
            <v>191052</v>
          </cell>
        </row>
        <row r="2268">
          <cell r="A2268" t="str">
            <v>OC12/SRP-XR-SC</v>
          </cell>
          <cell r="B2268" t="str">
            <v>OC12 SRP single ring linecard, single mode 1550, XR</v>
          </cell>
          <cell r="C2268" t="str">
            <v>9Q180655</v>
          </cell>
          <cell r="D2268" t="str">
            <v>IP-SOL-OC12/SRP-XR-SC</v>
          </cell>
          <cell r="G2268">
            <v>3996000</v>
          </cell>
          <cell r="H2268">
            <v>2437560</v>
          </cell>
          <cell r="I2268">
            <v>243756</v>
          </cell>
        </row>
        <row r="2269">
          <cell r="A2269" t="str">
            <v>OC48/SRP-LR-SC=</v>
          </cell>
          <cell r="B2269" t="str">
            <v>OC48 Long Reach DPT Linecard</v>
          </cell>
          <cell r="C2269" t="str">
            <v>9Q180668</v>
          </cell>
          <cell r="D2269" t="str">
            <v>IP-SOL-OC48/SRP-LR-SC=</v>
          </cell>
          <cell r="G2269">
            <v>10260000</v>
          </cell>
          <cell r="H2269">
            <v>6258600</v>
          </cell>
          <cell r="I2269">
            <v>625860</v>
          </cell>
        </row>
        <row r="2270">
          <cell r="A2270" t="str">
            <v>OC48/SRP-SR-SC=</v>
          </cell>
          <cell r="B2270" t="str">
            <v>Single Mode, Short Reach OC48 DPT</v>
          </cell>
          <cell r="C2270" t="str">
            <v>9Q180671</v>
          </cell>
          <cell r="D2270" t="str">
            <v>IP-SOL-OC48/SRP-SR-SC=</v>
          </cell>
          <cell r="G2270">
            <v>7020000</v>
          </cell>
          <cell r="H2270">
            <v>4282200</v>
          </cell>
          <cell r="I2270">
            <v>428220</v>
          </cell>
        </row>
        <row r="2271">
          <cell r="A2271" t="str">
            <v>OC48E/POS-1550-FC</v>
          </cell>
          <cell r="B2271" t="str">
            <v>1 Port OC-48c/STM-16c SONET/SDH 1550nm LR with FC</v>
          </cell>
          <cell r="C2271" t="str">
            <v>9Q180684</v>
          </cell>
          <cell r="D2271" t="str">
            <v>IP-SOL-OC48E/POS-1550-FC</v>
          </cell>
          <cell r="G2271">
            <v>10260000</v>
          </cell>
          <cell r="H2271">
            <v>6258600</v>
          </cell>
          <cell r="I2271">
            <v>625860</v>
          </cell>
        </row>
        <row r="2272">
          <cell r="A2272" t="str">
            <v>OC48E/POS-1550-SC</v>
          </cell>
          <cell r="B2272" t="str">
            <v>1 Port OC-48c/STM-16c SONET/SDH 1550nm LR with SC</v>
          </cell>
          <cell r="C2272" t="str">
            <v>9Q180697</v>
          </cell>
          <cell r="D2272" t="str">
            <v>IP-SOL-OC48E/POS-1550-SC</v>
          </cell>
          <cell r="G2272">
            <v>10260000</v>
          </cell>
          <cell r="H2272">
            <v>6258600</v>
          </cell>
          <cell r="I2272">
            <v>625860</v>
          </cell>
        </row>
        <row r="2273">
          <cell r="A2273" t="str">
            <v>OC48E/POS-SR-FC</v>
          </cell>
          <cell r="B2273" t="str">
            <v>1 Port OC-48c/STM-16c SONET/SDH 1310nm SR with FC</v>
          </cell>
          <cell r="C2273" t="str">
            <v>9Q180701</v>
          </cell>
          <cell r="D2273" t="str">
            <v>IP-SOL-OC48E/POS-SR-FC</v>
          </cell>
          <cell r="G2273">
            <v>7020000</v>
          </cell>
          <cell r="H2273">
            <v>4282200</v>
          </cell>
          <cell r="I2273">
            <v>428220</v>
          </cell>
        </row>
        <row r="2274">
          <cell r="A2274" t="str">
            <v>OC48E/POS-SR-SC</v>
          </cell>
          <cell r="B2274" t="str">
            <v>1 Port OC-48c/STM-16c SONET/SDH 1310nm SR with SC</v>
          </cell>
          <cell r="C2274" t="str">
            <v>9Q180714</v>
          </cell>
          <cell r="D2274" t="str">
            <v>IP-SOL-OC48E/POS-SR-SC</v>
          </cell>
          <cell r="G2274">
            <v>7020000</v>
          </cell>
          <cell r="H2274">
            <v>4282200</v>
          </cell>
          <cell r="I2274">
            <v>428220</v>
          </cell>
        </row>
        <row r="2275">
          <cell r="A2275" t="str">
            <v>OR-OC48/STM16-SC</v>
          </cell>
          <cell r="B2275" t="str">
            <v>Cisco Optical Regenerator (OC-48 bidirectional regenerator)</v>
          </cell>
          <cell r="C2275" t="str">
            <v>9Q180727</v>
          </cell>
          <cell r="D2275" t="str">
            <v>IP-SOL-OR-OC48/STM16-SC</v>
          </cell>
          <cell r="G2275">
            <v>7020000</v>
          </cell>
          <cell r="H2275">
            <v>4282200</v>
          </cell>
          <cell r="I2275">
            <v>428220</v>
          </cell>
        </row>
        <row r="2276">
          <cell r="A2276" t="str">
            <v>MEM-GRP/LC-128</v>
          </cell>
          <cell r="B2276" t="str">
            <v>128MB GRP and L.C. Program/Route Memory (1x128MB)</v>
          </cell>
          <cell r="C2276" t="str">
            <v>9Q180730</v>
          </cell>
          <cell r="D2276" t="str">
            <v>IP-SOL-MEM-GRP/LC-128</v>
          </cell>
          <cell r="G2276">
            <v>313000</v>
          </cell>
          <cell r="H2276">
            <v>190930</v>
          </cell>
          <cell r="I2276">
            <v>19093</v>
          </cell>
        </row>
        <row r="2277">
          <cell r="A2277" t="str">
            <v>MEM-GRP/LC-128=</v>
          </cell>
          <cell r="B2277" t="str">
            <v>128MB GRP and L.C. Upgrade Kit (1x128MB)</v>
          </cell>
          <cell r="C2277" t="str">
            <v>9Q180743</v>
          </cell>
          <cell r="D2277" t="str">
            <v>IP-SOL-MEM-GRP/LC-128=</v>
          </cell>
          <cell r="G2277">
            <v>410000</v>
          </cell>
          <cell r="H2277">
            <v>250100</v>
          </cell>
          <cell r="I2277">
            <v>25010</v>
          </cell>
        </row>
        <row r="2278">
          <cell r="A2278" t="str">
            <v>MEM-GRP/LC-256</v>
          </cell>
          <cell r="B2278" t="str">
            <v>256MB GRP and L.C. Program/Route Memory (2x128MB)</v>
          </cell>
          <cell r="C2278" t="str">
            <v>9Q180756</v>
          </cell>
          <cell r="D2278" t="str">
            <v>IP-SOL-MEM-GRP/LC-256</v>
          </cell>
          <cell r="G2278">
            <v>724000</v>
          </cell>
          <cell r="H2278">
            <v>441640</v>
          </cell>
          <cell r="I2278">
            <v>44164</v>
          </cell>
        </row>
        <row r="2279">
          <cell r="A2279" t="str">
            <v>MEM-GRP/LC-256=</v>
          </cell>
          <cell r="B2279" t="str">
            <v>256MB GRP and L.C. Upgrade Kit (2x128MB)</v>
          </cell>
          <cell r="C2279" t="str">
            <v>9Q180769</v>
          </cell>
          <cell r="D2279" t="str">
            <v>IP-SOL-MEM-GRP/LC-256=</v>
          </cell>
          <cell r="G2279">
            <v>821000</v>
          </cell>
          <cell r="H2279">
            <v>500810</v>
          </cell>
          <cell r="I2279">
            <v>50081</v>
          </cell>
        </row>
        <row r="2280">
          <cell r="A2280" t="str">
            <v>MEM-GRP/LC-64=</v>
          </cell>
          <cell r="B2280" t="str">
            <v>64MB GRP and L.C. Upgrade Kit (1x64MB)</v>
          </cell>
          <cell r="C2280" t="str">
            <v>9Q180772</v>
          </cell>
          <cell r="D2280" t="str">
            <v>IP-SOL-MEM-GRP/LC-64=</v>
          </cell>
          <cell r="G2280">
            <v>205000</v>
          </cell>
          <cell r="H2280">
            <v>125050</v>
          </cell>
          <cell r="I2280">
            <v>12505</v>
          </cell>
        </row>
        <row r="2281">
          <cell r="A2281" t="str">
            <v>MEM-GRP-FL20=</v>
          </cell>
          <cell r="B2281" t="str">
            <v>20MB PCMCIA Flash Memory</v>
          </cell>
          <cell r="C2281" t="str">
            <v>9Q180785</v>
          </cell>
          <cell r="D2281" t="str">
            <v>IP-SOL-MEM-GRP-FL20=</v>
          </cell>
          <cell r="G2281">
            <v>108000</v>
          </cell>
          <cell r="H2281">
            <v>65880</v>
          </cell>
          <cell r="I2281">
            <v>6588</v>
          </cell>
        </row>
        <row r="2282">
          <cell r="A2282" t="str">
            <v>MEM-LC1-PKT-256=</v>
          </cell>
          <cell r="B2282" t="str">
            <v>Line Card Buffer Memory,128MB/128MB (Tx/Rx)</v>
          </cell>
          <cell r="C2282" t="str">
            <v>9Q180798</v>
          </cell>
          <cell r="D2282" t="str">
            <v>IP-SOL-MEM-LC1-PKT-256=</v>
          </cell>
          <cell r="G2282">
            <v>378000</v>
          </cell>
          <cell r="H2282">
            <v>230580</v>
          </cell>
          <cell r="I2282">
            <v>23058</v>
          </cell>
        </row>
        <row r="2283">
          <cell r="A2283" t="str">
            <v>MEM-LC-PKT-128=</v>
          </cell>
          <cell r="B2283" t="str">
            <v>Line Card Buffer Memory,64MB/64MB (Tx/Rx)</v>
          </cell>
          <cell r="C2283" t="str">
            <v>9Q180802</v>
          </cell>
          <cell r="D2283" t="str">
            <v>IP-SOL-MEM-LC-PKT-128=</v>
          </cell>
          <cell r="G2283">
            <v>324000</v>
          </cell>
          <cell r="H2283">
            <v>197640</v>
          </cell>
          <cell r="I2283">
            <v>19764</v>
          </cell>
        </row>
        <row r="2284">
          <cell r="A2284" t="str">
            <v>MEM-PKT-512-UPG</v>
          </cell>
          <cell r="B2284" t="str">
            <v>Line Card Buffer Memory,256MB/256MB (Tx/Rx)</v>
          </cell>
          <cell r="C2284" t="str">
            <v>9Q180815</v>
          </cell>
          <cell r="D2284" t="str">
            <v>IP-SOL-MEM-PKT-512-UPG</v>
          </cell>
          <cell r="G2284">
            <v>648000</v>
          </cell>
          <cell r="H2284">
            <v>395280</v>
          </cell>
          <cell r="I2284">
            <v>39528</v>
          </cell>
        </row>
        <row r="2285">
          <cell r="A2285" t="str">
            <v>GSR12/15-60-UPG=</v>
          </cell>
          <cell r="B2285" t="str">
            <v>Cisco12012 15Gbps to 60Gbps Upgrade Kit;3SFCs</v>
          </cell>
          <cell r="C2285" t="str">
            <v>9Q180828</v>
          </cell>
          <cell r="D2285" t="str">
            <v>IP-SOL-GSR12/15-60-UPG=</v>
          </cell>
          <cell r="G2285">
            <v>2214000</v>
          </cell>
          <cell r="H2285">
            <v>1350540</v>
          </cell>
          <cell r="I2285">
            <v>135054</v>
          </cell>
        </row>
        <row r="2286">
          <cell r="A2286" t="str">
            <v>GSR8/10-40-UPG=</v>
          </cell>
          <cell r="B2286" t="str">
            <v>Cisco12008 10Gbps to 40Gbps Upgrade Kit;3SFCs</v>
          </cell>
          <cell r="C2286" t="str">
            <v>9Q180831</v>
          </cell>
          <cell r="D2286" t="str">
            <v>IP-SOL-GSR8/10-40-UPG=</v>
          </cell>
          <cell r="G2286">
            <v>1836000</v>
          </cell>
          <cell r="H2286">
            <v>1119960</v>
          </cell>
          <cell r="I2286">
            <v>111996</v>
          </cell>
        </row>
        <row r="2287">
          <cell r="A2287" t="str">
            <v>ACS-GSR16-CCBLM=</v>
          </cell>
          <cell r="B2287" t="str">
            <v>Cisco 12016 GSR Chassis Cable Management Kit Spare</v>
          </cell>
          <cell r="C2287" t="str">
            <v>9Q180844</v>
          </cell>
          <cell r="D2287" t="str">
            <v>IP-SOL-ACS-GSR16-CCBLM=</v>
          </cell>
          <cell r="G2287">
            <v>16000</v>
          </cell>
          <cell r="H2287">
            <v>9760</v>
          </cell>
          <cell r="I2287">
            <v>0</v>
          </cell>
        </row>
        <row r="2288">
          <cell r="A2288" t="str">
            <v>ACS-GSR16-FLTR=</v>
          </cell>
          <cell r="B2288" t="str">
            <v>Cisco 12016 GSR Air Filter Kit</v>
          </cell>
          <cell r="C2288" t="str">
            <v>9Q180857</v>
          </cell>
          <cell r="D2288" t="str">
            <v>IP-SOL-ACS-GSR16-FLTR=</v>
          </cell>
          <cell r="G2288">
            <v>21000</v>
          </cell>
          <cell r="H2288">
            <v>12810</v>
          </cell>
          <cell r="I2288">
            <v>0</v>
          </cell>
        </row>
        <row r="2289">
          <cell r="A2289" t="str">
            <v>ACS-GSR16-PLSTC=</v>
          </cell>
          <cell r="B2289" t="str">
            <v>GSR 12016 Plastic Covers Spare Kit</v>
          </cell>
          <cell r="C2289" t="str">
            <v>9Q180860</v>
          </cell>
          <cell r="D2289" t="str">
            <v>IP-SOL-ACS-GSR16-PLSTC=</v>
          </cell>
          <cell r="G2289">
            <v>378000</v>
          </cell>
          <cell r="H2289">
            <v>230580</v>
          </cell>
          <cell r="I2289">
            <v>0</v>
          </cell>
        </row>
        <row r="2290">
          <cell r="A2290" t="str">
            <v>GSR16/80-BCKPLNE=</v>
          </cell>
          <cell r="B2290" t="str">
            <v>Cisco 12016 80 Gbps GSR Backplane Spare</v>
          </cell>
          <cell r="C2290" t="str">
            <v>9Q180873</v>
          </cell>
          <cell r="D2290" t="str">
            <v>IP-SOL-GSR16/80-BCKPLNE=</v>
          </cell>
          <cell r="G2290">
            <v>2700000</v>
          </cell>
          <cell r="H2290">
            <v>1647000</v>
          </cell>
          <cell r="I2290">
            <v>164700</v>
          </cell>
        </row>
        <row r="2291">
          <cell r="A2291" t="str">
            <v>GSR16-BLOWER=</v>
          </cell>
          <cell r="B2291" t="str">
            <v>Cisco 12016 GSR Blower Assembly Spare</v>
          </cell>
          <cell r="C2291" t="str">
            <v>9Q180886</v>
          </cell>
          <cell r="D2291" t="str">
            <v>IP-SOL-GSR16-BLOWER=</v>
          </cell>
          <cell r="G2291">
            <v>432000</v>
          </cell>
          <cell r="H2291">
            <v>263520</v>
          </cell>
          <cell r="I2291">
            <v>26352</v>
          </cell>
        </row>
        <row r="2292">
          <cell r="A2292" t="str">
            <v>GSR16-CHASSIS-8R=</v>
          </cell>
          <cell r="B2292" t="str">
            <v>Same As GSR16-CHASSIS= But With 8 Rails</v>
          </cell>
          <cell r="C2292" t="str">
            <v>9Q700091</v>
          </cell>
          <cell r="D2292" t="str">
            <v>IP-SOL-GSR16-CHASSIS-8R=</v>
          </cell>
          <cell r="G2292">
            <v>4320000</v>
          </cell>
          <cell r="H2292">
            <v>2635200</v>
          </cell>
          <cell r="I2292">
            <v>263520</v>
          </cell>
        </row>
        <row r="2293">
          <cell r="A2293" t="str">
            <v>ACS-GSR12-BTMCVER=</v>
          </cell>
          <cell r="B2293" t="str">
            <v>Cisco 12012 GSR Bottom Blower Plastic Cover</v>
          </cell>
          <cell r="C2293" t="str">
            <v>9Q180899</v>
          </cell>
          <cell r="D2293" t="str">
            <v>IP-SOL-ACS-GSR12-BTMCVER=</v>
          </cell>
          <cell r="G2293">
            <v>11000</v>
          </cell>
          <cell r="H2293">
            <v>6710</v>
          </cell>
          <cell r="I2293">
            <v>0</v>
          </cell>
        </row>
        <row r="2294">
          <cell r="A2294" t="str">
            <v>ACS-GSR12-CCBLM=</v>
          </cell>
          <cell r="B2294" t="str">
            <v>Cisco 12012 GSR Chassis Cable Management Kit Spare</v>
          </cell>
          <cell r="C2294" t="str">
            <v>9Q180903</v>
          </cell>
          <cell r="D2294" t="str">
            <v>IP-SOL-ACS-GSR12-CCBLM=</v>
          </cell>
          <cell r="G2294">
            <v>11000</v>
          </cell>
          <cell r="H2294">
            <v>6710</v>
          </cell>
          <cell r="I2294">
            <v>0</v>
          </cell>
        </row>
        <row r="2295">
          <cell r="A2295" t="str">
            <v>ACS-GSR12-FLTR=</v>
          </cell>
          <cell r="B2295" t="str">
            <v>Cisco 12012 GSR Air Filter Spare</v>
          </cell>
          <cell r="C2295" t="str">
            <v>9Q180916</v>
          </cell>
          <cell r="D2295" t="str">
            <v>IP-SOL-ACS-GSR12-FLTR=</v>
          </cell>
          <cell r="G2295">
            <v>6000</v>
          </cell>
          <cell r="H2295">
            <v>3660</v>
          </cell>
          <cell r="I2295">
            <v>0</v>
          </cell>
        </row>
        <row r="2296">
          <cell r="A2296" t="str">
            <v>ACS-GSR12-PWRCVR=</v>
          </cell>
          <cell r="B2296" t="str">
            <v>Cisco 12012 GSR DC Power Supply Plastic Cover</v>
          </cell>
          <cell r="C2296" t="str">
            <v>9Q180929</v>
          </cell>
          <cell r="D2296" t="str">
            <v>IP-SOL-ACS-GSR12-PWRCVR=</v>
          </cell>
          <cell r="G2296">
            <v>3000</v>
          </cell>
          <cell r="H2296">
            <v>1830</v>
          </cell>
          <cell r="I2296">
            <v>0</v>
          </cell>
        </row>
        <row r="2297">
          <cell r="A2297" t="str">
            <v>ACS-GSR12-TOPCVER=</v>
          </cell>
          <cell r="B2297" t="str">
            <v>Cisco 12012 GSR Top Blower Plastic Cover</v>
          </cell>
          <cell r="C2297" t="str">
            <v>9Q180932</v>
          </cell>
          <cell r="D2297" t="str">
            <v>IP-SOL-ACS-GSR12-TOPCVER=</v>
          </cell>
          <cell r="G2297">
            <v>11000</v>
          </cell>
          <cell r="H2297">
            <v>6710</v>
          </cell>
          <cell r="I2297">
            <v>0</v>
          </cell>
        </row>
        <row r="2298">
          <cell r="A2298" t="str">
            <v>ACS-GSR-LCCBLM=</v>
          </cell>
          <cell r="B2298" t="str">
            <v>Cisco 12000 Series Line Card Cable Management Kit Spare</v>
          </cell>
          <cell r="C2298" t="str">
            <v>9Q180945</v>
          </cell>
          <cell r="D2298" t="str">
            <v>IP-SOL-ACS-GSR-LCCBLM=</v>
          </cell>
          <cell r="G2298">
            <v>8000</v>
          </cell>
          <cell r="H2298">
            <v>4880</v>
          </cell>
          <cell r="I2298">
            <v>0</v>
          </cell>
        </row>
        <row r="2299">
          <cell r="A2299" t="str">
            <v>GSR12-ALRM=</v>
          </cell>
          <cell r="B2299" t="str">
            <v>Cisco 12012 GSR Alarm Card</v>
          </cell>
          <cell r="C2299" t="str">
            <v>9Q180958</v>
          </cell>
          <cell r="D2299" t="str">
            <v>IP-SOL-GSR12-ALRM=</v>
          </cell>
          <cell r="G2299">
            <v>108000</v>
          </cell>
          <cell r="H2299">
            <v>65880</v>
          </cell>
          <cell r="I2299">
            <v>6588</v>
          </cell>
        </row>
        <row r="2300">
          <cell r="A2300" t="str">
            <v>GSR12-BLOWER=</v>
          </cell>
          <cell r="B2300" t="str">
            <v>Cisco 12012 GSR Blower Assy Spare</v>
          </cell>
          <cell r="C2300" t="str">
            <v>9Q180961</v>
          </cell>
          <cell r="D2300" t="str">
            <v>IP-SOL-GSR12-BLOWER=</v>
          </cell>
          <cell r="G2300">
            <v>216000</v>
          </cell>
          <cell r="H2300">
            <v>131760</v>
          </cell>
          <cell r="I2300">
            <v>13176</v>
          </cell>
        </row>
        <row r="2301">
          <cell r="A2301" t="str">
            <v>GSR12-CARDCAGE=</v>
          </cell>
          <cell r="B2301" t="str">
            <v>Cisco 12012 GSR Card Cage Assy Spare</v>
          </cell>
          <cell r="C2301" t="str">
            <v>9Q180974</v>
          </cell>
          <cell r="D2301" t="str">
            <v>IP-SOL-GSR12-CARDCAGE=</v>
          </cell>
          <cell r="G2301">
            <v>2160000</v>
          </cell>
          <cell r="H2301">
            <v>1317600</v>
          </cell>
          <cell r="I2301">
            <v>131760</v>
          </cell>
        </row>
        <row r="2302">
          <cell r="A2302" t="str">
            <v>MAS-GSR12-PWRBLNK=</v>
          </cell>
          <cell r="B2302" t="str">
            <v>Cisco 12012 Series Blank Power Supply Panel Spare</v>
          </cell>
          <cell r="C2302" t="str">
            <v>9Q180987</v>
          </cell>
          <cell r="D2302" t="str">
            <v>IP-SOL-MAS-GSR12-PWRBLNK=</v>
          </cell>
          <cell r="G2302">
            <v>11000</v>
          </cell>
          <cell r="H2302">
            <v>6710</v>
          </cell>
          <cell r="I2302">
            <v>0</v>
          </cell>
        </row>
        <row r="2303">
          <cell r="A2303" t="str">
            <v>MAS-GSR-BLANK=</v>
          </cell>
          <cell r="B2303" t="str">
            <v>Cisco 12000 Series Blank Line Card Panel Spare</v>
          </cell>
          <cell r="C2303" t="str">
            <v>9Q180990</v>
          </cell>
          <cell r="D2303" t="str">
            <v>IP-SOL-MAS-GSR-BLANK=</v>
          </cell>
          <cell r="G2303">
            <v>8000</v>
          </cell>
          <cell r="H2303">
            <v>4880</v>
          </cell>
          <cell r="I2303">
            <v>0</v>
          </cell>
        </row>
        <row r="2304">
          <cell r="A2304" t="str">
            <v>PKG-GSR12=</v>
          </cell>
          <cell r="B2304" t="str">
            <v>Cisco 12012 GSR Shipping Container Spare</v>
          </cell>
          <cell r="C2304" t="str">
            <v>9Q181007</v>
          </cell>
          <cell r="D2304" t="str">
            <v>IP-SOL-PKG-GSR12=</v>
          </cell>
          <cell r="G2304">
            <v>27000</v>
          </cell>
          <cell r="H2304">
            <v>16470</v>
          </cell>
          <cell r="I2304">
            <v>1647</v>
          </cell>
        </row>
        <row r="2305">
          <cell r="A2305" t="str">
            <v>ACS-GSR8-CCBLM=</v>
          </cell>
          <cell r="B2305" t="str">
            <v>Cisco 12008 GSR Chassis Cable Management Kit Spare</v>
          </cell>
          <cell r="C2305" t="str">
            <v>9Q181010</v>
          </cell>
          <cell r="D2305" t="str">
            <v>IP-SOL-ACS-GSR8-CCBLM=</v>
          </cell>
          <cell r="G2305">
            <v>8000</v>
          </cell>
          <cell r="H2305">
            <v>4880</v>
          </cell>
          <cell r="I2305">
            <v>0</v>
          </cell>
        </row>
        <row r="2306">
          <cell r="A2306" t="str">
            <v>ACS-GSR8-RMK=</v>
          </cell>
          <cell r="B2306" t="str">
            <v>Cisco 12008 GSR Rack Mount Kit Spare</v>
          </cell>
          <cell r="C2306" t="str">
            <v>9Q181023</v>
          </cell>
          <cell r="D2306" t="str">
            <v>IP-SOL-ACS-GSR8-RMK=</v>
          </cell>
          <cell r="G2306">
            <v>11000</v>
          </cell>
          <cell r="H2306">
            <v>6710</v>
          </cell>
          <cell r="I2306">
            <v>0</v>
          </cell>
        </row>
        <row r="2307">
          <cell r="A2307" t="str">
            <v>CHAS-GSR8=</v>
          </cell>
          <cell r="B2307" t="str">
            <v>Cisco 12008 GSR Chassis Assy Spare</v>
          </cell>
          <cell r="C2307" t="str">
            <v>9Q181036</v>
          </cell>
          <cell r="D2307" t="str">
            <v>IP-SOL-CHAS-GSR8=</v>
          </cell>
          <cell r="G2307">
            <v>1620000</v>
          </cell>
          <cell r="H2307">
            <v>988200</v>
          </cell>
          <cell r="I2307">
            <v>98820</v>
          </cell>
        </row>
        <row r="2308">
          <cell r="A2308" t="str">
            <v>GSR8-PWRBLOWER=</v>
          </cell>
          <cell r="B2308" t="str">
            <v>Cisco 12008 GSR Pwr Supply blower assy spare</v>
          </cell>
          <cell r="C2308" t="str">
            <v>9Q181049</v>
          </cell>
          <cell r="D2308" t="str">
            <v>IP-SOL-GSR8-PWRBLOWER=</v>
          </cell>
          <cell r="G2308">
            <v>27000</v>
          </cell>
          <cell r="H2308">
            <v>16470</v>
          </cell>
          <cell r="I2308">
            <v>1647</v>
          </cell>
        </row>
        <row r="2309">
          <cell r="A2309" t="str">
            <v>GSR8-SYSBLOWER=</v>
          </cell>
          <cell r="B2309" t="str">
            <v>Cisco 12008 GSR System blower assy spare</v>
          </cell>
          <cell r="C2309" t="str">
            <v>9Q181052</v>
          </cell>
          <cell r="D2309" t="str">
            <v>IP-SOL-GSR8-SYSBLOWER=</v>
          </cell>
          <cell r="G2309">
            <v>70000</v>
          </cell>
          <cell r="H2309">
            <v>42700</v>
          </cell>
          <cell r="I2309">
            <v>4270</v>
          </cell>
        </row>
        <row r="2310">
          <cell r="A2310" t="str">
            <v>GSR8-TTRIM=</v>
          </cell>
          <cell r="B2310" t="str">
            <v>Cisco 12008 Top Trim</v>
          </cell>
          <cell r="C2310" t="str">
            <v>9Q181065</v>
          </cell>
          <cell r="D2310" t="str">
            <v>IP-SOL-GSR8-TTRIM=</v>
          </cell>
          <cell r="G2310">
            <v>3000</v>
          </cell>
          <cell r="H2310">
            <v>1830</v>
          </cell>
          <cell r="I2310">
            <v>183</v>
          </cell>
        </row>
        <row r="2311">
          <cell r="A2311" t="str">
            <v>MAS-GSR8-PWRBLNK=</v>
          </cell>
          <cell r="B2311" t="str">
            <v>Cisco 12008 Series Blank Power Supply Panel Spare</v>
          </cell>
          <cell r="C2311" t="str">
            <v>9Q181078</v>
          </cell>
          <cell r="D2311" t="str">
            <v>IP-SOL-MAS-GSR8-PWRBLNK=</v>
          </cell>
          <cell r="G2311">
            <v>17000</v>
          </cell>
          <cell r="H2311">
            <v>10370</v>
          </cell>
          <cell r="I2311">
            <v>0</v>
          </cell>
        </row>
        <row r="2312">
          <cell r="A2312" t="str">
            <v>PKG-GSR8=</v>
          </cell>
          <cell r="B2312" t="str">
            <v>Cisco 12008 GSR Shipping Container Spare</v>
          </cell>
          <cell r="C2312" t="str">
            <v>9Q181081</v>
          </cell>
          <cell r="D2312" t="str">
            <v>IP-SOL-PKG-GSR8=</v>
          </cell>
          <cell r="G2312">
            <v>22000</v>
          </cell>
          <cell r="H2312">
            <v>13420</v>
          </cell>
          <cell r="I2312">
            <v>1342</v>
          </cell>
        </row>
        <row r="2313">
          <cell r="A2313" t="str">
            <v>2CBLE-SMB-BNC-F</v>
          </cell>
          <cell r="B2313" t="str">
            <v>Cable pair SMB to BNC - female</v>
          </cell>
          <cell r="C2313" t="str">
            <v>9Q181094</v>
          </cell>
          <cell r="D2313" t="str">
            <v>IP-SOL-2CBLE-SMB-BNC-F</v>
          </cell>
          <cell r="G2313">
            <v>11000</v>
          </cell>
          <cell r="H2313">
            <v>6710</v>
          </cell>
          <cell r="I2313">
            <v>671</v>
          </cell>
        </row>
        <row r="2314">
          <cell r="A2314" t="str">
            <v>2CBLE-SMB-BNC-M</v>
          </cell>
          <cell r="B2314" t="str">
            <v>Cable pair SMB to BNC - male</v>
          </cell>
          <cell r="C2314" t="str">
            <v>9Q181108</v>
          </cell>
          <cell r="D2314" t="str">
            <v>IP-SOL-2CBLE-SMB-BNC-M</v>
          </cell>
          <cell r="G2314">
            <v>11000</v>
          </cell>
          <cell r="H2314">
            <v>6710</v>
          </cell>
          <cell r="I2314">
            <v>671</v>
          </cell>
        </row>
        <row r="2315">
          <cell r="A2315" t="str">
            <v>AP5301S</v>
          </cell>
          <cell r="B2315" t="str">
            <v>AccessPath 5301 Chassis, Memory, and AP53-KIT Cable Kit</v>
          </cell>
          <cell r="C2315" t="str">
            <v>9Q640005</v>
          </cell>
          <cell r="D2315" t="str">
            <v>IP-SOL-AP5301S</v>
          </cell>
          <cell r="G2315">
            <v>1080000</v>
          </cell>
          <cell r="H2315">
            <v>658800</v>
          </cell>
          <cell r="I2315">
            <v>29646</v>
          </cell>
        </row>
        <row r="2316">
          <cell r="A2316" t="str">
            <v>AP53-T1-96DM</v>
          </cell>
          <cell r="B2316" t="str">
            <v>96 MICA Modems, 2 MICA Carrier Cards and 1 T1 PRI Card</v>
          </cell>
          <cell r="C2316" t="str">
            <v>9Q640018</v>
          </cell>
          <cell r="D2316" t="str">
            <v>IP-SOL-AP53-T1-96DM</v>
          </cell>
          <cell r="G2316">
            <v>2970000</v>
          </cell>
          <cell r="H2316">
            <v>1811700</v>
          </cell>
          <cell r="I2316">
            <v>135877.5</v>
          </cell>
        </row>
        <row r="2317">
          <cell r="A2317" t="str">
            <v>S53AP-12</v>
          </cell>
          <cell r="B2317" t="str">
            <v>Cisco AS5300 Series IOS ENTERPRISE PLUS</v>
          </cell>
          <cell r="C2317" t="str">
            <v>9Q640076</v>
          </cell>
          <cell r="D2317" t="str">
            <v>IP-SOL-S53AP-12</v>
          </cell>
          <cell r="G2317" t="e">
            <v>#N/A</v>
          </cell>
          <cell r="H2317" t="e">
            <v>#N/A</v>
          </cell>
          <cell r="I2317" t="e">
            <v>#N/A</v>
          </cell>
        </row>
        <row r="2318">
          <cell r="A2318" t="str">
            <v>S53CP-12</v>
          </cell>
          <cell r="B2318" t="str">
            <v>Cisco AS5300 Series IOS IP PLUS</v>
          </cell>
          <cell r="C2318" t="str">
            <v>9Q640089</v>
          </cell>
          <cell r="D2318" t="str">
            <v>IP-SOL-S53CP-12</v>
          </cell>
          <cell r="G2318" t="e">
            <v>#N/A</v>
          </cell>
          <cell r="H2318" t="e">
            <v>#N/A</v>
          </cell>
          <cell r="I2318" t="e">
            <v>#N/A</v>
          </cell>
        </row>
        <row r="2319">
          <cell r="A2319" t="str">
            <v>S53CVP-12</v>
          </cell>
          <cell r="B2319" t="str">
            <v>Cisco AS5300 Series IOS IP VOICE PLUS</v>
          </cell>
          <cell r="C2319" t="str">
            <v>9Q640063</v>
          </cell>
          <cell r="D2319" t="str">
            <v>IP-SOL-S53CVP-12</v>
          </cell>
          <cell r="G2319" t="e">
            <v>#N/A</v>
          </cell>
          <cell r="H2319" t="e">
            <v>#N/A</v>
          </cell>
          <cell r="I2319" t="e">
            <v>#N/A</v>
          </cell>
        </row>
        <row r="2320">
          <cell r="A2320" t="str">
            <v>SF53AP-11</v>
          </cell>
          <cell r="B2320" t="str">
            <v>Cisco AS5300 Series IOS Enterprise-Plus Feature Set</v>
          </cell>
          <cell r="C2320" t="str">
            <v>9Q640021</v>
          </cell>
          <cell r="D2320" t="str">
            <v>IP-SOL-SF53AP-11</v>
          </cell>
          <cell r="G2320" t="e">
            <v>#N/A</v>
          </cell>
          <cell r="H2320" t="e">
            <v>#N/A</v>
          </cell>
          <cell r="I2320" t="e">
            <v>#N/A</v>
          </cell>
        </row>
        <row r="2321">
          <cell r="A2321" t="str">
            <v>SF53CP-11</v>
          </cell>
          <cell r="B2321" t="str">
            <v>Cisco AS5300 Series IOS IP-Plus Feature Set</v>
          </cell>
          <cell r="C2321" t="str">
            <v>9Q640034</v>
          </cell>
          <cell r="D2321" t="str">
            <v>IP-SOL-SF53CP-11</v>
          </cell>
          <cell r="G2321" t="e">
            <v>#N/A</v>
          </cell>
          <cell r="H2321" t="e">
            <v>#N/A</v>
          </cell>
          <cell r="I2321" t="e">
            <v>#N/A</v>
          </cell>
        </row>
        <row r="2322">
          <cell r="A2322" t="str">
            <v>FRAP-MMTL-108</v>
          </cell>
          <cell r="B2322" t="str">
            <v>108 Modem Management Technology License</v>
          </cell>
          <cell r="C2322" t="str">
            <v>9Q640092</v>
          </cell>
          <cell r="D2322" t="str">
            <v>IP-SOL-FRAP-MMTL-108</v>
          </cell>
          <cell r="G2322">
            <v>590000</v>
          </cell>
          <cell r="H2322">
            <v>359900</v>
          </cell>
          <cell r="I2322">
            <v>16195.5</v>
          </cell>
        </row>
        <row r="2323">
          <cell r="A2323" t="str">
            <v>FRAP-MMTL-120</v>
          </cell>
          <cell r="B2323" t="str">
            <v>120 Modem Management Technology License</v>
          </cell>
          <cell r="C2323" t="str">
            <v>9Q640106</v>
          </cell>
          <cell r="D2323" t="str">
            <v>IP-SOL-FRAP-MMTL-120</v>
          </cell>
          <cell r="G2323">
            <v>656000</v>
          </cell>
          <cell r="H2323">
            <v>400160</v>
          </cell>
          <cell r="I2323">
            <v>18007.2</v>
          </cell>
        </row>
        <row r="2324">
          <cell r="A2324" t="str">
            <v>FRAP-MMTL-240</v>
          </cell>
          <cell r="B2324" t="str">
            <v>Cisco AS5300 240-Modem Management Technology License</v>
          </cell>
          <cell r="C2324" t="str">
            <v>9Q640119</v>
          </cell>
          <cell r="D2324" t="str">
            <v>IP-SOL-FRAP-MMTL-240</v>
          </cell>
          <cell r="G2324">
            <v>1296000</v>
          </cell>
          <cell r="H2324">
            <v>790560</v>
          </cell>
          <cell r="I2324">
            <v>35575.199999999997</v>
          </cell>
        </row>
        <row r="2325">
          <cell r="A2325" t="str">
            <v>FRAP-MMTL-96</v>
          </cell>
          <cell r="B2325" t="str">
            <v>96 Modem Management Technology License</v>
          </cell>
          <cell r="C2325" t="str">
            <v>9Q640047</v>
          </cell>
          <cell r="D2325" t="str">
            <v>IP-SOL-FRAP-MMTL-96</v>
          </cell>
          <cell r="G2325">
            <v>518000</v>
          </cell>
          <cell r="H2325">
            <v>315980</v>
          </cell>
          <cell r="I2325">
            <v>14219.1</v>
          </cell>
        </row>
        <row r="2326">
          <cell r="A2326" t="str">
            <v>AP3640LS</v>
          </cell>
          <cell r="B2326" t="str">
            <v>Cisco 3640 router, AC, Memory, 2E2W, WIC-1T, NM-1FE</v>
          </cell>
          <cell r="C2326" t="str">
            <v>9Q640050</v>
          </cell>
          <cell r="D2326" t="str">
            <v>IP-SOL-AP3640LS</v>
          </cell>
          <cell r="G2326">
            <v>1328000</v>
          </cell>
          <cell r="H2326">
            <v>810080</v>
          </cell>
          <cell r="I2326">
            <v>36453.599999999999</v>
          </cell>
        </row>
        <row r="2327">
          <cell r="A2327" t="str">
            <v>AP531</v>
          </cell>
          <cell r="B2327" t="str">
            <v>Access Path TS3 Base System, T1/E1</v>
          </cell>
          <cell r="C2327" t="str">
            <v>9Q630004</v>
          </cell>
          <cell r="D2327" t="str">
            <v>IP-SOL-AP531</v>
          </cell>
          <cell r="G2327">
            <v>4860000</v>
          </cell>
          <cell r="H2327">
            <v>2964600</v>
          </cell>
          <cell r="I2327">
            <v>133407</v>
          </cell>
        </row>
        <row r="2328">
          <cell r="A2328" t="str">
            <v>AP3-OOB-MODEM=</v>
          </cell>
          <cell r="B2328" t="str">
            <v>AccessPath Modem</v>
          </cell>
          <cell r="C2328" t="str">
            <v>9Q630017</v>
          </cell>
          <cell r="D2328" t="str">
            <v>IP-SOL-AP3-OOB-MODEM=</v>
          </cell>
          <cell r="G2328">
            <v>11000</v>
          </cell>
          <cell r="H2328">
            <v>6710</v>
          </cell>
          <cell r="I2328">
            <v>301.95</v>
          </cell>
        </row>
        <row r="2329">
          <cell r="A2329" t="str">
            <v>AP5301</v>
          </cell>
          <cell r="B2329" t="str">
            <v>AccessPath 5301 Chassis, Memory, IOS</v>
          </cell>
          <cell r="C2329" t="str">
            <v>9Q630020</v>
          </cell>
          <cell r="D2329" t="str">
            <v>IP-SOL-AP5301</v>
          </cell>
          <cell r="G2329">
            <v>1080000</v>
          </cell>
          <cell r="H2329">
            <v>658800</v>
          </cell>
          <cell r="I2329">
            <v>49410</v>
          </cell>
        </row>
        <row r="2330">
          <cell r="A2330" t="str">
            <v>AP53-E1-120DMM</v>
          </cell>
          <cell r="B2330" t="str">
            <v>120 MICA DMM Modems, 1 MICA CC2 and 1 Octal E1/PRI Card</v>
          </cell>
          <cell r="C2330" t="str">
            <v>9Q630280</v>
          </cell>
          <cell r="D2330" t="str">
            <v>IP-SOL-AP53-E1-120DMM</v>
          </cell>
          <cell r="G2330">
            <v>4365000</v>
          </cell>
          <cell r="H2330">
            <v>2662650</v>
          </cell>
          <cell r="I2330">
            <v>199698.75</v>
          </cell>
        </row>
        <row r="2331">
          <cell r="A2331" t="str">
            <v>AP53-T1-192DMM</v>
          </cell>
          <cell r="B2331" t="str">
            <v>192 MICA DMM Modems, 2 MICA CC and 1 Octal T1/PRI Card</v>
          </cell>
          <cell r="C2331" t="str">
            <v>9Q630033</v>
          </cell>
          <cell r="D2331" t="str">
            <v>IP-SOL-AP53-T1-192DMM</v>
          </cell>
          <cell r="G2331">
            <v>6596000</v>
          </cell>
          <cell r="H2331">
            <v>4023560</v>
          </cell>
          <cell r="I2331">
            <v>301767</v>
          </cell>
        </row>
        <row r="2332">
          <cell r="A2332" t="str">
            <v>AP53-DC-PWR</v>
          </cell>
          <cell r="B2332" t="str">
            <v>DC Power Chassis for the AP5300</v>
          </cell>
          <cell r="C2332" t="str">
            <v>9Q630046</v>
          </cell>
          <cell r="D2332" t="str">
            <v>IP-SOL-AP53-DC-PWR</v>
          </cell>
          <cell r="G2332">
            <v>130000</v>
          </cell>
          <cell r="H2332">
            <v>79300</v>
          </cell>
          <cell r="I2332">
            <v>5947.5</v>
          </cell>
        </row>
        <row r="2333">
          <cell r="A2333" t="str">
            <v>MEM-16F-AS53=</v>
          </cell>
          <cell r="B2333" t="str">
            <v>AS5300 System Flash Upgrade (from 8MB to 16MB), Spare</v>
          </cell>
          <cell r="C2333" t="str">
            <v>9Q630059</v>
          </cell>
          <cell r="D2333" t="str">
            <v>IP-SOL-MEM-16F-AS53=</v>
          </cell>
          <cell r="G2333">
            <v>108000</v>
          </cell>
          <cell r="H2333">
            <v>65880</v>
          </cell>
          <cell r="I2333">
            <v>4941</v>
          </cell>
        </row>
        <row r="2334">
          <cell r="A2334" t="str">
            <v>MEM-64M-AS53=</v>
          </cell>
          <cell r="B2334" t="str">
            <v>AS5300 Main DRAM Upgrade (from 32MB to 64MB),spare</v>
          </cell>
          <cell r="C2334" t="str">
            <v>9Q630277</v>
          </cell>
          <cell r="D2334" t="str">
            <v>IP-SOL-MEM-64M-AS53=</v>
          </cell>
          <cell r="G2334">
            <v>205000</v>
          </cell>
          <cell r="H2334">
            <v>125050</v>
          </cell>
          <cell r="I2334">
            <v>9378.75</v>
          </cell>
        </row>
        <row r="2335">
          <cell r="A2335" t="str">
            <v>MEM-8BF-AS53=</v>
          </cell>
          <cell r="B2335" t="str">
            <v>AS5300 Boot Flash Upgrade (from 4MB to 8MB),spare</v>
          </cell>
          <cell r="C2335" t="str">
            <v>9Q630062</v>
          </cell>
          <cell r="D2335" t="str">
            <v>IP-SOL-MEM-8BF-AS53=</v>
          </cell>
          <cell r="G2335">
            <v>76000</v>
          </cell>
          <cell r="H2335">
            <v>46360</v>
          </cell>
          <cell r="I2335">
            <v>3477</v>
          </cell>
        </row>
        <row r="2336">
          <cell r="A2336" t="str">
            <v>FRAP-MMTL-192</v>
          </cell>
          <cell r="B2336" t="str">
            <v>Cisco AS5300 192-Modem Management Technology License</v>
          </cell>
          <cell r="C2336" t="str">
            <v>9Q630075</v>
          </cell>
          <cell r="D2336" t="str">
            <v>IP-SOL-FRAP-MMTL-192</v>
          </cell>
          <cell r="G2336">
            <v>1037000</v>
          </cell>
          <cell r="H2336">
            <v>632570</v>
          </cell>
          <cell r="I2336">
            <v>47442.75</v>
          </cell>
        </row>
        <row r="2337">
          <cell r="A2337" t="str">
            <v>FRAP-MMTL-216</v>
          </cell>
          <cell r="B2337" t="str">
            <v>Cisco AS5300 216-Modem Management Technology License</v>
          </cell>
          <cell r="C2337" t="str">
            <v>9Q630088</v>
          </cell>
          <cell r="D2337" t="str">
            <v>IP-SOL-FRAP-MMTL-216</v>
          </cell>
          <cell r="G2337">
            <v>1166000</v>
          </cell>
          <cell r="H2337">
            <v>711260</v>
          </cell>
          <cell r="I2337">
            <v>32006.7</v>
          </cell>
        </row>
        <row r="2338">
          <cell r="A2338" t="str">
            <v>AP-C5002</v>
          </cell>
          <cell r="B2338" t="str">
            <v>AccessPath Cat 5002 External Switch Interconnect</v>
          </cell>
          <cell r="C2338" t="str">
            <v>9Q630091</v>
          </cell>
          <cell r="D2338" t="str">
            <v>IP-SOL-AP-C5002</v>
          </cell>
          <cell r="G2338">
            <v>1878000</v>
          </cell>
          <cell r="H2338">
            <v>1145580</v>
          </cell>
          <cell r="I2338">
            <v>85918.5</v>
          </cell>
        </row>
        <row r="2339">
          <cell r="A2339" t="str">
            <v>AP-C5002-DC</v>
          </cell>
          <cell r="B2339" t="str">
            <v>AccessPath Cat 5002 DC External Switch Interconnect</v>
          </cell>
          <cell r="C2339" t="str">
            <v>9Q630105</v>
          </cell>
          <cell r="D2339" t="str">
            <v>IP-SOL-AP-C5002-DC</v>
          </cell>
          <cell r="G2339">
            <v>2050000</v>
          </cell>
          <cell r="H2339">
            <v>1250500</v>
          </cell>
          <cell r="I2339">
            <v>93787.5</v>
          </cell>
        </row>
        <row r="2340">
          <cell r="A2340" t="str">
            <v>AP-C5002-DC-XA</v>
          </cell>
          <cell r="B2340" t="str">
            <v>AccessPath C5002 DC Ext Sw Interconnect: Alt Switch Blade</v>
          </cell>
          <cell r="C2340" t="str">
            <v>9Q630118</v>
          </cell>
          <cell r="D2340" t="str">
            <v>IP-SOL-AP-C5002-DC-XA</v>
          </cell>
          <cell r="G2340">
            <v>2050000</v>
          </cell>
          <cell r="H2340">
            <v>1250500</v>
          </cell>
          <cell r="I2340">
            <v>93787.5</v>
          </cell>
        </row>
        <row r="2341">
          <cell r="A2341" t="str">
            <v>AP-C5002-XA</v>
          </cell>
          <cell r="B2341" t="str">
            <v>AccessPath C5002 Ext. Switch Interconnect: Alt Switch Blade</v>
          </cell>
          <cell r="C2341" t="str">
            <v>9Q630121</v>
          </cell>
          <cell r="D2341" t="str">
            <v>IP-SOL-AP-C5002-XA</v>
          </cell>
          <cell r="G2341">
            <v>1878000</v>
          </cell>
          <cell r="H2341">
            <v>1145580</v>
          </cell>
          <cell r="I2341">
            <v>85918.5</v>
          </cell>
        </row>
        <row r="2342">
          <cell r="A2342" t="str">
            <v>AP3-7206/2</v>
          </cell>
          <cell r="B2342" t="str">
            <v>Redundant AccessPath 7206 Router Shelf, AC Power</v>
          </cell>
          <cell r="C2342" t="str">
            <v>9Q630134</v>
          </cell>
          <cell r="D2342" t="str">
            <v>IP-SOL-AP3-7206/2</v>
          </cell>
          <cell r="G2342">
            <v>2586000</v>
          </cell>
          <cell r="H2342">
            <v>1577460</v>
          </cell>
          <cell r="I2342">
            <v>157746</v>
          </cell>
        </row>
        <row r="2343">
          <cell r="A2343" t="str">
            <v>AP3-7206/2-DC</v>
          </cell>
          <cell r="B2343" t="str">
            <v>Redundant AccessPath 7206 Router Shelf, DC Power</v>
          </cell>
          <cell r="C2343" t="str">
            <v>9Q630147</v>
          </cell>
          <cell r="D2343" t="str">
            <v>IP-SOL-AP3-7206/2-DC</v>
          </cell>
          <cell r="G2343">
            <v>2748000</v>
          </cell>
          <cell r="H2343">
            <v>1676280</v>
          </cell>
          <cell r="I2343">
            <v>167628</v>
          </cell>
        </row>
        <row r="2344">
          <cell r="A2344" t="str">
            <v>FRAP3-ENTERPRISE</v>
          </cell>
          <cell r="B2344" t="str">
            <v>AccessPath Enterprise IOS Software</v>
          </cell>
          <cell r="C2344" t="str">
            <v>9Q630150</v>
          </cell>
          <cell r="D2344" t="str">
            <v>IP-SOL-FRAP3-ENTERPRISE</v>
          </cell>
          <cell r="G2344">
            <v>1080000</v>
          </cell>
          <cell r="H2344">
            <v>658800</v>
          </cell>
          <cell r="I2344">
            <v>29646</v>
          </cell>
        </row>
        <row r="2345">
          <cell r="A2345" t="str">
            <v>FRAP3-MMP</v>
          </cell>
          <cell r="B2345" t="str">
            <v>AccessPath MMP Enabled</v>
          </cell>
          <cell r="C2345" t="str">
            <v>9Q630163</v>
          </cell>
          <cell r="D2345" t="str">
            <v>IP-SOL-FRAP3-MMP</v>
          </cell>
          <cell r="G2345">
            <v>108000</v>
          </cell>
          <cell r="H2345">
            <v>65880</v>
          </cell>
          <cell r="I2345">
            <v>2964.6</v>
          </cell>
        </row>
        <row r="2346">
          <cell r="A2346" t="str">
            <v>FRAP3-VPDN</v>
          </cell>
          <cell r="B2346" t="str">
            <v>AccessPath VPDN Enabled</v>
          </cell>
          <cell r="C2346" t="str">
            <v>9Q630176</v>
          </cell>
          <cell r="D2346" t="str">
            <v>IP-SOL-FRAP3-VPDN</v>
          </cell>
          <cell r="G2346">
            <v>108000</v>
          </cell>
          <cell r="H2346">
            <v>65880</v>
          </cell>
          <cell r="I2346">
            <v>2964.6</v>
          </cell>
        </row>
        <row r="2347">
          <cell r="A2347" t="str">
            <v>AP-EXPAND-KIT=</v>
          </cell>
          <cell r="B2347" t="str">
            <v>AccessPath Expansion Kit, &lt;14 Dial Shelves</v>
          </cell>
          <cell r="C2347" t="str">
            <v>9Q630189</v>
          </cell>
          <cell r="D2347" t="str">
            <v>IP-SOL-AP-EXPAND-KIT=</v>
          </cell>
          <cell r="G2347">
            <v>54000</v>
          </cell>
          <cell r="H2347">
            <v>32940</v>
          </cell>
          <cell r="I2347">
            <v>1482.3</v>
          </cell>
        </row>
        <row r="2348">
          <cell r="A2348" t="str">
            <v>AP-RACK2-DC</v>
          </cell>
          <cell r="B2348" t="str">
            <v>AccessPath Rack Assembly for DC Systems, 2-14 Dial Shelves</v>
          </cell>
          <cell r="C2348" t="str">
            <v>9Q630192</v>
          </cell>
          <cell r="D2348" t="str">
            <v>IP-SOL-AP-RACK2-DC</v>
          </cell>
          <cell r="G2348">
            <v>162000</v>
          </cell>
          <cell r="H2348">
            <v>98820</v>
          </cell>
          <cell r="I2348">
            <v>4446.8999999999996</v>
          </cell>
        </row>
        <row r="2349">
          <cell r="A2349" t="str">
            <v>AP53-KIT=</v>
          </cell>
          <cell r="B2349" t="str">
            <v>AP5301 Spare Cable Kit</v>
          </cell>
          <cell r="C2349" t="str">
            <v>9Q630206</v>
          </cell>
          <cell r="D2349" t="str">
            <v>IP-SOL-AP53-KIT=</v>
          </cell>
          <cell r="G2349">
            <v>54000</v>
          </cell>
          <cell r="H2349">
            <v>32940</v>
          </cell>
          <cell r="I2349">
            <v>1482.3</v>
          </cell>
        </row>
        <row r="2350">
          <cell r="A2350" t="str">
            <v>AP-C5002S</v>
          </cell>
          <cell r="B2350" t="str">
            <v>Spare AccessPath Cat 5002 External Switch Interconnect</v>
          </cell>
          <cell r="C2350" t="str">
            <v>9Q630219</v>
          </cell>
          <cell r="D2350" t="str">
            <v>IP-SOL-AP-C5002S</v>
          </cell>
          <cell r="G2350">
            <v>2299000</v>
          </cell>
          <cell r="H2350">
            <v>1402390</v>
          </cell>
          <cell r="I2350">
            <v>63107.55</v>
          </cell>
        </row>
        <row r="2351">
          <cell r="A2351" t="str">
            <v>AP3-7206S</v>
          </cell>
          <cell r="B2351" t="str">
            <v>Spare AccessPath 7206 Router Shelf, AP-12E/2FE</v>
          </cell>
          <cell r="C2351" t="str">
            <v>9Q630222</v>
          </cell>
          <cell r="D2351" t="str">
            <v>IP-SOL-AP3-7206S</v>
          </cell>
          <cell r="G2351">
            <v>2456000</v>
          </cell>
          <cell r="H2351">
            <v>1498160</v>
          </cell>
          <cell r="I2351">
            <v>67417.2</v>
          </cell>
        </row>
        <row r="2352">
          <cell r="A2352" t="str">
            <v>AP5002-KIT=</v>
          </cell>
          <cell r="B2352" t="str">
            <v>AP-C5002 Spare Cable Kit</v>
          </cell>
          <cell r="C2352" t="str">
            <v>9Q630235</v>
          </cell>
          <cell r="D2352" t="str">
            <v>IP-SOL-AP5002-KIT=</v>
          </cell>
          <cell r="G2352">
            <v>54000</v>
          </cell>
          <cell r="H2352">
            <v>32940</v>
          </cell>
          <cell r="I2352">
            <v>1482.3</v>
          </cell>
        </row>
        <row r="2353">
          <cell r="A2353" t="str">
            <v>AP-RACK2X-AC=</v>
          </cell>
          <cell r="B2353" t="str">
            <v>AccessPath Ext Rack Assy for AC Systems &lt;14 Dial Shelves</v>
          </cell>
          <cell r="C2353" t="str">
            <v>9Q630248</v>
          </cell>
          <cell r="D2353" t="str">
            <v>IP-SOL-AP-RACK2X-AC=</v>
          </cell>
          <cell r="G2353">
            <v>1620000</v>
          </cell>
          <cell r="H2353">
            <v>988200</v>
          </cell>
          <cell r="I2353">
            <v>44469</v>
          </cell>
        </row>
        <row r="2354">
          <cell r="A2354" t="str">
            <v>AP-RACK2X-DC=</v>
          </cell>
          <cell r="B2354" t="str">
            <v>AccessPath Ext Rack Assy for DC Systems &lt;14 Dial Shelves</v>
          </cell>
          <cell r="C2354" t="str">
            <v>9Q630251</v>
          </cell>
          <cell r="D2354" t="str">
            <v>IP-SOL-AP-RACK2X-DC=</v>
          </cell>
          <cell r="G2354">
            <v>1782000</v>
          </cell>
          <cell r="H2354">
            <v>1087020</v>
          </cell>
          <cell r="I2354">
            <v>48915.9</v>
          </cell>
        </row>
        <row r="2355">
          <cell r="A2355" t="str">
            <v>AP7206-KIT=</v>
          </cell>
          <cell r="B2355" t="str">
            <v>Access Path 7206 Spare Cable Accessory Kit</v>
          </cell>
          <cell r="C2355" t="str">
            <v>9Q630264</v>
          </cell>
          <cell r="D2355" t="str">
            <v>IP-SOL-AP7206-KIT=</v>
          </cell>
          <cell r="G2355">
            <v>54000</v>
          </cell>
          <cell r="H2355">
            <v>32940</v>
          </cell>
          <cell r="I2355">
            <v>1482.3</v>
          </cell>
        </row>
        <row r="2356">
          <cell r="A2356" t="str">
            <v>CVPN3005-E/FE</v>
          </cell>
          <cell r="B2356" t="str">
            <v xml:space="preserve">Cisco VPN 3005 Concentrator With 2 10/100 Ethernets </v>
          </cell>
          <cell r="C2356" t="str">
            <v>9Q410006</v>
          </cell>
          <cell r="D2356" t="str">
            <v>IP-SOL-CVPN3005-E/FE</v>
          </cell>
          <cell r="G2356">
            <v>324000</v>
          </cell>
          <cell r="H2356">
            <v>197640</v>
          </cell>
          <cell r="I2356">
            <v>19764</v>
          </cell>
        </row>
        <row r="2357">
          <cell r="A2357" t="str">
            <v>CVPN3015-NR</v>
          </cell>
          <cell r="B2357" t="str">
            <v>Cisco VPN 3015 Concentrator (Non-Redundant &amp; 1 pwr supply)</v>
          </cell>
          <cell r="C2357" t="str">
            <v>9Q410019</v>
          </cell>
          <cell r="D2357" t="str">
            <v>IP-SOL-CVPN3015-NR</v>
          </cell>
          <cell r="G2357">
            <v>1134000</v>
          </cell>
          <cell r="H2357">
            <v>691740</v>
          </cell>
          <cell r="I2357">
            <v>69174</v>
          </cell>
        </row>
        <row r="2358">
          <cell r="A2358" t="str">
            <v>CVPN3030-NR</v>
          </cell>
          <cell r="B2358" t="str">
            <v>Cisco VPN 3030 Concentrator (Non-Redundant &amp; 1 pwr supply)</v>
          </cell>
          <cell r="C2358" t="str">
            <v>9Q410022</v>
          </cell>
          <cell r="D2358" t="str">
            <v>IP-SOL-CVPN3030-NR</v>
          </cell>
          <cell r="G2358">
            <v>1836000</v>
          </cell>
          <cell r="H2358">
            <v>1119960</v>
          </cell>
          <cell r="I2358">
            <v>111996</v>
          </cell>
        </row>
        <row r="2359">
          <cell r="A2359" t="str">
            <v>CVPN3030-RED</v>
          </cell>
          <cell r="B2359" t="str">
            <v>Cisco VPN 3030 Concentrator (Redundant &amp; 2 pwr supplies)</v>
          </cell>
          <cell r="C2359" t="str">
            <v>9Q410035</v>
          </cell>
          <cell r="D2359" t="str">
            <v>IP-SOL-CVPN3030-RED</v>
          </cell>
          <cell r="G2359">
            <v>2916000</v>
          </cell>
          <cell r="H2359">
            <v>1778760</v>
          </cell>
          <cell r="I2359">
            <v>177876</v>
          </cell>
        </row>
        <row r="2360">
          <cell r="A2360" t="str">
            <v>CVPN3060-NR</v>
          </cell>
          <cell r="B2360" t="str">
            <v>Cisco VPN 3060 Concentrator (Non-Redundant &amp; 1 pwr supply)</v>
          </cell>
          <cell r="C2360" t="str">
            <v>9Q410048</v>
          </cell>
          <cell r="D2360" t="str">
            <v>IP-SOL-CVPN3060-NR</v>
          </cell>
          <cell r="G2360">
            <v>2916000</v>
          </cell>
          <cell r="H2360">
            <v>1778760</v>
          </cell>
          <cell r="I2360">
            <v>177876</v>
          </cell>
        </row>
        <row r="2361">
          <cell r="A2361" t="str">
            <v>CVPN3060-RED</v>
          </cell>
          <cell r="B2361" t="str">
            <v>Cisco VPN 3060 Concentrator (Redundant &amp; 2 pwr supplies)</v>
          </cell>
          <cell r="C2361" t="str">
            <v>9Q410051</v>
          </cell>
          <cell r="D2361" t="str">
            <v>IP-SOL-CVPN3060-RED</v>
          </cell>
          <cell r="G2361">
            <v>3996000</v>
          </cell>
          <cell r="H2361">
            <v>2437560</v>
          </cell>
          <cell r="I2361">
            <v>243756</v>
          </cell>
        </row>
        <row r="2362">
          <cell r="A2362" t="str">
            <v>CVPN3000-MONAPP</v>
          </cell>
          <cell r="B2362" t="str">
            <v>Cisco VPN 3015, 3030, 3060 Concentrators Monitor Application</v>
          </cell>
          <cell r="C2362" t="str">
            <v>9Q410064</v>
          </cell>
          <cell r="D2362" t="str">
            <v>IP-SOL-CVPN3000-MONAPP</v>
          </cell>
          <cell r="G2362">
            <v>540000</v>
          </cell>
          <cell r="H2362">
            <v>329400</v>
          </cell>
          <cell r="I2362">
            <v>32940</v>
          </cell>
        </row>
        <row r="2363">
          <cell r="A2363" t="str">
            <v>CVPN3000-PWR=</v>
          </cell>
          <cell r="B2363" t="str">
            <v>Cisco VPN 3000 Concentrator Power Supply</v>
          </cell>
          <cell r="C2363" t="str">
            <v>9Q410354</v>
          </cell>
          <cell r="D2363" t="str">
            <v>IP-SOL-CVPN3000-PWR=</v>
          </cell>
          <cell r="G2363">
            <v>162000</v>
          </cell>
          <cell r="H2363">
            <v>98820</v>
          </cell>
          <cell r="I2363">
            <v>9882</v>
          </cell>
        </row>
        <row r="2364">
          <cell r="A2364" t="str">
            <v>CVPN3000-SEP=</v>
          </cell>
          <cell r="B2364" t="str">
            <v>C3000 VPN Scalable Encryption Processor (SEP)</v>
          </cell>
          <cell r="C2364" t="str">
            <v>9Q410341</v>
          </cell>
          <cell r="D2364" t="str">
            <v>IP-SOL-CVPN3000-SEP=</v>
          </cell>
          <cell r="G2364">
            <v>1296000</v>
          </cell>
          <cell r="H2364">
            <v>790560</v>
          </cell>
          <cell r="I2364">
            <v>79056</v>
          </cell>
        </row>
        <row r="2365">
          <cell r="A2365" t="str">
            <v>CVPN3005-SW-25</v>
          </cell>
          <cell r="B2365" t="str">
            <v>Rel 2.5 SW Load Cisco VPN3005 Concentrator (req'd for 3005)</v>
          </cell>
          <cell r="C2365" t="str">
            <v>9Q410077</v>
          </cell>
          <cell r="D2365" t="str">
            <v>IP-SOL-CVPN3005-SW-25</v>
          </cell>
          <cell r="G2365">
            <v>108000</v>
          </cell>
          <cell r="H2365">
            <v>65880</v>
          </cell>
          <cell r="I2365">
            <v>6588</v>
          </cell>
        </row>
        <row r="2366">
          <cell r="A2366" t="str">
            <v>CVPN3015-SW-25</v>
          </cell>
          <cell r="B2366" t="str">
            <v>Rel 2.5 SW Load Cisco VPN3015 Concentrator (req'd for 3015)</v>
          </cell>
          <cell r="C2366" t="str">
            <v>9Q410080</v>
          </cell>
          <cell r="D2366" t="str">
            <v>IP-SOL-CVPN3015-SW-25</v>
          </cell>
          <cell r="G2366">
            <v>216000</v>
          </cell>
          <cell r="H2366">
            <v>131760</v>
          </cell>
          <cell r="I2366">
            <v>13176</v>
          </cell>
        </row>
        <row r="2367">
          <cell r="A2367" t="str">
            <v>CVPN3030-SW-25</v>
          </cell>
          <cell r="B2367" t="str">
            <v>Rel 2.5 SW Load Cisco VPN3030 Concentrator (req'd for 3030)</v>
          </cell>
          <cell r="C2367" t="str">
            <v>9Q410093</v>
          </cell>
          <cell r="D2367" t="str">
            <v>IP-SOL-CVPN3030-SW-25</v>
          </cell>
          <cell r="G2367">
            <v>540000</v>
          </cell>
          <cell r="H2367">
            <v>329400</v>
          </cell>
          <cell r="I2367">
            <v>32940</v>
          </cell>
        </row>
        <row r="2368">
          <cell r="A2368" t="str">
            <v>CVPN3060-SW-25</v>
          </cell>
          <cell r="B2368" t="str">
            <v>Rel 2.5 SW Load Cisco VPN3060 Concentrator (req'd for 3060)</v>
          </cell>
          <cell r="C2368" t="str">
            <v>9Q410107</v>
          </cell>
          <cell r="D2368" t="str">
            <v>IP-SOL-CVPN3060-SW-25</v>
          </cell>
          <cell r="G2368">
            <v>1404000</v>
          </cell>
          <cell r="H2368">
            <v>856440</v>
          </cell>
          <cell r="I2368">
            <v>85644</v>
          </cell>
        </row>
        <row r="2369">
          <cell r="A2369" t="str">
            <v>CVPN3080-RED</v>
          </cell>
          <cell r="B2369" t="str">
            <v>Cisco VPN 3080 Concentrator (Redundant &amp; 2 pwr supplies)</v>
          </cell>
          <cell r="C2369" t="str">
            <v>9Q410110</v>
          </cell>
          <cell r="D2369" t="str">
            <v>IP-SOL-CVPN3080-RED</v>
          </cell>
          <cell r="G2369">
            <v>5400000</v>
          </cell>
          <cell r="H2369">
            <v>3294000</v>
          </cell>
          <cell r="I2369">
            <v>329400</v>
          </cell>
        </row>
        <row r="2370">
          <cell r="A2370" t="str">
            <v>CVPN3080-SW-25</v>
          </cell>
          <cell r="B2370" t="str">
            <v>Rel 2.5 SW Load Cisco VPN3080 Concentrator (req'd for 3080)</v>
          </cell>
          <cell r="C2370" t="str">
            <v>9Q410123</v>
          </cell>
          <cell r="D2370" t="str">
            <v>IP-SOL-CVPN3080-SW-25</v>
          </cell>
          <cell r="G2370">
            <v>2700000</v>
          </cell>
          <cell r="H2370">
            <v>1647000</v>
          </cell>
          <cell r="I2370">
            <v>164700</v>
          </cell>
        </row>
        <row r="2371">
          <cell r="A2371" t="str">
            <v>CVPN580-UPG-RED</v>
          </cell>
          <cell r="B2371" t="str">
            <v>Cisco VPN 3005 To 3080 (Redundant) Upgrade Kit</v>
          </cell>
          <cell r="C2371" t="str">
            <v>9Q410136</v>
          </cell>
          <cell r="D2371" t="str">
            <v>IP-SOL-CVPN580-UPG-RED</v>
          </cell>
          <cell r="G2371">
            <v>7884000</v>
          </cell>
          <cell r="H2371">
            <v>4809240</v>
          </cell>
          <cell r="I2371">
            <v>480924</v>
          </cell>
        </row>
        <row r="2372">
          <cell r="A2372" t="str">
            <v>CVPN1530-UPG-NR</v>
          </cell>
          <cell r="B2372" t="str">
            <v>Cisco VPN 3015 To 3030 (Non-Redundant) Upgrade Kit</v>
          </cell>
          <cell r="C2372" t="str">
            <v>9Q410149</v>
          </cell>
          <cell r="D2372" t="str">
            <v>IP-SOL-CVPN1530-UPG-NR</v>
          </cell>
          <cell r="G2372">
            <v>1242000</v>
          </cell>
          <cell r="H2372">
            <v>757620</v>
          </cell>
          <cell r="I2372">
            <v>75762</v>
          </cell>
        </row>
        <row r="2373">
          <cell r="A2373" t="str">
            <v>CVPN1530-UPG-RED</v>
          </cell>
          <cell r="B2373" t="str">
            <v>Cisco VPN 3015 To 3030 (Redundant) Upgrade Kit</v>
          </cell>
          <cell r="C2373" t="str">
            <v>9Q410152</v>
          </cell>
          <cell r="D2373" t="str">
            <v>IP-SOL-CVPN1530-UPG-RED</v>
          </cell>
          <cell r="G2373">
            <v>2322000</v>
          </cell>
          <cell r="H2373">
            <v>1416420</v>
          </cell>
          <cell r="I2373">
            <v>141642</v>
          </cell>
        </row>
        <row r="2374">
          <cell r="A2374" t="str">
            <v>CVPN1560-UPG-NR</v>
          </cell>
          <cell r="B2374" t="str">
            <v>Cisco VPN 3015 To 3060 (Non-Redundant) Upgrade Kit</v>
          </cell>
          <cell r="C2374" t="str">
            <v>9Q410165</v>
          </cell>
          <cell r="D2374" t="str">
            <v>IP-SOL-CVPN1560-UPG-NR</v>
          </cell>
          <cell r="G2374">
            <v>3132000</v>
          </cell>
          <cell r="H2374">
            <v>1910520</v>
          </cell>
          <cell r="I2374">
            <v>191052</v>
          </cell>
        </row>
        <row r="2375">
          <cell r="A2375" t="str">
            <v>CVPN1560-UPG-RED</v>
          </cell>
          <cell r="B2375" t="str">
            <v>Cisco VPN 3015 To 3060 (Redundant) Upgrade Kit</v>
          </cell>
          <cell r="C2375" t="str">
            <v>9Q410178</v>
          </cell>
          <cell r="D2375" t="str">
            <v>IP-SOL-CVPN1560-UPG-RED</v>
          </cell>
          <cell r="G2375">
            <v>4536000</v>
          </cell>
          <cell r="H2375">
            <v>2766960</v>
          </cell>
          <cell r="I2375">
            <v>276696</v>
          </cell>
        </row>
        <row r="2376">
          <cell r="A2376" t="str">
            <v>CVPN1580-UPG-RED</v>
          </cell>
          <cell r="B2376" t="str">
            <v>Cisco VPN 3015 To 3080 (Redundant) Upgrade Kit</v>
          </cell>
          <cell r="C2376" t="str">
            <v>9Q410181</v>
          </cell>
          <cell r="D2376" t="str">
            <v>IP-SOL-CVPN1580-UPG-RED</v>
          </cell>
          <cell r="G2376">
            <v>7344000</v>
          </cell>
          <cell r="H2376">
            <v>4479840</v>
          </cell>
          <cell r="I2376">
            <v>447984</v>
          </cell>
        </row>
        <row r="2377">
          <cell r="A2377" t="str">
            <v>CVPN3030-UPG-RED</v>
          </cell>
          <cell r="B2377" t="str">
            <v>Cisco VPN 3030 To 3030 (Redundant) Upgrade Kit</v>
          </cell>
          <cell r="C2377" t="str">
            <v>9Q410194</v>
          </cell>
          <cell r="D2377" t="str">
            <v>IP-SOL-CVPN3030-UPG-RED</v>
          </cell>
          <cell r="G2377">
            <v>1512000</v>
          </cell>
          <cell r="H2377">
            <v>922320</v>
          </cell>
          <cell r="I2377">
            <v>92232</v>
          </cell>
        </row>
        <row r="2378">
          <cell r="A2378" t="str">
            <v>CVPN3060-UPG-NR</v>
          </cell>
          <cell r="B2378" t="str">
            <v>Cisco VPN 3030 To 3060 (Non-Redundant) Upgrade Kit</v>
          </cell>
          <cell r="C2378" t="str">
            <v>9Q410208</v>
          </cell>
          <cell r="D2378" t="str">
            <v>IP-SOL-CVPN3060-UPG-NR</v>
          </cell>
          <cell r="G2378">
            <v>2160000</v>
          </cell>
          <cell r="H2378">
            <v>1317600</v>
          </cell>
          <cell r="I2378">
            <v>131760</v>
          </cell>
        </row>
        <row r="2379">
          <cell r="A2379" t="str">
            <v>CVPN3060-UPG-RED</v>
          </cell>
          <cell r="B2379" t="str">
            <v>Cisco VPN 3030 To 3060 (Redundant) Upgrade Kit</v>
          </cell>
          <cell r="C2379" t="str">
            <v>9Q410211</v>
          </cell>
          <cell r="D2379" t="str">
            <v>IP-SOL-CVPN3060-UPG-RED</v>
          </cell>
          <cell r="G2379">
            <v>3240000</v>
          </cell>
          <cell r="H2379">
            <v>1976400</v>
          </cell>
          <cell r="I2379">
            <v>197640</v>
          </cell>
        </row>
        <row r="2380">
          <cell r="A2380" t="str">
            <v>CVPN3060-UPG-R/R</v>
          </cell>
          <cell r="B2380" t="str">
            <v>Cisco VPN 3030 (Redundant) to 3060 (Redundant) Upgrade Kit</v>
          </cell>
          <cell r="C2380" t="str">
            <v>9Q410224</v>
          </cell>
          <cell r="D2380" t="str">
            <v>IP-SOL-CVPN3060-UPG-R/R</v>
          </cell>
          <cell r="G2380">
            <v>2592000</v>
          </cell>
          <cell r="H2380">
            <v>1581120</v>
          </cell>
          <cell r="I2380">
            <v>158112</v>
          </cell>
        </row>
        <row r="2381">
          <cell r="A2381" t="str">
            <v>CVPN3080-UPG-RED</v>
          </cell>
          <cell r="B2381" t="str">
            <v>Cisco VPN 3030 To 3080 (Redundant) Upgrade Kit</v>
          </cell>
          <cell r="C2381" t="str">
            <v>9Q410237</v>
          </cell>
          <cell r="D2381" t="str">
            <v>IP-SOL-CVPN3080-UPG-RED</v>
          </cell>
          <cell r="G2381">
            <v>6048000</v>
          </cell>
          <cell r="H2381">
            <v>3689280</v>
          </cell>
          <cell r="I2381">
            <v>368928</v>
          </cell>
        </row>
        <row r="2382">
          <cell r="A2382" t="str">
            <v>CVPN6060-UPG-RED</v>
          </cell>
          <cell r="B2382" t="str">
            <v>Cisco VPN 3060 To 3060 (Redundant) Upgrade Kit</v>
          </cell>
          <cell r="C2382" t="str">
            <v>9Q410240</v>
          </cell>
          <cell r="D2382" t="str">
            <v>IP-SOL-CVPN6060-UPG-RED</v>
          </cell>
          <cell r="G2382">
            <v>2808000</v>
          </cell>
          <cell r="H2382">
            <v>1712880</v>
          </cell>
          <cell r="I2382">
            <v>171288</v>
          </cell>
        </row>
        <row r="2383">
          <cell r="A2383" t="str">
            <v>CVPN6080-UPG-RED</v>
          </cell>
          <cell r="B2383" t="str">
            <v>Cisco VPN 3060 To 3080 (Redundant) Upgrade Kit</v>
          </cell>
          <cell r="C2383" t="str">
            <v>9Q410253</v>
          </cell>
          <cell r="D2383" t="str">
            <v>IP-SOL-CVPN6080-UPG-RED</v>
          </cell>
          <cell r="G2383">
            <v>4104000</v>
          </cell>
          <cell r="H2383">
            <v>2503440</v>
          </cell>
          <cell r="I2383">
            <v>250344</v>
          </cell>
        </row>
        <row r="2384">
          <cell r="A2384" t="str">
            <v>CVPN5001-2E/FE</v>
          </cell>
          <cell r="B2384" t="str">
            <v>Cisco VPN 5001 Concentrator, 2 10/100 Ethernet and SW</v>
          </cell>
          <cell r="C2384" t="str">
            <v>9Q410266</v>
          </cell>
          <cell r="D2384" t="str">
            <v>IP-SOL-CVPN5001-2E/FE</v>
          </cell>
          <cell r="G2384" t="e">
            <v>#N/A</v>
          </cell>
          <cell r="H2384" t="e">
            <v>#N/A</v>
          </cell>
          <cell r="I2384" t="e">
            <v>#N/A</v>
          </cell>
        </row>
        <row r="2385">
          <cell r="A2385" t="str">
            <v>CVPN5002-AC</v>
          </cell>
          <cell r="B2385" t="str">
            <v>Cisco VPN 5002 Concentrator 2 Slot Chassis Software AC Power</v>
          </cell>
          <cell r="C2385" t="str">
            <v>9Q410279</v>
          </cell>
          <cell r="D2385" t="str">
            <v>IP-SOL-CVPN5002-AC</v>
          </cell>
          <cell r="G2385">
            <v>540000</v>
          </cell>
          <cell r="H2385">
            <v>329400</v>
          </cell>
          <cell r="I2385">
            <v>0</v>
          </cell>
        </row>
        <row r="2386">
          <cell r="A2386" t="str">
            <v>CVPN5002-DC</v>
          </cell>
          <cell r="B2386" t="str">
            <v>Cisco VPN 5002 Concentrator 2 Slot Chassis Software DC Power</v>
          </cell>
          <cell r="C2386" t="str">
            <v>9Q410282</v>
          </cell>
          <cell r="D2386" t="str">
            <v>IP-SOL-CVPN5002-DC</v>
          </cell>
          <cell r="G2386">
            <v>648000</v>
          </cell>
          <cell r="H2386">
            <v>395280</v>
          </cell>
          <cell r="I2386">
            <v>0</v>
          </cell>
        </row>
        <row r="2387">
          <cell r="A2387" t="str">
            <v>CVPN5008-AC</v>
          </cell>
          <cell r="B2387" t="str">
            <v>Cisco VPN 5008 Concentrator 8 Slot Chassis, Dual AC Power</v>
          </cell>
          <cell r="C2387" t="str">
            <v>9Q410295</v>
          </cell>
          <cell r="D2387" t="str">
            <v>IP-SOL-CVPN5008-AC</v>
          </cell>
          <cell r="G2387">
            <v>1404000</v>
          </cell>
          <cell r="H2387">
            <v>856440</v>
          </cell>
          <cell r="I2387">
            <v>0</v>
          </cell>
        </row>
        <row r="2388">
          <cell r="A2388" t="str">
            <v>ESP-DS3-3DES</v>
          </cell>
          <cell r="B2388" t="str">
            <v>CVPN5000 Encryption Service Processor, DS3 and 3DES</v>
          </cell>
          <cell r="C2388" t="str">
            <v>9Q410309</v>
          </cell>
          <cell r="D2388" t="str">
            <v>IP-SOL-ESP-DS3-3DES</v>
          </cell>
          <cell r="G2388">
            <v>5292000</v>
          </cell>
          <cell r="H2388">
            <v>3228120</v>
          </cell>
          <cell r="I2388">
            <v>0</v>
          </cell>
        </row>
        <row r="2389">
          <cell r="A2389" t="str">
            <v>ESP-HSSI-3DES</v>
          </cell>
          <cell r="B2389" t="str">
            <v>CVPN5000 Encryption Service Processor,  HSSI and 3DES</v>
          </cell>
          <cell r="C2389" t="str">
            <v>9Q410312</v>
          </cell>
          <cell r="D2389" t="str">
            <v>IP-SOL-ESP-HSSI-3DES</v>
          </cell>
          <cell r="G2389">
            <v>5292000</v>
          </cell>
          <cell r="H2389">
            <v>3228120</v>
          </cell>
          <cell r="I2389">
            <v>0</v>
          </cell>
        </row>
        <row r="2390">
          <cell r="A2390" t="str">
            <v>ESP-FE-3DES</v>
          </cell>
          <cell r="B2390" t="str">
            <v>CVPN5000 Encryption Service Processor 10/100 and 3DES</v>
          </cell>
          <cell r="C2390" t="str">
            <v>9Q410325</v>
          </cell>
          <cell r="D2390" t="str">
            <v>IP-SOL-ESP-FE-3DES</v>
          </cell>
          <cell r="G2390">
            <v>4212000</v>
          </cell>
          <cell r="H2390">
            <v>2569320</v>
          </cell>
          <cell r="I2390">
            <v>0</v>
          </cell>
        </row>
        <row r="2391">
          <cell r="A2391" t="str">
            <v>PWR-CVPN5008-AC=</v>
          </cell>
          <cell r="B2391" t="str">
            <v>CVPN5008 AC Power Supply, Spare</v>
          </cell>
          <cell r="C2391" t="str">
            <v>9Q410338</v>
          </cell>
          <cell r="D2391" t="str">
            <v>IP-SOL-PWR-CVPN5008-AC=</v>
          </cell>
          <cell r="G2391">
            <v>324000</v>
          </cell>
          <cell r="H2391">
            <v>197640</v>
          </cell>
          <cell r="I2391">
            <v>0</v>
          </cell>
        </row>
        <row r="2392">
          <cell r="A2392" t="str">
            <v>PIX-1FE</v>
          </cell>
          <cell r="B2392" t="str">
            <v>ONE 10/100 Mbps ETHERNET INTERFACES, RJ45</v>
          </cell>
          <cell r="C2392" t="str">
            <v>9Q400005</v>
          </cell>
          <cell r="D2392" t="str">
            <v>IP-SOL-PIX-1FE</v>
          </cell>
          <cell r="E2392">
            <v>34000</v>
          </cell>
          <cell r="F2392">
            <v>19100</v>
          </cell>
          <cell r="G2392">
            <v>22000</v>
          </cell>
          <cell r="H2392">
            <v>13420</v>
          </cell>
          <cell r="I2392">
            <v>268.39999999999998</v>
          </cell>
        </row>
        <row r="2393">
          <cell r="A2393" t="str">
            <v>PIX-1GE</v>
          </cell>
          <cell r="B2393" t="str">
            <v>Single Gigabit Ethernet Interface for PIX Firewall</v>
          </cell>
          <cell r="C2393" t="str">
            <v>9Q400018</v>
          </cell>
          <cell r="D2393" t="str">
            <v>IP-SOL-PIX-1GE</v>
          </cell>
          <cell r="E2393">
            <v>509000</v>
          </cell>
          <cell r="F2393">
            <v>282100</v>
          </cell>
          <cell r="G2393">
            <v>324000</v>
          </cell>
          <cell r="H2393">
            <v>197640</v>
          </cell>
          <cell r="I2393">
            <v>3952.8</v>
          </cell>
        </row>
        <row r="2394">
          <cell r="A2394" t="str">
            <v>PIX-1TR</v>
          </cell>
          <cell r="B2394" t="str">
            <v>ONE 4/16 Mbps TOKEN-RING INTERFACE</v>
          </cell>
          <cell r="C2394" t="str">
            <v>9Q400021</v>
          </cell>
          <cell r="D2394" t="str">
            <v>IP-SOL-PIX-1TR</v>
          </cell>
          <cell r="E2394">
            <v>102000</v>
          </cell>
          <cell r="F2394">
            <v>56600</v>
          </cell>
          <cell r="G2394">
            <v>65000</v>
          </cell>
          <cell r="H2394">
            <v>39650</v>
          </cell>
          <cell r="I2394">
            <v>793</v>
          </cell>
        </row>
        <row r="2395">
          <cell r="A2395" t="str">
            <v>PIX-4FE</v>
          </cell>
          <cell r="B2395" t="str">
            <v>PIX Four-port 10/100 Ethernet interface</v>
          </cell>
          <cell r="C2395" t="str">
            <v>9Q400034</v>
          </cell>
          <cell r="D2395" t="str">
            <v>IP-SOL-PIX-4FE</v>
          </cell>
          <cell r="E2395">
            <v>170000</v>
          </cell>
          <cell r="F2395">
            <v>94100</v>
          </cell>
          <cell r="G2395">
            <v>108000</v>
          </cell>
          <cell r="H2395">
            <v>65880</v>
          </cell>
          <cell r="I2395">
            <v>1317.6</v>
          </cell>
        </row>
        <row r="2396">
          <cell r="A2396" t="str">
            <v>PIX-506</v>
          </cell>
          <cell r="B2396" t="str">
            <v>PIX 506 (Chassis, software, two 10BaseT ports)</v>
          </cell>
          <cell r="C2396" t="str">
            <v>9Q400047</v>
          </cell>
          <cell r="D2396" t="str">
            <v>IP-SOL-PIX-506</v>
          </cell>
          <cell r="E2396">
            <v>331000</v>
          </cell>
          <cell r="F2396">
            <v>183600</v>
          </cell>
          <cell r="G2396">
            <v>211000</v>
          </cell>
          <cell r="H2396">
            <v>128710</v>
          </cell>
          <cell r="I2396">
            <v>2574.1999999999998</v>
          </cell>
        </row>
        <row r="2397">
          <cell r="A2397" t="str">
            <v>PIX-506-SW-3DES</v>
          </cell>
          <cell r="B2397" t="str">
            <v>3DES Software Licence for PIX 506</v>
          </cell>
          <cell r="C2397" t="str">
            <v>9Q400050</v>
          </cell>
          <cell r="D2397" t="str">
            <v>IP-SOL-PIX-506-SW-3DES</v>
          </cell>
          <cell r="E2397">
            <v>42000</v>
          </cell>
          <cell r="F2397">
            <v>23500</v>
          </cell>
          <cell r="G2397">
            <v>27000</v>
          </cell>
          <cell r="H2397">
            <v>16470</v>
          </cell>
          <cell r="I2397">
            <v>329.4</v>
          </cell>
        </row>
        <row r="2398">
          <cell r="A2398" t="str">
            <v>PIX-515-SW-UPG=</v>
          </cell>
          <cell r="B2398" t="str">
            <v>515 R to UR License Upgrade (includes 32 MB memory)</v>
          </cell>
          <cell r="C2398" t="str">
            <v>9Q404010</v>
          </cell>
          <cell r="D2398" t="str">
            <v>IP-SOL-PIX-515-SW-UPG=</v>
          </cell>
          <cell r="E2398">
            <v>1187000</v>
          </cell>
          <cell r="F2398">
            <v>658000</v>
          </cell>
          <cell r="G2398">
            <v>756000</v>
          </cell>
          <cell r="H2398">
            <v>461160</v>
          </cell>
          <cell r="I2398">
            <v>9223.2000000000007</v>
          </cell>
        </row>
        <row r="2399">
          <cell r="A2399" t="str">
            <v>PIX-520</v>
          </cell>
          <cell r="B2399" t="str">
            <v>PIX Firewall 520 Chassis</v>
          </cell>
          <cell r="C2399" t="str">
            <v>9Q400063</v>
          </cell>
          <cell r="D2399" t="str">
            <v>IP-SOL-PIX-520</v>
          </cell>
          <cell r="E2399">
            <v>610000</v>
          </cell>
          <cell r="F2399">
            <v>338500</v>
          </cell>
          <cell r="G2399">
            <v>389000</v>
          </cell>
          <cell r="H2399">
            <v>237290</v>
          </cell>
          <cell r="I2399">
            <v>4745.8</v>
          </cell>
        </row>
        <row r="2400">
          <cell r="A2400" t="str">
            <v>PIX-520-DC</v>
          </cell>
          <cell r="B2400" t="str">
            <v>PIX Firewall 520, -48VDC power</v>
          </cell>
          <cell r="C2400" t="str">
            <v>9Q400076</v>
          </cell>
          <cell r="D2400" t="str">
            <v>IP-SOL-PIX-520-DC</v>
          </cell>
          <cell r="E2400">
            <v>865000</v>
          </cell>
          <cell r="F2400">
            <v>479600</v>
          </cell>
          <cell r="G2400">
            <v>551000</v>
          </cell>
          <cell r="H2400">
            <v>336110</v>
          </cell>
          <cell r="I2400">
            <v>6722.2</v>
          </cell>
        </row>
        <row r="2401">
          <cell r="A2401" t="str">
            <v>PIX-520-SW-FO</v>
          </cell>
          <cell r="B2401" t="str">
            <v>software license for redundant PIX 520</v>
          </cell>
          <cell r="C2401" t="str">
            <v>9Q400089</v>
          </cell>
          <cell r="D2401" t="str">
            <v>IP-SOL-PIX-520-SW-FO</v>
          </cell>
          <cell r="E2401">
            <v>237000</v>
          </cell>
          <cell r="F2401">
            <v>131400</v>
          </cell>
          <cell r="G2401">
            <v>151000</v>
          </cell>
          <cell r="H2401">
            <v>92110</v>
          </cell>
          <cell r="I2401">
            <v>1842.2</v>
          </cell>
        </row>
        <row r="2402">
          <cell r="A2402" t="str">
            <v>PIX-525-FO-BUN</v>
          </cell>
          <cell r="B2402" t="str">
            <v>PIX 525 Failover (Chassis, software, two 10/100 ports)</v>
          </cell>
          <cell r="C2402" t="str">
            <v>9Q404023</v>
          </cell>
          <cell r="D2402" t="str">
            <v>IP-SOL-PIX-525-FO-BUN</v>
          </cell>
          <cell r="E2402">
            <v>848000</v>
          </cell>
          <cell r="F2402">
            <v>470000</v>
          </cell>
          <cell r="G2402">
            <v>540000</v>
          </cell>
          <cell r="H2402">
            <v>329400</v>
          </cell>
          <cell r="I2402">
            <v>6588</v>
          </cell>
        </row>
        <row r="2403">
          <cell r="A2403" t="str">
            <v>PIX-525-R-BUN</v>
          </cell>
          <cell r="B2403" t="str">
            <v>PIX 525 Restricted Bundle</v>
          </cell>
          <cell r="C2403" t="str">
            <v>9Q404036</v>
          </cell>
          <cell r="D2403" t="str">
            <v>IP-SOL-PIX-525-R-BUN</v>
          </cell>
          <cell r="E2403">
            <v>2713000</v>
          </cell>
          <cell r="F2403">
            <v>1503900</v>
          </cell>
          <cell r="G2403">
            <v>1728000</v>
          </cell>
          <cell r="H2403">
            <v>1054080</v>
          </cell>
          <cell r="I2403">
            <v>21081.599999999999</v>
          </cell>
        </row>
        <row r="2404">
          <cell r="A2404" t="str">
            <v>PIX-525-UR-BUN</v>
          </cell>
          <cell r="B2404" t="str">
            <v>PIX 525 Unrestricted Bundle</v>
          </cell>
          <cell r="C2404" t="str">
            <v>9Q404049</v>
          </cell>
          <cell r="D2404" t="str">
            <v>IP-SOL-PIX-525-UR-BUN</v>
          </cell>
          <cell r="E2404">
            <v>3730000</v>
          </cell>
          <cell r="F2404">
            <v>2067700</v>
          </cell>
          <cell r="G2404">
            <v>2376000</v>
          </cell>
          <cell r="H2404">
            <v>1449360</v>
          </cell>
          <cell r="I2404">
            <v>28987.200000000001</v>
          </cell>
        </row>
        <row r="2405">
          <cell r="A2405" t="str">
            <v>PIX-CONN-128</v>
          </cell>
          <cell r="B2405" t="str">
            <v>PIX Entry level license</v>
          </cell>
          <cell r="C2405" t="str">
            <v>9Q400092</v>
          </cell>
          <cell r="D2405" t="str">
            <v>IP-SOL-PIX-CONN-128</v>
          </cell>
          <cell r="E2405">
            <v>848000</v>
          </cell>
          <cell r="F2405">
            <v>470000</v>
          </cell>
          <cell r="G2405">
            <v>540000</v>
          </cell>
          <cell r="H2405">
            <v>329400</v>
          </cell>
          <cell r="I2405">
            <v>6588</v>
          </cell>
        </row>
        <row r="2406">
          <cell r="A2406" t="str">
            <v>PIX-CONN-128-1K=</v>
          </cell>
          <cell r="B2406" t="str">
            <v>PIX lic upgd entrylevel to midrange</v>
          </cell>
          <cell r="C2406" t="str">
            <v>9Q400106</v>
          </cell>
          <cell r="D2406" t="str">
            <v>IP-SOL-PIX-CONN-128-1K=</v>
          </cell>
          <cell r="E2406">
            <v>1187000</v>
          </cell>
          <cell r="F2406">
            <v>658000</v>
          </cell>
          <cell r="G2406">
            <v>432000</v>
          </cell>
          <cell r="H2406">
            <v>263520</v>
          </cell>
          <cell r="I2406">
            <v>5270.4</v>
          </cell>
        </row>
        <row r="2407">
          <cell r="A2407" t="str">
            <v>PIX-CONN-128-UR=</v>
          </cell>
          <cell r="B2407" t="str">
            <v>PIX lic upgd entrylevel to unrestricted</v>
          </cell>
          <cell r="C2407" t="str">
            <v>9Q400119</v>
          </cell>
          <cell r="D2407" t="str">
            <v>IP-SOL-PIX-CONN-128-UR=</v>
          </cell>
          <cell r="E2407">
            <v>2204000</v>
          </cell>
          <cell r="F2407">
            <v>1221800</v>
          </cell>
          <cell r="G2407">
            <v>1080000</v>
          </cell>
          <cell r="H2407">
            <v>658800</v>
          </cell>
          <cell r="I2407">
            <v>13176</v>
          </cell>
        </row>
        <row r="2408">
          <cell r="A2408" t="str">
            <v>PIX-CONN-1K</v>
          </cell>
          <cell r="B2408" t="str">
            <v>PIX Midrange license</v>
          </cell>
          <cell r="C2408" t="str">
            <v>9Q400122</v>
          </cell>
          <cell r="D2408" t="str">
            <v>IP-SOL-PIX-CONN-1K</v>
          </cell>
          <cell r="E2408">
            <v>2035000</v>
          </cell>
          <cell r="F2408">
            <v>1127900</v>
          </cell>
          <cell r="G2408">
            <v>972000</v>
          </cell>
          <cell r="H2408">
            <v>592920</v>
          </cell>
          <cell r="I2408">
            <v>11858.4</v>
          </cell>
        </row>
        <row r="2409">
          <cell r="A2409" t="str">
            <v>PIX-CONN-1K-UR=</v>
          </cell>
          <cell r="B2409" t="str">
            <v>PIX lic upgd midrange to unrestricted</v>
          </cell>
          <cell r="C2409" t="str">
            <v>9Q400135</v>
          </cell>
          <cell r="D2409" t="str">
            <v>IP-SOL-PIX-CONN-1K-UR=</v>
          </cell>
          <cell r="E2409">
            <v>1017000</v>
          </cell>
          <cell r="F2409">
            <v>563900</v>
          </cell>
          <cell r="G2409">
            <v>648000</v>
          </cell>
          <cell r="H2409">
            <v>395280</v>
          </cell>
          <cell r="I2409">
            <v>7905.6</v>
          </cell>
        </row>
        <row r="2410">
          <cell r="A2410" t="str">
            <v>PIX-CONN-UR</v>
          </cell>
          <cell r="B2410" t="str">
            <v>PIX Unrestricted license</v>
          </cell>
          <cell r="C2410" t="str">
            <v>9Q400148</v>
          </cell>
          <cell r="D2410" t="str">
            <v>IP-SOL-PIX-CONN-UR</v>
          </cell>
          <cell r="E2410">
            <v>3052000</v>
          </cell>
          <cell r="F2410">
            <v>1691800</v>
          </cell>
          <cell r="G2410">
            <v>1620000</v>
          </cell>
          <cell r="H2410">
            <v>988200</v>
          </cell>
          <cell r="I2410">
            <v>19764</v>
          </cell>
        </row>
        <row r="2411">
          <cell r="A2411" t="str">
            <v>PIX-FDDI</v>
          </cell>
          <cell r="B2411" t="str">
            <v>FDDI Interface for the PIX Firewall</v>
          </cell>
          <cell r="C2411" t="str">
            <v>9Q400151</v>
          </cell>
          <cell r="D2411" t="str">
            <v>IP-SOL-PIX-FDDI</v>
          </cell>
          <cell r="E2411">
            <v>509000</v>
          </cell>
          <cell r="F2411">
            <v>282100</v>
          </cell>
          <cell r="G2411">
            <v>324000</v>
          </cell>
          <cell r="H2411">
            <v>197640</v>
          </cell>
          <cell r="I2411">
            <v>3952.8</v>
          </cell>
        </row>
        <row r="2412">
          <cell r="A2412" t="str">
            <v>PIX-FO=</v>
          </cell>
          <cell r="B2412" t="str">
            <v>FAILOVER UPGRADE KIT - SW V3.0 OR LATER</v>
          </cell>
          <cell r="C2412" t="str">
            <v>9Q400164</v>
          </cell>
          <cell r="D2412" t="str">
            <v>IP-SOL-PIX-FO=</v>
          </cell>
          <cell r="E2412">
            <v>34000</v>
          </cell>
          <cell r="F2412">
            <v>19100</v>
          </cell>
          <cell r="G2412">
            <v>22000</v>
          </cell>
          <cell r="H2412">
            <v>13420</v>
          </cell>
          <cell r="I2412">
            <v>268.39999999999998</v>
          </cell>
        </row>
        <row r="2413">
          <cell r="A2413" t="str">
            <v>PIX-MEM-5XX-128=</v>
          </cell>
          <cell r="B2413" t="str">
            <v>128 MB Memory Upgrade for PIX Firewall Models 510 and 520</v>
          </cell>
          <cell r="C2413" t="str">
            <v>9Q400177</v>
          </cell>
          <cell r="D2413" t="str">
            <v>IP-SOL-PIX-MEM-5XX-128=</v>
          </cell>
          <cell r="E2413">
            <v>170000</v>
          </cell>
          <cell r="F2413">
            <v>94100</v>
          </cell>
          <cell r="G2413">
            <v>108000</v>
          </cell>
          <cell r="H2413">
            <v>65880</v>
          </cell>
          <cell r="I2413">
            <v>1317.6</v>
          </cell>
        </row>
        <row r="2414">
          <cell r="A2414" t="str">
            <v>PIX-MEM-UPG-128=</v>
          </cell>
          <cell r="B2414" t="str">
            <v>128 MB Mem Upg for PIX Firewall Models Prior to 500 Series</v>
          </cell>
          <cell r="C2414" t="str">
            <v>9Q400180</v>
          </cell>
          <cell r="D2414" t="str">
            <v>IP-SOL-PIX-MEM-UPG-128=</v>
          </cell>
          <cell r="E2414">
            <v>170000</v>
          </cell>
          <cell r="F2414">
            <v>94100</v>
          </cell>
          <cell r="G2414">
            <v>108000</v>
          </cell>
          <cell r="H2414">
            <v>65880</v>
          </cell>
          <cell r="I2414">
            <v>1317.6</v>
          </cell>
        </row>
        <row r="2415">
          <cell r="A2415" t="str">
            <v>PIX-PL2</v>
          </cell>
          <cell r="B2415" t="str">
            <v>PIX Private Link 2 card</v>
          </cell>
          <cell r="C2415" t="str">
            <v>9Q400193</v>
          </cell>
          <cell r="D2415" t="str">
            <v>IP-SOL-PIX-PL2</v>
          </cell>
          <cell r="E2415">
            <v>509000</v>
          </cell>
          <cell r="F2415">
            <v>282100</v>
          </cell>
          <cell r="G2415">
            <v>324000</v>
          </cell>
          <cell r="H2415">
            <v>197640</v>
          </cell>
          <cell r="I2415">
            <v>3952.8</v>
          </cell>
        </row>
        <row r="2416">
          <cell r="A2416" t="str">
            <v>PIX-CONN-VER=</v>
          </cell>
          <cell r="B2416" t="str">
            <v>PIX Software Upgrade for Non-Support Customers</v>
          </cell>
          <cell r="C2416" t="str">
            <v>9Q400207</v>
          </cell>
          <cell r="D2416" t="str">
            <v>IP-SOL-PIX-CONN-VER=</v>
          </cell>
          <cell r="E2416">
            <v>203000</v>
          </cell>
          <cell r="F2416">
            <v>113000</v>
          </cell>
          <cell r="G2416">
            <v>130000</v>
          </cell>
          <cell r="H2416">
            <v>79300</v>
          </cell>
          <cell r="I2416">
            <v>1586</v>
          </cell>
        </row>
        <row r="2417">
          <cell r="A2417" t="str">
            <v>PIX-515-DC-R-BUN</v>
          </cell>
          <cell r="B2417" t="str">
            <v>PIX 515 DC Bundle (Chassis, software, two 10/100 ports)</v>
          </cell>
          <cell r="C2417" t="str">
            <v>9Q400210</v>
          </cell>
          <cell r="D2417" t="str">
            <v>IP-SOL-PIX-515-DC-R-BUN</v>
          </cell>
          <cell r="E2417">
            <v>1017000</v>
          </cell>
          <cell r="F2417">
            <v>563900</v>
          </cell>
          <cell r="G2417">
            <v>648000</v>
          </cell>
          <cell r="H2417">
            <v>395280</v>
          </cell>
          <cell r="I2417">
            <v>7905.6</v>
          </cell>
        </row>
        <row r="2418">
          <cell r="A2418" t="str">
            <v>PIX-515-DC-UR-BUN</v>
          </cell>
          <cell r="B2418" t="str">
            <v>PIX 515-UR DC Bundle (Chassis, software, two 10/100 ports)</v>
          </cell>
          <cell r="C2418" t="str">
            <v>9Q400223</v>
          </cell>
          <cell r="D2418" t="str">
            <v>IP-SOL-PIX-515-DC-UR-BUN</v>
          </cell>
          <cell r="E2418">
            <v>2204000</v>
          </cell>
          <cell r="F2418">
            <v>1221800</v>
          </cell>
          <cell r="G2418">
            <v>1404000</v>
          </cell>
          <cell r="H2418">
            <v>856440</v>
          </cell>
          <cell r="I2418">
            <v>17128.8</v>
          </cell>
        </row>
        <row r="2419">
          <cell r="A2419" t="str">
            <v>PIX-515-FO-BUN</v>
          </cell>
          <cell r="B2419" t="str">
            <v>PIX 515 chassis and software license failover bundle</v>
          </cell>
          <cell r="C2419" t="str">
            <v>9Q400236</v>
          </cell>
          <cell r="D2419" t="str">
            <v>IP-SOL-PIX-515-FO-BUN</v>
          </cell>
          <cell r="E2419">
            <v>509000</v>
          </cell>
          <cell r="F2419">
            <v>282100</v>
          </cell>
          <cell r="G2419">
            <v>324000</v>
          </cell>
          <cell r="H2419">
            <v>197640</v>
          </cell>
          <cell r="I2419">
            <v>3952.8</v>
          </cell>
        </row>
        <row r="2420">
          <cell r="A2420" t="str">
            <v>PIX-515-R-BUN</v>
          </cell>
          <cell r="B2420" t="str">
            <v>PIX 515R Bundle (Chassis, restricted SW, 2 FE ports)</v>
          </cell>
          <cell r="C2420" t="str">
            <v>9Q400249</v>
          </cell>
          <cell r="D2420" t="str">
            <v>IP-SOL-PIX-515-R-BUN</v>
          </cell>
          <cell r="E2420">
            <v>848000</v>
          </cell>
          <cell r="F2420">
            <v>470000</v>
          </cell>
          <cell r="G2420">
            <v>540000</v>
          </cell>
          <cell r="H2420">
            <v>329400</v>
          </cell>
          <cell r="I2420">
            <v>6588</v>
          </cell>
        </row>
        <row r="2421">
          <cell r="A2421" t="str">
            <v>PIX-515-UR-BUN</v>
          </cell>
          <cell r="B2421" t="str">
            <v>PIX 515R Bundle (Chassis, unrestricted SW, 2 FE ports)</v>
          </cell>
          <cell r="C2421" t="str">
            <v>9Q400252</v>
          </cell>
          <cell r="D2421" t="str">
            <v>IP-SOL-PIX-515-UR-BUN</v>
          </cell>
          <cell r="E2421">
            <v>2035000</v>
          </cell>
          <cell r="F2421">
            <v>1127900</v>
          </cell>
          <cell r="G2421">
            <v>1296000</v>
          </cell>
          <cell r="H2421">
            <v>790560</v>
          </cell>
          <cell r="I2421">
            <v>15811.2</v>
          </cell>
        </row>
        <row r="2422">
          <cell r="A2422" t="str">
            <v>PIX-520-FO-BUN</v>
          </cell>
          <cell r="B2422" t="str">
            <v>PIX 520 chassis and software license failover bundle</v>
          </cell>
          <cell r="C2422" t="str">
            <v>9Q400265</v>
          </cell>
          <cell r="D2422" t="str">
            <v>IP-SOL-PIX-520-FO-BUN</v>
          </cell>
          <cell r="E2422">
            <v>848000</v>
          </cell>
          <cell r="F2422">
            <v>470000</v>
          </cell>
          <cell r="G2422">
            <v>540000</v>
          </cell>
          <cell r="H2422">
            <v>329400</v>
          </cell>
          <cell r="I2422">
            <v>6588</v>
          </cell>
        </row>
        <row r="2423">
          <cell r="A2423" t="str">
            <v>PIX-VPN-3DES</v>
          </cell>
          <cell r="B2423" t="str">
            <v>PIX 3DES Software License Without Client Software</v>
          </cell>
          <cell r="C2423" t="str">
            <v>9Q400278</v>
          </cell>
          <cell r="D2423" t="str">
            <v>IP-SOL-PIX-VPN-3DES</v>
          </cell>
          <cell r="E2423">
            <v>170000</v>
          </cell>
          <cell r="F2423">
            <v>94100</v>
          </cell>
          <cell r="G2423">
            <v>108000</v>
          </cell>
          <cell r="H2423">
            <v>65880</v>
          </cell>
          <cell r="I2423">
            <v>1317.6</v>
          </cell>
        </row>
        <row r="2424">
          <cell r="A2424" t="str">
            <v>PIX-FLASH-16MB=</v>
          </cell>
          <cell r="B2424" t="str">
            <v>PIX 16MB ISA Flash card</v>
          </cell>
          <cell r="C2424" t="str">
            <v>9Q400281</v>
          </cell>
          <cell r="D2424" t="str">
            <v>IP-SOL-PIX-FLASH-16MB=</v>
          </cell>
          <cell r="E2424">
            <v>170000</v>
          </cell>
          <cell r="F2424">
            <v>94100</v>
          </cell>
          <cell r="G2424">
            <v>108000</v>
          </cell>
          <cell r="H2424">
            <v>65880</v>
          </cell>
          <cell r="I2424">
            <v>1317.6</v>
          </cell>
        </row>
        <row r="2425">
          <cell r="A2425" t="str">
            <v>SEC-POL-MGR-2.0</v>
          </cell>
          <cell r="B2425" t="str">
            <v>Cisco Secure Policy Manager v2.0 application</v>
          </cell>
          <cell r="C2425" t="str">
            <v>9Q400294</v>
          </cell>
          <cell r="D2425" t="str">
            <v>IP-SOL-SEC-POL-MGR-2.0</v>
          </cell>
          <cell r="E2425">
            <v>2429000</v>
          </cell>
          <cell r="F2425">
            <v>1854000</v>
          </cell>
          <cell r="G2425">
            <v>1619000</v>
          </cell>
          <cell r="H2425">
            <v>987590</v>
          </cell>
          <cell r="I2425">
            <v>24689.75</v>
          </cell>
        </row>
        <row r="2426">
          <cell r="A2426" t="str">
            <v>SEC-POL-MGR-LITE</v>
          </cell>
          <cell r="B2426" t="str">
            <v>Low-end version of CSPM</v>
          </cell>
          <cell r="C2426" t="str">
            <v>9Q404007</v>
          </cell>
          <cell r="D2426" t="str">
            <v>IP-SOL-SEC-POL-MGR-LITE</v>
          </cell>
          <cell r="G2426">
            <v>216000</v>
          </cell>
          <cell r="H2426">
            <v>131760</v>
          </cell>
          <cell r="I2426">
            <v>3294</v>
          </cell>
        </row>
        <row r="2427">
          <cell r="A2427" t="str">
            <v>SEC-POL-MGR-UPG</v>
          </cell>
          <cell r="B2427" t="str">
            <v>Upgrade to Cisco Secure Policy Manager 2.0 from CSM 1.x</v>
          </cell>
          <cell r="C2427" t="str">
            <v>9Q400308</v>
          </cell>
          <cell r="D2427" t="str">
            <v>IP-SOL-SEC-POL-MGR-UPG</v>
          </cell>
          <cell r="G2427">
            <v>324000</v>
          </cell>
          <cell r="H2427">
            <v>197640</v>
          </cell>
          <cell r="I2427">
            <v>4941</v>
          </cell>
        </row>
        <row r="2428">
          <cell r="A2428" t="str">
            <v>NS-201-S-2500</v>
          </cell>
          <cell r="B2428" t="str">
            <v>Scanner 2.0.1 for Solaris -- Up to 2,500 IP Addresses</v>
          </cell>
          <cell r="C2428" t="str">
            <v>9Q400311</v>
          </cell>
          <cell r="D2428" t="str">
            <v>IP-SOL-NS-201-S-2500</v>
          </cell>
          <cell r="G2428">
            <v>53000</v>
          </cell>
          <cell r="H2428">
            <v>32330</v>
          </cell>
          <cell r="I2428">
            <v>808.25</v>
          </cell>
        </row>
        <row r="2429">
          <cell r="A2429" t="str">
            <v>NS-20-NT-2500</v>
          </cell>
          <cell r="B2429" t="str">
            <v>Scanner 2.0 for NT -- Up to 2500 Addresses</v>
          </cell>
          <cell r="C2429" t="str">
            <v>9Q400324</v>
          </cell>
          <cell r="D2429" t="str">
            <v>IP-SOL-NS-20-NT-2500</v>
          </cell>
          <cell r="G2429" t="e">
            <v>#N/A</v>
          </cell>
          <cell r="H2429" t="e">
            <v>#N/A</v>
          </cell>
          <cell r="I2429" t="e">
            <v>#N/A</v>
          </cell>
        </row>
        <row r="2430">
          <cell r="A2430" t="str">
            <v>IDS-4220-E</v>
          </cell>
          <cell r="B2430" t="str">
            <v>Cisco Secure IDS Ethernet Sensor</v>
          </cell>
          <cell r="C2430" t="str">
            <v>9Q400337</v>
          </cell>
          <cell r="D2430" t="str">
            <v>IP-SOL-IDS-4220-E</v>
          </cell>
          <cell r="G2430">
            <v>1350000</v>
          </cell>
          <cell r="H2430">
            <v>823500</v>
          </cell>
          <cell r="I2430">
            <v>20587.5</v>
          </cell>
        </row>
        <row r="2431">
          <cell r="A2431" t="str">
            <v>IDS-4220-TR</v>
          </cell>
          <cell r="B2431" t="str">
            <v>Cisco Secure IDS Token Ring Sensor</v>
          </cell>
          <cell r="C2431" t="str">
            <v>9Q400340</v>
          </cell>
          <cell r="D2431" t="str">
            <v>IP-SOL-IDS-4220-TR</v>
          </cell>
          <cell r="G2431" t="e">
            <v>#N/A</v>
          </cell>
          <cell r="H2431" t="e">
            <v>#N/A</v>
          </cell>
          <cell r="I2431" t="e">
            <v>#N/A</v>
          </cell>
        </row>
        <row r="2432">
          <cell r="A2432" t="str">
            <v>IDS-4230-DFDDI</v>
          </cell>
          <cell r="B2432" t="str">
            <v>Cisco Secure IDS SAS FDDI Sensor</v>
          </cell>
          <cell r="C2432" t="str">
            <v>9Q400353</v>
          </cell>
          <cell r="D2432" t="str">
            <v>IP-SOL-IDS-4230-DFDDI</v>
          </cell>
          <cell r="G2432" t="e">
            <v>#N/A</v>
          </cell>
          <cell r="H2432" t="e">
            <v>#N/A</v>
          </cell>
          <cell r="I2432" t="e">
            <v>#N/A</v>
          </cell>
        </row>
        <row r="2433">
          <cell r="A2433" t="str">
            <v>IDS-4230-FE</v>
          </cell>
          <cell r="B2433" t="str">
            <v>Cisco Secure IDS Fast Ethernet Sensor</v>
          </cell>
          <cell r="C2433" t="str">
            <v>9Q400366</v>
          </cell>
          <cell r="D2433" t="str">
            <v>IP-SOL-IDS-4230-FE</v>
          </cell>
          <cell r="G2433">
            <v>2052000</v>
          </cell>
          <cell r="H2433">
            <v>1251720</v>
          </cell>
          <cell r="I2433">
            <v>31293</v>
          </cell>
        </row>
        <row r="2434">
          <cell r="A2434" t="str">
            <v>IDS-4230-SFDDI</v>
          </cell>
          <cell r="B2434" t="str">
            <v>Cisco Secure IDS DAS FDDI Sensor</v>
          </cell>
          <cell r="C2434" t="str">
            <v>9Q400379</v>
          </cell>
          <cell r="D2434" t="str">
            <v>IP-SOL-IDS-4230-SFDDI</v>
          </cell>
          <cell r="G2434" t="e">
            <v>#N/A</v>
          </cell>
          <cell r="H2434" t="e">
            <v>#N/A</v>
          </cell>
          <cell r="I2434" t="e">
            <v>#N/A</v>
          </cell>
        </row>
        <row r="2435">
          <cell r="A2435" t="str">
            <v>IDS-DIR</v>
          </cell>
          <cell r="B2435" t="str">
            <v>Cisco Secure IDS Director Software</v>
          </cell>
          <cell r="C2435" t="str">
            <v>9Q400382</v>
          </cell>
          <cell r="D2435" t="str">
            <v>IP-SOL-IDS-DIR</v>
          </cell>
          <cell r="G2435">
            <v>539000</v>
          </cell>
          <cell r="H2435">
            <v>328790</v>
          </cell>
          <cell r="I2435">
            <v>8219.75</v>
          </cell>
        </row>
        <row r="2436">
          <cell r="A2436" t="str">
            <v>IDS-DIR-U</v>
          </cell>
          <cell r="B2436" t="str">
            <v>Upgrade of CSIDS Director SW w/o SW App Sprt</v>
          </cell>
          <cell r="C2436" t="str">
            <v>9Q400395</v>
          </cell>
          <cell r="D2436" t="str">
            <v>IP-SOL-IDS-DIR-U</v>
          </cell>
          <cell r="G2436">
            <v>323000</v>
          </cell>
          <cell r="H2436">
            <v>197030</v>
          </cell>
          <cell r="I2436">
            <v>4925.75</v>
          </cell>
        </row>
        <row r="2437">
          <cell r="A2437" t="str">
            <v>IDS-E/TR-MEM-U</v>
          </cell>
          <cell r="B2437" t="str">
            <v>256MB Memory Upgrade For 2E And TR Units</v>
          </cell>
          <cell r="C2437" t="str">
            <v>9Q404052</v>
          </cell>
          <cell r="D2437" t="str">
            <v>IP-SOL-IDS-E/TR-MEM-U</v>
          </cell>
          <cell r="G2437">
            <v>97000</v>
          </cell>
          <cell r="H2437">
            <v>59170</v>
          </cell>
          <cell r="I2437">
            <v>1479.25</v>
          </cell>
        </row>
        <row r="2438">
          <cell r="A2438" t="str">
            <v>IDS-FE/FDI-MEM-U</v>
          </cell>
          <cell r="B2438" t="str">
            <v>512MB Memory Upgrade For 2FE, SFDDI And DFDDI Units</v>
          </cell>
          <cell r="C2438" t="str">
            <v>9Q404065</v>
          </cell>
          <cell r="D2438" t="str">
            <v>IP-SOL-IDS-FE/FDI-MEM-U</v>
          </cell>
          <cell r="G2438">
            <v>194000</v>
          </cell>
          <cell r="H2438">
            <v>118340</v>
          </cell>
          <cell r="I2438">
            <v>2958.5</v>
          </cell>
        </row>
        <row r="2439">
          <cell r="A2439" t="str">
            <v>IDS-SW-U</v>
          </cell>
          <cell r="B2439" t="str">
            <v>Upgrade of CSIDS Sensor SW w/o SW App Sprt</v>
          </cell>
          <cell r="C2439" t="str">
            <v>9Q400409</v>
          </cell>
          <cell r="D2439" t="str">
            <v>IP-SOL-IDS-SW-U</v>
          </cell>
          <cell r="G2439">
            <v>616000</v>
          </cell>
          <cell r="H2439">
            <v>375760</v>
          </cell>
          <cell r="I2439">
            <v>9394</v>
          </cell>
        </row>
        <row r="2440">
          <cell r="A2440" t="str">
            <v>VPN-SW-3DES-100=</v>
          </cell>
          <cell r="B2440" t="str">
            <v>VPN Client (up to) 100-user 3DES license</v>
          </cell>
          <cell r="C2440" t="str">
            <v>9Q400412</v>
          </cell>
          <cell r="D2440" t="str">
            <v>IP-SOL-VPN-SW-3DES-100=</v>
          </cell>
          <cell r="G2440">
            <v>27000</v>
          </cell>
          <cell r="H2440">
            <v>16470</v>
          </cell>
          <cell r="I2440">
            <v>0</v>
          </cell>
        </row>
        <row r="2441">
          <cell r="A2441" t="str">
            <v>VPN-SW-3DES-1000=</v>
          </cell>
          <cell r="B2441" t="str">
            <v>VPN Client (up to) 1000-user 3DES license</v>
          </cell>
          <cell r="C2441" t="str">
            <v>9Q400425</v>
          </cell>
          <cell r="D2441" t="str">
            <v>IP-SOL-VPN-SW-3DES-1000=</v>
          </cell>
          <cell r="G2441">
            <v>108000</v>
          </cell>
          <cell r="H2441">
            <v>65880</v>
          </cell>
          <cell r="I2441">
            <v>0</v>
          </cell>
        </row>
        <row r="2442">
          <cell r="A2442" t="str">
            <v>VPN-SW-3DES-UR=</v>
          </cell>
          <cell r="B2442" t="str">
            <v>VPN Client Unrestricted 3DES license</v>
          </cell>
          <cell r="C2442" t="str">
            <v>9Q400438</v>
          </cell>
          <cell r="D2442" t="str">
            <v>IP-SOL-VPN-SW-3DES-UR=</v>
          </cell>
          <cell r="G2442">
            <v>270000</v>
          </cell>
          <cell r="H2442">
            <v>164700</v>
          </cell>
          <cell r="I2442">
            <v>0</v>
          </cell>
        </row>
        <row r="2443">
          <cell r="A2443" t="str">
            <v>VPN-SW-DES-100=</v>
          </cell>
          <cell r="B2443" t="str">
            <v>VPN Client (up to) 100-user DES license</v>
          </cell>
          <cell r="C2443" t="str">
            <v>9Q400441</v>
          </cell>
          <cell r="D2443" t="str">
            <v>IP-SOL-VPN-SW-DES-100=</v>
          </cell>
          <cell r="G2443">
            <v>27000</v>
          </cell>
          <cell r="H2443">
            <v>16470</v>
          </cell>
          <cell r="I2443">
            <v>0</v>
          </cell>
        </row>
        <row r="2444">
          <cell r="A2444" t="str">
            <v>VPN-SW-DES-1000=</v>
          </cell>
          <cell r="B2444" t="str">
            <v>VPN Client (up to) 1000-user DES license</v>
          </cell>
          <cell r="C2444" t="str">
            <v>9Q400454</v>
          </cell>
          <cell r="D2444" t="str">
            <v>IP-SOL-VPN-SW-DES-1000=</v>
          </cell>
          <cell r="G2444">
            <v>108000</v>
          </cell>
          <cell r="H2444">
            <v>65880</v>
          </cell>
          <cell r="I2444">
            <v>0</v>
          </cell>
        </row>
        <row r="2445">
          <cell r="A2445" t="str">
            <v>VPN-SW-DES-UR=</v>
          </cell>
          <cell r="B2445" t="str">
            <v>VPN Client Unrestricted DES license</v>
          </cell>
          <cell r="C2445" t="str">
            <v>9Q400467</v>
          </cell>
          <cell r="D2445" t="str">
            <v>IP-SOL-VPN-SW-DES-UR=</v>
          </cell>
          <cell r="G2445">
            <v>270000</v>
          </cell>
          <cell r="H2445">
            <v>164700</v>
          </cell>
          <cell r="I2445">
            <v>0</v>
          </cell>
        </row>
        <row r="2446">
          <cell r="A2446" t="str">
            <v>WS-C1912-A</v>
          </cell>
          <cell r="B2446" t="str">
            <v>12 Port 10BaseT Switch w/2 100BaseTX Ports;Ent Ed Upgradable</v>
          </cell>
          <cell r="C2446" t="str">
            <v>9Q300002</v>
          </cell>
          <cell r="D2446" t="str">
            <v>IP-SOL-WS-C1912-A</v>
          </cell>
          <cell r="E2446">
            <v>118000</v>
          </cell>
          <cell r="F2446">
            <v>73400</v>
          </cell>
          <cell r="G2446">
            <v>97000</v>
          </cell>
          <cell r="H2446">
            <v>59170</v>
          </cell>
          <cell r="I2446">
            <v>1183.4000000000001</v>
          </cell>
        </row>
        <row r="2447">
          <cell r="A2447" t="str">
            <v>WS-C1912C-A</v>
          </cell>
          <cell r="B2447" t="str">
            <v>12 Port 10BaseTSwitch w/1 100BaseTX;1 100BaseFX;Ent Ed Upgd</v>
          </cell>
          <cell r="C2447" t="str">
            <v>9Q300015</v>
          </cell>
          <cell r="D2447" t="str">
            <v>IP-SOL-WS-C1912C-A</v>
          </cell>
          <cell r="E2447">
            <v>158000</v>
          </cell>
          <cell r="F2447">
            <v>97700</v>
          </cell>
          <cell r="G2447">
            <v>129000</v>
          </cell>
          <cell r="H2447">
            <v>78690</v>
          </cell>
          <cell r="I2447">
            <v>1573.8</v>
          </cell>
        </row>
        <row r="2448">
          <cell r="A2448" t="str">
            <v>WS-C1912C-EN</v>
          </cell>
          <cell r="B2448" t="str">
            <v>12 Port 10Mb Switch 1 100TX, 1 100 FX Port, ISL,CGMP,RMON</v>
          </cell>
          <cell r="C2448" t="str">
            <v>9Q300028</v>
          </cell>
          <cell r="D2448" t="str">
            <v>IP-SOL-WS-C1912C-EN</v>
          </cell>
          <cell r="E2448">
            <v>211000</v>
          </cell>
          <cell r="F2448">
            <v>130300</v>
          </cell>
          <cell r="G2448">
            <v>172000</v>
          </cell>
          <cell r="H2448">
            <v>104920</v>
          </cell>
          <cell r="I2448">
            <v>2098.4</v>
          </cell>
        </row>
        <row r="2449">
          <cell r="A2449" t="str">
            <v>WS-C1912-EN</v>
          </cell>
          <cell r="B2449" t="str">
            <v>12 Port 10MB Switch 2 100BaseTX Ports, ISL,CGMP,RMON</v>
          </cell>
          <cell r="C2449" t="str">
            <v>9Q300031</v>
          </cell>
          <cell r="D2449" t="str">
            <v>IP-SOL-WS-C1912-EN</v>
          </cell>
          <cell r="E2449">
            <v>171000</v>
          </cell>
          <cell r="F2449">
            <v>106000</v>
          </cell>
          <cell r="G2449">
            <v>140000</v>
          </cell>
          <cell r="H2449">
            <v>85400</v>
          </cell>
          <cell r="I2449">
            <v>1708</v>
          </cell>
        </row>
        <row r="2450">
          <cell r="A2450" t="str">
            <v>WS-C1924-A</v>
          </cell>
          <cell r="B2450" t="str">
            <v>24 Port 10Mb Switch W/2 100BaseTX Ports; Ent Ed Upgradable</v>
          </cell>
          <cell r="C2450" t="str">
            <v>9Q300044</v>
          </cell>
          <cell r="D2450" t="str">
            <v>IP-SOL-WS-C1924-A</v>
          </cell>
          <cell r="E2450">
            <v>171000</v>
          </cell>
          <cell r="F2450">
            <v>106000</v>
          </cell>
          <cell r="G2450">
            <v>140000</v>
          </cell>
          <cell r="H2450">
            <v>85400</v>
          </cell>
          <cell r="I2450">
            <v>1708</v>
          </cell>
        </row>
        <row r="2451">
          <cell r="A2451" t="str">
            <v>WS-C1924C-A</v>
          </cell>
          <cell r="B2451" t="str">
            <v>24 Port 10Mb Switch w/1 100BaseTX, 1 100 Base FX;Ent Ed Upgd</v>
          </cell>
          <cell r="C2451" t="str">
            <v>9Q300057</v>
          </cell>
          <cell r="D2451" t="str">
            <v>IP-SOL-WS-C1924C-A</v>
          </cell>
          <cell r="E2451">
            <v>211000</v>
          </cell>
          <cell r="F2451">
            <v>130300</v>
          </cell>
          <cell r="G2451">
            <v>172000</v>
          </cell>
          <cell r="H2451">
            <v>104920</v>
          </cell>
          <cell r="I2451">
            <v>2098.4</v>
          </cell>
        </row>
        <row r="2452">
          <cell r="A2452" t="str">
            <v>WS-C1924C-EN</v>
          </cell>
          <cell r="B2452" t="str">
            <v>24 Port 10Mb Switch, 1 100 TX, 1 100 FX Port,ISL,CGMP,RMON</v>
          </cell>
          <cell r="C2452" t="str">
            <v>9Q300060</v>
          </cell>
          <cell r="D2452" t="str">
            <v>IP-SOL-WS-C1924C-EN</v>
          </cell>
          <cell r="E2452">
            <v>264000</v>
          </cell>
          <cell r="F2452">
            <v>162800</v>
          </cell>
          <cell r="G2452">
            <v>215000</v>
          </cell>
          <cell r="H2452">
            <v>131150</v>
          </cell>
          <cell r="I2452">
            <v>2623</v>
          </cell>
        </row>
        <row r="2453">
          <cell r="A2453" t="str">
            <v>WS-C1924C-EN-5PACK</v>
          </cell>
          <cell r="B2453" t="str">
            <v>5 Catalyst 1924C-EN Switches</v>
          </cell>
          <cell r="C2453" t="str">
            <v>9Q300073</v>
          </cell>
          <cell r="D2453" t="str">
            <v>IP-SOL-WS-C1924C-EN-5PACK</v>
          </cell>
          <cell r="E2453">
            <v>1187000</v>
          </cell>
          <cell r="F2453">
            <v>733400</v>
          </cell>
          <cell r="G2453">
            <v>969000</v>
          </cell>
          <cell r="H2453">
            <v>591090</v>
          </cell>
          <cell r="I2453">
            <v>11821.8</v>
          </cell>
        </row>
        <row r="2454">
          <cell r="A2454" t="str">
            <v>WS-C1924-EN</v>
          </cell>
          <cell r="B2454" t="str">
            <v>24 Port 10Mb Switch, 2 100BaseTX Ports, ISL,CGMP,RMON</v>
          </cell>
          <cell r="C2454" t="str">
            <v>9Q300086</v>
          </cell>
          <cell r="D2454" t="str">
            <v>IP-SOL-WS-C1924-EN</v>
          </cell>
          <cell r="E2454">
            <v>224000</v>
          </cell>
          <cell r="F2454">
            <v>138500</v>
          </cell>
          <cell r="G2454">
            <v>183000</v>
          </cell>
          <cell r="H2454">
            <v>111630</v>
          </cell>
          <cell r="I2454">
            <v>2232.6</v>
          </cell>
        </row>
        <row r="2455">
          <cell r="A2455" t="str">
            <v>WS-C1924-EN-5PACK</v>
          </cell>
          <cell r="B2455" t="str">
            <v>5 Catalyst 1924-EN Switches</v>
          </cell>
          <cell r="C2455" t="str">
            <v>9Q300099</v>
          </cell>
          <cell r="D2455" t="str">
            <v>IP-SOL-WS-C1924-EN-5PACK</v>
          </cell>
          <cell r="E2455">
            <v>1008000</v>
          </cell>
          <cell r="F2455">
            <v>623500</v>
          </cell>
          <cell r="G2455">
            <v>824000</v>
          </cell>
          <cell r="H2455">
            <v>502640</v>
          </cell>
          <cell r="I2455">
            <v>10052.799999999999</v>
          </cell>
        </row>
        <row r="2456">
          <cell r="A2456" t="str">
            <v>WS-C1924-EN-DC</v>
          </cell>
          <cell r="B2456" t="str">
            <v>Catalyst 1900 Enterprise Edition, 24 10BT, 2 TX, DC power</v>
          </cell>
          <cell r="C2456" t="str">
            <v>9Q300103</v>
          </cell>
          <cell r="D2456" t="str">
            <v>IP-SOL-WS-C1924-EN-DC</v>
          </cell>
          <cell r="E2456">
            <v>396000</v>
          </cell>
          <cell r="F2456">
            <v>244500</v>
          </cell>
          <cell r="G2456">
            <v>323000</v>
          </cell>
          <cell r="H2456">
            <v>197030</v>
          </cell>
          <cell r="I2456">
            <v>3940.6</v>
          </cell>
        </row>
        <row r="2457">
          <cell r="A2457" t="str">
            <v>WS-C1924F-A</v>
          </cell>
          <cell r="B2457" t="str">
            <v>Catalyst 1900 Std Edition with 24 10BT, 2 100BaseFX ports</v>
          </cell>
          <cell r="C2457" t="str">
            <v>9Q300116</v>
          </cell>
          <cell r="D2457" t="str">
            <v>IP-SOL-WS-C1924F-A</v>
          </cell>
          <cell r="E2457">
            <v>237000</v>
          </cell>
          <cell r="F2457">
            <v>146800</v>
          </cell>
          <cell r="G2457">
            <v>194000</v>
          </cell>
          <cell r="H2457">
            <v>118340</v>
          </cell>
          <cell r="I2457">
            <v>2366.8000000000002</v>
          </cell>
        </row>
        <row r="2458">
          <cell r="A2458" t="str">
            <v>WS-C1924F-EN</v>
          </cell>
          <cell r="B2458" t="str">
            <v>Catalyst 1900 Ent Edition with 24 10BT, 2 100BaseFX ports</v>
          </cell>
          <cell r="C2458" t="str">
            <v>9Q300129</v>
          </cell>
          <cell r="D2458" t="str">
            <v>IP-SOL-WS-C1924F-EN</v>
          </cell>
          <cell r="E2458">
            <v>290000</v>
          </cell>
          <cell r="F2458">
            <v>179400</v>
          </cell>
          <cell r="G2458">
            <v>237000</v>
          </cell>
          <cell r="H2458">
            <v>144570</v>
          </cell>
          <cell r="I2458">
            <v>2891.4</v>
          </cell>
        </row>
        <row r="2459">
          <cell r="A2459" t="str">
            <v>WS-C19/28-EN</v>
          </cell>
          <cell r="B2459" t="str">
            <v>Catalyst 1900/2820 Enterprise Upgrade Kit</v>
          </cell>
          <cell r="C2459" t="str">
            <v>9Q300132</v>
          </cell>
          <cell r="D2459" t="str">
            <v>IP-SOL-WS-C19/28-EN</v>
          </cell>
          <cell r="E2459">
            <v>58000</v>
          </cell>
          <cell r="F2459">
            <v>33200</v>
          </cell>
          <cell r="G2459">
            <v>43000</v>
          </cell>
          <cell r="H2459">
            <v>26230</v>
          </cell>
          <cell r="I2459">
            <v>524.6</v>
          </cell>
        </row>
        <row r="2460">
          <cell r="A2460" t="str">
            <v>WS-C2828-A</v>
          </cell>
          <cell r="B2460" t="str">
            <v>24 Port Mod 10Mb switch, 2 slots, 8K MAC; Ent Ed Upgradable</v>
          </cell>
          <cell r="C2460" t="str">
            <v>9Q310003</v>
          </cell>
          <cell r="D2460" t="str">
            <v>IP-SOL-WS-C2828-A</v>
          </cell>
          <cell r="G2460">
            <v>161000</v>
          </cell>
          <cell r="H2460">
            <v>98210</v>
          </cell>
          <cell r="I2460">
            <v>1964.2</v>
          </cell>
        </row>
        <row r="2461">
          <cell r="A2461" t="str">
            <v>WS-C2828-EN</v>
          </cell>
          <cell r="B2461" t="str">
            <v>24 Port Modular 10Mb Switch 2 Slots, 8K MAC,ISL,CGMP,RMON</v>
          </cell>
          <cell r="C2461" t="str">
            <v>9Q310016</v>
          </cell>
          <cell r="D2461" t="str">
            <v>IP-SOL-WS-C2828-EN</v>
          </cell>
          <cell r="G2461">
            <v>205000</v>
          </cell>
          <cell r="H2461">
            <v>125050</v>
          </cell>
          <cell r="I2461">
            <v>2501</v>
          </cell>
        </row>
        <row r="2462">
          <cell r="A2462" t="str">
            <v>WS-X2811</v>
          </cell>
          <cell r="B2462" t="str">
            <v>1-Port 100BaseTX Module for Catalyst 2820</v>
          </cell>
          <cell r="C2462" t="str">
            <v>9Q310029</v>
          </cell>
          <cell r="D2462" t="str">
            <v>IP-SOL-WS-X2811</v>
          </cell>
          <cell r="G2462">
            <v>86000</v>
          </cell>
          <cell r="H2462">
            <v>52460</v>
          </cell>
          <cell r="I2462">
            <v>1049.2</v>
          </cell>
        </row>
        <row r="2463">
          <cell r="A2463" t="str">
            <v>WS-X2818</v>
          </cell>
          <cell r="B2463" t="str">
            <v>8-Port 100BaseTX Module for Catalyst 2820</v>
          </cell>
          <cell r="C2463" t="str">
            <v>9Q310032</v>
          </cell>
          <cell r="D2463" t="str">
            <v>IP-SOL-WS-X2818</v>
          </cell>
          <cell r="G2463">
            <v>161000</v>
          </cell>
          <cell r="H2463">
            <v>98210</v>
          </cell>
          <cell r="I2463">
            <v>1964.2</v>
          </cell>
        </row>
        <row r="2464">
          <cell r="A2464" t="str">
            <v>WS-X2821</v>
          </cell>
          <cell r="B2464" t="str">
            <v>1-Port 100BaseFX Module for Catalyst 2820</v>
          </cell>
          <cell r="C2464" t="str">
            <v>9Q310045</v>
          </cell>
          <cell r="D2464" t="str">
            <v>IP-SOL-WS-X2821</v>
          </cell>
          <cell r="G2464">
            <v>107000</v>
          </cell>
          <cell r="H2464">
            <v>65270</v>
          </cell>
          <cell r="I2464">
            <v>1305.4000000000001</v>
          </cell>
        </row>
        <row r="2465">
          <cell r="A2465" t="str">
            <v>WS-X2824</v>
          </cell>
          <cell r="B2465" t="str">
            <v>4-Port 100BaseFX Module for Catalyst 2820</v>
          </cell>
          <cell r="C2465" t="str">
            <v>9Q310058</v>
          </cell>
          <cell r="D2465" t="str">
            <v>IP-SOL-WS-X2824</v>
          </cell>
          <cell r="G2465">
            <v>323000</v>
          </cell>
          <cell r="H2465">
            <v>197030</v>
          </cell>
          <cell r="I2465">
            <v>3940.6</v>
          </cell>
        </row>
        <row r="2466">
          <cell r="A2466" t="str">
            <v>WS-X2831</v>
          </cell>
          <cell r="B2466" t="str">
            <v>FDDI UTP SAS Module for Catalyst 2820</v>
          </cell>
          <cell r="C2466" t="str">
            <v>9Q310061</v>
          </cell>
          <cell r="D2466" t="str">
            <v>IP-SOL-WS-X2831</v>
          </cell>
          <cell r="G2466">
            <v>431000</v>
          </cell>
          <cell r="H2466">
            <v>262910</v>
          </cell>
          <cell r="I2466">
            <v>5258.2</v>
          </cell>
        </row>
        <row r="2467">
          <cell r="A2467" t="str">
            <v>WS-X2842</v>
          </cell>
          <cell r="B2467" t="str">
            <v>FDDI Fiber DAS Module for Catalyst 2820</v>
          </cell>
          <cell r="C2467" t="str">
            <v>9Q310074</v>
          </cell>
          <cell r="D2467" t="str">
            <v>IP-SOL-WS-X2842</v>
          </cell>
          <cell r="G2467" t="e">
            <v>#N/A</v>
          </cell>
          <cell r="H2467" t="e">
            <v>#N/A</v>
          </cell>
          <cell r="I2467" t="e">
            <v>#N/A</v>
          </cell>
        </row>
        <row r="2468">
          <cell r="A2468" t="str">
            <v>WS-C2948G</v>
          </cell>
          <cell r="B2468" t="str">
            <v>Catalyst 2948G Switch,48 10/100TX(RJ-45)+ 2 1000X GBIC Slots</v>
          </cell>
          <cell r="C2468" t="str">
            <v>9Q320004</v>
          </cell>
          <cell r="D2468" t="str">
            <v>IP-SOL-WS-C2948G</v>
          </cell>
          <cell r="E2468">
            <v>915000</v>
          </cell>
          <cell r="F2468">
            <v>493500</v>
          </cell>
          <cell r="G2468">
            <v>647000</v>
          </cell>
          <cell r="H2468">
            <v>394670</v>
          </cell>
          <cell r="I2468">
            <v>29600.25</v>
          </cell>
        </row>
        <row r="2469">
          <cell r="A2469" t="str">
            <v>WS-C2948G-L3</v>
          </cell>
          <cell r="B2469" t="str">
            <v>Catalyst 2948G-L3 Layer 3 Switch - 48 10/100,2 GBIC Slots</v>
          </cell>
          <cell r="C2469" t="str">
            <v>9Q320017</v>
          </cell>
          <cell r="D2469" t="str">
            <v>IP-SOL-WS-C2948G-L3</v>
          </cell>
          <cell r="E2469">
            <v>1525000</v>
          </cell>
          <cell r="F2469">
            <v>822900</v>
          </cell>
          <cell r="G2469">
            <v>1079000</v>
          </cell>
          <cell r="H2469">
            <v>658190</v>
          </cell>
          <cell r="I2469">
            <v>49364.25</v>
          </cell>
        </row>
        <row r="2470">
          <cell r="A2470" t="str">
            <v>WS-C2980G</v>
          </cell>
          <cell r="B2470" t="str">
            <v>Catalyst 2980G Switch, 80 10/100TX(RJ45)+2 1000X (GBIC Slot)</v>
          </cell>
          <cell r="C2470" t="str">
            <v>9Q320020</v>
          </cell>
          <cell r="D2470" t="str">
            <v>IP-SOL-WS-C2980G</v>
          </cell>
          <cell r="E2470">
            <v>1311000</v>
          </cell>
          <cell r="F2470">
            <v>734300</v>
          </cell>
          <cell r="G2470">
            <v>971000</v>
          </cell>
          <cell r="H2470">
            <v>592310</v>
          </cell>
          <cell r="I2470">
            <v>44423.25</v>
          </cell>
        </row>
        <row r="2471">
          <cell r="A2471" t="str">
            <v>WS-G5484</v>
          </cell>
          <cell r="B2471" t="str">
            <v>1000BASE-SX "Short Wavelength" GBIC (Multimode only)</v>
          </cell>
          <cell r="C2471" t="str">
            <v>9Q320349</v>
          </cell>
          <cell r="D2471" t="str">
            <v>IP-SOL-WS-G5484</v>
          </cell>
          <cell r="E2471">
            <v>76000</v>
          </cell>
          <cell r="F2471">
            <v>41200</v>
          </cell>
          <cell r="G2471">
            <v>54000</v>
          </cell>
          <cell r="H2471">
            <v>32940</v>
          </cell>
          <cell r="I2471">
            <v>658.8</v>
          </cell>
        </row>
        <row r="2472">
          <cell r="A2472" t="str">
            <v>WS-G5486</v>
          </cell>
          <cell r="B2472" t="str">
            <v>1000BASE-LX/LH "long haul" GBIC (singlemode or multimode)</v>
          </cell>
          <cell r="C2472" t="str">
            <v>9Q320046</v>
          </cell>
          <cell r="D2472" t="str">
            <v>IP-SOL-WS-G5486</v>
          </cell>
          <cell r="E2472">
            <v>229000</v>
          </cell>
          <cell r="F2472">
            <v>123600</v>
          </cell>
          <cell r="G2472">
            <v>162000</v>
          </cell>
          <cell r="H2472">
            <v>98820</v>
          </cell>
          <cell r="I2472">
            <v>1976.4</v>
          </cell>
        </row>
        <row r="2473">
          <cell r="A2473" t="str">
            <v>WS-G5487</v>
          </cell>
          <cell r="B2473" t="str">
            <v>1000Base-ZX extended reach GBIC(singlemode)</v>
          </cell>
          <cell r="C2473" t="str">
            <v>9Q320059</v>
          </cell>
          <cell r="D2473" t="str">
            <v>IP-SOL-WS-G5487</v>
          </cell>
          <cell r="E2473">
            <v>1143000</v>
          </cell>
          <cell r="F2473">
            <v>617000</v>
          </cell>
          <cell r="G2473">
            <v>809000</v>
          </cell>
          <cell r="H2473">
            <v>493490</v>
          </cell>
          <cell r="I2473">
            <v>9869.7999999999993</v>
          </cell>
        </row>
        <row r="2474">
          <cell r="A2474" t="str">
            <v>WS-X2914-XL-V</v>
          </cell>
          <cell r="B2474" t="str">
            <v>4-port 10/100 ISL/802.1Q Switch Module</v>
          </cell>
          <cell r="C2474" t="str">
            <v>9Q320062</v>
          </cell>
          <cell r="D2474" t="str">
            <v>IP-SOL-WS-X2914-XL-V</v>
          </cell>
          <cell r="E2474">
            <v>132000</v>
          </cell>
          <cell r="F2474">
            <v>79700</v>
          </cell>
          <cell r="G2474">
            <v>107000</v>
          </cell>
          <cell r="H2474">
            <v>65270</v>
          </cell>
          <cell r="I2474">
            <v>1305.4000000000001</v>
          </cell>
        </row>
        <row r="2475">
          <cell r="A2475" t="str">
            <v>WS-X2922-XL-V</v>
          </cell>
          <cell r="B2475" t="str">
            <v>2-port 100BaseFX ISL/802.1Q Switch Module</v>
          </cell>
          <cell r="C2475" t="str">
            <v>9Q320075</v>
          </cell>
          <cell r="D2475" t="str">
            <v>IP-SOL-WS-X2922-XL-V</v>
          </cell>
          <cell r="E2475">
            <v>132000</v>
          </cell>
          <cell r="F2475">
            <v>79700</v>
          </cell>
          <cell r="G2475">
            <v>107000</v>
          </cell>
          <cell r="H2475">
            <v>65270</v>
          </cell>
          <cell r="I2475">
            <v>1305.4000000000001</v>
          </cell>
        </row>
        <row r="2476">
          <cell r="A2476" t="str">
            <v>WS-X2924-XL-V</v>
          </cell>
          <cell r="B2476" t="str">
            <v>4-port 100BaseFX ISL/802.1Q Switch Module</v>
          </cell>
          <cell r="C2476" t="str">
            <v>9Q320088</v>
          </cell>
          <cell r="D2476" t="str">
            <v>IP-SOL-WS-X2924-XL-V</v>
          </cell>
          <cell r="E2476">
            <v>264000</v>
          </cell>
          <cell r="F2476">
            <v>160000</v>
          </cell>
          <cell r="G2476">
            <v>215000</v>
          </cell>
          <cell r="H2476">
            <v>131150</v>
          </cell>
          <cell r="I2476">
            <v>2623</v>
          </cell>
        </row>
        <row r="2477">
          <cell r="A2477" t="str">
            <v>WS-X2931-XL</v>
          </cell>
          <cell r="B2477" t="str">
            <v>1000BaseX uplink for Catalyst 2900 XL</v>
          </cell>
          <cell r="C2477" t="str">
            <v>9Q320091</v>
          </cell>
          <cell r="D2477" t="str">
            <v>IP-SOL-WS-X2931-XL</v>
          </cell>
          <cell r="E2477">
            <v>132000</v>
          </cell>
          <cell r="F2477">
            <v>79700</v>
          </cell>
          <cell r="G2477">
            <v>107000</v>
          </cell>
          <cell r="H2477">
            <v>65270</v>
          </cell>
          <cell r="I2477">
            <v>1305.4000000000001</v>
          </cell>
        </row>
        <row r="2478">
          <cell r="A2478" t="str">
            <v>WS-X2932-XL</v>
          </cell>
          <cell r="B2478" t="str">
            <v>1000BaseT uplink for Catalyst 2900 XL</v>
          </cell>
          <cell r="C2478" t="str">
            <v>9Q320105</v>
          </cell>
          <cell r="D2478" t="str">
            <v>IP-SOL-WS-X2932-XL</v>
          </cell>
          <cell r="E2478">
            <v>100000</v>
          </cell>
          <cell r="F2478">
            <v>63500</v>
          </cell>
          <cell r="G2478">
            <v>86000</v>
          </cell>
          <cell r="H2478">
            <v>52460</v>
          </cell>
          <cell r="I2478">
            <v>1049.2</v>
          </cell>
        </row>
        <row r="2479">
          <cell r="A2479" t="str">
            <v>WS-X2951-XL</v>
          </cell>
          <cell r="B2479" t="str">
            <v>Catalyst 2900 XL Series  ATM 155 UTP Module</v>
          </cell>
          <cell r="C2479" t="str">
            <v>9Q320118</v>
          </cell>
          <cell r="D2479" t="str">
            <v>IP-SOL-WS-X2951-XL</v>
          </cell>
          <cell r="E2479">
            <v>396000</v>
          </cell>
          <cell r="F2479">
            <v>240300</v>
          </cell>
          <cell r="G2479">
            <v>323000</v>
          </cell>
          <cell r="H2479">
            <v>197030</v>
          </cell>
          <cell r="I2479">
            <v>3940.6</v>
          </cell>
        </row>
        <row r="2480">
          <cell r="A2480" t="str">
            <v>WS-X2961-XL</v>
          </cell>
          <cell r="B2480" t="str">
            <v>Catalyst 2900 XL Series  ATM 155 Multimode Fiber Module</v>
          </cell>
          <cell r="C2480" t="str">
            <v>9Q320121</v>
          </cell>
          <cell r="D2480" t="str">
            <v>IP-SOL-WS-X2961-XL</v>
          </cell>
          <cell r="E2480">
            <v>462000</v>
          </cell>
          <cell r="F2480">
            <v>280400</v>
          </cell>
          <cell r="G2480">
            <v>377000</v>
          </cell>
          <cell r="H2480">
            <v>229970</v>
          </cell>
          <cell r="I2480">
            <v>4599.3999999999996</v>
          </cell>
        </row>
        <row r="2481">
          <cell r="A2481" t="str">
            <v>WS-X2971-XL</v>
          </cell>
          <cell r="B2481" t="str">
            <v>Catalyst 2900 XL Series ATM 155 SM  Fiber Medium Reach Modul</v>
          </cell>
          <cell r="C2481" t="str">
            <v>9Q320134</v>
          </cell>
          <cell r="D2481" t="str">
            <v>IP-SOL-WS-X2971-XL</v>
          </cell>
          <cell r="E2481">
            <v>528000</v>
          </cell>
          <cell r="F2481">
            <v>320500</v>
          </cell>
          <cell r="G2481">
            <v>431000</v>
          </cell>
          <cell r="H2481">
            <v>262910</v>
          </cell>
          <cell r="I2481">
            <v>5258.2</v>
          </cell>
        </row>
        <row r="2482">
          <cell r="A2482" t="str">
            <v>WS-X2972-XL</v>
          </cell>
          <cell r="B2482" t="str">
            <v>Catalyst 2900 XL Series ATM 155 Single Mode Long Reach</v>
          </cell>
          <cell r="C2482" t="str">
            <v>9Q320147</v>
          </cell>
          <cell r="D2482" t="str">
            <v>IP-SOL-WS-X2972-XL</v>
          </cell>
          <cell r="E2482">
            <v>594000</v>
          </cell>
          <cell r="F2482">
            <v>360700</v>
          </cell>
          <cell r="G2482">
            <v>485000</v>
          </cell>
          <cell r="H2482">
            <v>295850</v>
          </cell>
          <cell r="I2482">
            <v>5917</v>
          </cell>
        </row>
        <row r="2483">
          <cell r="A2483" t="str">
            <v>WS-C2912MF-XL</v>
          </cell>
          <cell r="B2483" t="str">
            <v>12-port 100BaseFX Switch With Two Module Slots (Enterprise E</v>
          </cell>
          <cell r="C2483" t="str">
            <v>9Q320150</v>
          </cell>
          <cell r="D2483" t="str">
            <v>IP-SOL-WS-C2912MF-XL</v>
          </cell>
          <cell r="E2483">
            <v>925000</v>
          </cell>
          <cell r="F2483">
            <v>561500</v>
          </cell>
          <cell r="G2483">
            <v>755000</v>
          </cell>
          <cell r="H2483">
            <v>460550</v>
          </cell>
          <cell r="I2483">
            <v>9211</v>
          </cell>
        </row>
        <row r="2484">
          <cell r="A2484" t="str">
            <v>WS-C2912-XL-EN</v>
          </cell>
          <cell r="B2484" t="str">
            <v>12-port 10/100 Switch (Enterprise Edition)</v>
          </cell>
          <cell r="C2484" t="str">
            <v>9Q320163</v>
          </cell>
          <cell r="D2484" t="str">
            <v>IP-SOL-WS-C2912-XL-EN</v>
          </cell>
          <cell r="E2484">
            <v>198000</v>
          </cell>
          <cell r="F2484">
            <v>119800</v>
          </cell>
          <cell r="G2484">
            <v>161000</v>
          </cell>
          <cell r="H2484">
            <v>98210</v>
          </cell>
          <cell r="I2484">
            <v>1964.2</v>
          </cell>
        </row>
        <row r="2485">
          <cell r="A2485" t="str">
            <v>WS-C2924C-XL-EN</v>
          </cell>
          <cell r="B2485" t="str">
            <v>22-port 10/100 + 2 100BaseFX Port Switch (Enterprise Edition</v>
          </cell>
          <cell r="C2485" t="str">
            <v>9Q320176</v>
          </cell>
          <cell r="D2485" t="str">
            <v>IP-SOL-WS-C2924C-XL-EN</v>
          </cell>
          <cell r="E2485">
            <v>396000</v>
          </cell>
          <cell r="F2485">
            <v>240300</v>
          </cell>
          <cell r="G2485">
            <v>323000</v>
          </cell>
          <cell r="H2485">
            <v>197030</v>
          </cell>
          <cell r="I2485">
            <v>3940.6</v>
          </cell>
        </row>
        <row r="2486">
          <cell r="A2486" t="str">
            <v>WS-C2924M-XL-EN</v>
          </cell>
          <cell r="B2486" t="str">
            <v>24-port 10/100 Switch w/Two Module Slots (Enterprise Edition</v>
          </cell>
          <cell r="C2486" t="str">
            <v>9Q320189</v>
          </cell>
          <cell r="D2486" t="str">
            <v>IP-SOL-WS-C2924M-XL-EN</v>
          </cell>
          <cell r="E2486">
            <v>330000</v>
          </cell>
          <cell r="F2486">
            <v>200100</v>
          </cell>
          <cell r="G2486">
            <v>269000</v>
          </cell>
          <cell r="H2486">
            <v>164090</v>
          </cell>
          <cell r="I2486">
            <v>3281.8</v>
          </cell>
        </row>
        <row r="2487">
          <cell r="A2487" t="str">
            <v>WS-C2924M-XL-EN-DC</v>
          </cell>
          <cell r="B2487" t="str">
            <v>24-port 10/100 Switch w/ Two Module Slots (DC-Powered)</v>
          </cell>
          <cell r="C2487" t="str">
            <v>9Q320192</v>
          </cell>
          <cell r="D2487" t="str">
            <v>IP-SOL-WS-C2924M-XL-EN-DC</v>
          </cell>
          <cell r="E2487">
            <v>568000</v>
          </cell>
          <cell r="F2487">
            <v>358100</v>
          </cell>
          <cell r="G2487">
            <v>485000</v>
          </cell>
          <cell r="H2487">
            <v>295850</v>
          </cell>
          <cell r="I2487">
            <v>5917</v>
          </cell>
        </row>
        <row r="2488">
          <cell r="A2488" t="str">
            <v>WS-C2924-XL-EN</v>
          </cell>
          <cell r="B2488" t="str">
            <v>24-port 10/100 Switch (Enterprise Edition)</v>
          </cell>
          <cell r="C2488" t="str">
            <v>9Q322026</v>
          </cell>
          <cell r="D2488" t="str">
            <v>IP-SOL-WS-C2924-XL-EN</v>
          </cell>
          <cell r="E2488">
            <v>264000</v>
          </cell>
          <cell r="F2488">
            <v>160000</v>
          </cell>
          <cell r="G2488">
            <v>215000</v>
          </cell>
          <cell r="H2488">
            <v>131150</v>
          </cell>
          <cell r="I2488">
            <v>2623</v>
          </cell>
        </row>
        <row r="2489">
          <cell r="A2489" t="str">
            <v>WS-C2900-XL-EXPKT</v>
          </cell>
          <cell r="B2489" t="str">
            <v>4 Fast EtherChannel cables, Application Note</v>
          </cell>
          <cell r="C2489" t="str">
            <v>9Q320206</v>
          </cell>
          <cell r="D2489" t="str">
            <v>IP-SOL-WS-C2900-XL-EXPKT</v>
          </cell>
          <cell r="E2489">
            <v>7000</v>
          </cell>
          <cell r="F2489">
            <v>3900</v>
          </cell>
          <cell r="G2489">
            <v>5000</v>
          </cell>
          <cell r="H2489">
            <v>3050</v>
          </cell>
          <cell r="I2489">
            <v>61</v>
          </cell>
        </row>
        <row r="2490">
          <cell r="A2490" t="str">
            <v>WS-C2900-SA6-CM</v>
          </cell>
          <cell r="B2490" t="str">
            <v>Catalyst 2900-XL Cluster Command Software</v>
          </cell>
          <cell r="C2490" t="str">
            <v>9Q320219</v>
          </cell>
          <cell r="D2490" t="str">
            <v>IP-SOL-WS-C2900-SA6-CM</v>
          </cell>
          <cell r="E2490">
            <v>66000</v>
          </cell>
          <cell r="F2490">
            <v>40200</v>
          </cell>
          <cell r="G2490">
            <v>54000</v>
          </cell>
          <cell r="H2490">
            <v>32940</v>
          </cell>
          <cell r="I2490">
            <v>658.8</v>
          </cell>
        </row>
        <row r="2491">
          <cell r="A2491" t="str">
            <v>WS-C2900-SA6-EN</v>
          </cell>
          <cell r="B2491" t="str">
            <v>Catalyst 2900-XL Enterprise Edition Software</v>
          </cell>
          <cell r="C2491" t="str">
            <v>9Q320222</v>
          </cell>
          <cell r="D2491" t="str">
            <v>IP-SOL-WS-C2900-SA6-EN</v>
          </cell>
          <cell r="E2491">
            <v>40000</v>
          </cell>
          <cell r="F2491">
            <v>23900</v>
          </cell>
          <cell r="G2491">
            <v>32000</v>
          </cell>
          <cell r="H2491">
            <v>19520</v>
          </cell>
          <cell r="I2491">
            <v>390.4</v>
          </cell>
        </row>
        <row r="2492">
          <cell r="A2492" t="str">
            <v>WS-C2900-EMS-LIC</v>
          </cell>
          <cell r="B2492" t="str">
            <v>CATALYST 2900 RMON AGENT LICENSE</v>
          </cell>
          <cell r="C2492" t="str">
            <v>9Q320235</v>
          </cell>
          <cell r="D2492" t="str">
            <v>IP-SOL-WS-C2900-EMS-LIC</v>
          </cell>
          <cell r="E2492">
            <v>228000</v>
          </cell>
          <cell r="F2492">
            <v>122900</v>
          </cell>
          <cell r="G2492">
            <v>161000</v>
          </cell>
          <cell r="H2492">
            <v>98210</v>
          </cell>
          <cell r="I2492">
            <v>7365.75</v>
          </cell>
        </row>
        <row r="2493">
          <cell r="A2493" t="str">
            <v>WS-C2926-EMS-LIC</v>
          </cell>
          <cell r="B2493" t="str">
            <v>Catalyst 2926 RMON License</v>
          </cell>
          <cell r="C2493" t="str">
            <v>9Q320248</v>
          </cell>
          <cell r="D2493" t="str">
            <v>IP-SOL-WS-C2926-EMS-LIC</v>
          </cell>
          <cell r="E2493">
            <v>106000</v>
          </cell>
          <cell r="F2493">
            <v>57200</v>
          </cell>
          <cell r="G2493">
            <v>75000</v>
          </cell>
          <cell r="H2493">
            <v>45750</v>
          </cell>
          <cell r="I2493">
            <v>3431.25</v>
          </cell>
        </row>
        <row r="2494">
          <cell r="A2494" t="str">
            <v>WS-C2948G-EMS-LIC</v>
          </cell>
          <cell r="B2494" t="str">
            <v>Catalyst 2948G RMON Agent License</v>
          </cell>
          <cell r="C2494" t="str">
            <v>9Q320251</v>
          </cell>
          <cell r="D2494" t="str">
            <v>IP-SOL-WS-C2948G-EMS-LIC</v>
          </cell>
          <cell r="E2494">
            <v>60000</v>
          </cell>
          <cell r="F2494">
            <v>32800</v>
          </cell>
          <cell r="G2494">
            <v>43000</v>
          </cell>
          <cell r="H2494">
            <v>26230</v>
          </cell>
          <cell r="I2494">
            <v>1967.25</v>
          </cell>
        </row>
        <row r="2495">
          <cell r="A2495" t="str">
            <v>FR2948GL3-IP</v>
          </cell>
          <cell r="B2495" t="str">
            <v>Advanced IP License</v>
          </cell>
          <cell r="C2495" t="str">
            <v>9Q320264</v>
          </cell>
          <cell r="D2495" t="str">
            <v>IP-SOL-FR2948GL3-IP</v>
          </cell>
          <cell r="E2495">
            <v>305000</v>
          </cell>
          <cell r="F2495">
            <v>164700</v>
          </cell>
          <cell r="G2495">
            <v>216000</v>
          </cell>
          <cell r="H2495">
            <v>131760</v>
          </cell>
          <cell r="I2495">
            <v>9882</v>
          </cell>
        </row>
        <row r="2496">
          <cell r="A2496" t="str">
            <v>FR2948GL3-IPX</v>
          </cell>
          <cell r="B2496" t="str">
            <v>IPX License</v>
          </cell>
          <cell r="C2496" t="str">
            <v>9Q320277</v>
          </cell>
          <cell r="D2496" t="str">
            <v>IP-SOL-FR2948GL3-IPX</v>
          </cell>
          <cell r="E2496">
            <v>305000</v>
          </cell>
          <cell r="F2496">
            <v>164700</v>
          </cell>
          <cell r="G2496">
            <v>216000</v>
          </cell>
          <cell r="H2496">
            <v>131760</v>
          </cell>
          <cell r="I2496">
            <v>9882</v>
          </cell>
        </row>
        <row r="2497">
          <cell r="A2497" t="str">
            <v>STKRACKMOUNT1.5RU=</v>
          </cell>
          <cell r="B2497" t="str">
            <v>Rack Mount Kit for 1.5RU Catalyst 2948G-L3, 4908G-L3</v>
          </cell>
          <cell r="C2497" t="str">
            <v>9Q320280</v>
          </cell>
          <cell r="D2497" t="str">
            <v>IP-SOL-STKRACKMOUNT1.5RU=</v>
          </cell>
          <cell r="E2497">
            <v>4000</v>
          </cell>
          <cell r="F2497">
            <v>2300</v>
          </cell>
          <cell r="G2497">
            <v>3000</v>
          </cell>
          <cell r="H2497">
            <v>1830</v>
          </cell>
          <cell r="I2497">
            <v>137.25</v>
          </cell>
        </row>
        <row r="2498">
          <cell r="A2498" t="str">
            <v>STK-RACKMOUNT-1RU=</v>
          </cell>
          <cell r="B2498" t="str">
            <v>Rack Mount Kit for 1RU Catalyst 1900,2900XL and FastHub</v>
          </cell>
          <cell r="C2498" t="str">
            <v>9Q320293</v>
          </cell>
          <cell r="D2498" t="str">
            <v>IP-SOL-STK-RACKMOUNT-1RU=</v>
          </cell>
          <cell r="E2498">
            <v>4000</v>
          </cell>
          <cell r="F2498">
            <v>2300</v>
          </cell>
          <cell r="G2498">
            <v>3000</v>
          </cell>
          <cell r="H2498">
            <v>1830</v>
          </cell>
          <cell r="I2498">
            <v>36.6</v>
          </cell>
        </row>
        <row r="2499">
          <cell r="A2499" t="str">
            <v>STK-RACKMOUNT-2RU=</v>
          </cell>
          <cell r="B2499" t="str">
            <v>Rack Mount Kit for 2RU Catalyst 2820 and 2900XL</v>
          </cell>
          <cell r="C2499" t="str">
            <v>9Q320307</v>
          </cell>
          <cell r="D2499" t="str">
            <v>IP-SOL-STK-RACKMOUNT-2RU=</v>
          </cell>
          <cell r="E2499">
            <v>4000</v>
          </cell>
          <cell r="F2499">
            <v>2300</v>
          </cell>
          <cell r="G2499">
            <v>3000</v>
          </cell>
          <cell r="H2499">
            <v>1830</v>
          </cell>
          <cell r="I2499">
            <v>36.6</v>
          </cell>
        </row>
        <row r="2500">
          <cell r="A2500" t="str">
            <v>WS-C2980-EMS-LIC=</v>
          </cell>
          <cell r="B2500" t="str">
            <v>Catalyst 2980G RMON Agent License (Spare)</v>
          </cell>
          <cell r="C2500" t="str">
            <v>9Q320310</v>
          </cell>
          <cell r="D2500" t="str">
            <v>IP-SOL-WS-C2980-EMS-LIC=</v>
          </cell>
          <cell r="E2500">
            <v>101000</v>
          </cell>
          <cell r="F2500">
            <v>56700</v>
          </cell>
          <cell r="G2500">
            <v>75000</v>
          </cell>
          <cell r="H2500">
            <v>45750</v>
          </cell>
          <cell r="I2500">
            <v>3431.25</v>
          </cell>
        </row>
        <row r="2501">
          <cell r="A2501" t="str">
            <v>WS-X2948G-RACK=</v>
          </cell>
          <cell r="B2501" t="str">
            <v>Catalyst 2948G Rack Mount Kit (spare)</v>
          </cell>
          <cell r="C2501" t="str">
            <v>9Q320323</v>
          </cell>
          <cell r="D2501" t="str">
            <v>IP-SOL-WS-X2948G-RACK=</v>
          </cell>
          <cell r="E2501">
            <v>8000</v>
          </cell>
          <cell r="F2501">
            <v>4000</v>
          </cell>
          <cell r="G2501">
            <v>5000</v>
          </cell>
          <cell r="H2501">
            <v>3050</v>
          </cell>
          <cell r="I2501">
            <v>228.75</v>
          </cell>
        </row>
        <row r="2502">
          <cell r="A2502" t="str">
            <v>WS-X2980G-RACK=</v>
          </cell>
          <cell r="B2502" t="str">
            <v>Catalyst 2980G Rack Mount Kit (Spare)</v>
          </cell>
          <cell r="C2502" t="str">
            <v>9Q320336</v>
          </cell>
          <cell r="D2502" t="str">
            <v>IP-SOL-WS-X2980G-RACK=</v>
          </cell>
          <cell r="E2502">
            <v>7000</v>
          </cell>
          <cell r="F2502">
            <v>3900</v>
          </cell>
          <cell r="G2502">
            <v>5000</v>
          </cell>
          <cell r="H2502">
            <v>3050</v>
          </cell>
          <cell r="I2502">
            <v>228.75</v>
          </cell>
        </row>
        <row r="2503">
          <cell r="A2503" t="str">
            <v>WS-C3508G-XL-EN</v>
          </cell>
          <cell r="B2503" t="str">
            <v>Catalyst 3508G XL Enterprise Edition</v>
          </cell>
          <cell r="C2503" t="str">
            <v>9Q330005</v>
          </cell>
          <cell r="D2503" t="str">
            <v>IP-SOL-WS-C3508G-XL-EN</v>
          </cell>
          <cell r="E2503">
            <v>660000</v>
          </cell>
          <cell r="F2503">
            <v>396300</v>
          </cell>
          <cell r="G2503">
            <v>539000</v>
          </cell>
          <cell r="H2503">
            <v>328790</v>
          </cell>
          <cell r="I2503">
            <v>6575.8</v>
          </cell>
        </row>
        <row r="2504">
          <cell r="A2504" t="str">
            <v>WS-C3512-XL-EN</v>
          </cell>
          <cell r="B2504" t="str">
            <v>Catalyst 3512 XL Enterprise Edition</v>
          </cell>
          <cell r="C2504" t="str">
            <v>9Q330018</v>
          </cell>
          <cell r="D2504" t="str">
            <v>IP-SOL-WS-C3512-XL-EN</v>
          </cell>
          <cell r="E2504">
            <v>330000</v>
          </cell>
          <cell r="F2504">
            <v>197800</v>
          </cell>
          <cell r="G2504">
            <v>269000</v>
          </cell>
          <cell r="H2504">
            <v>164090</v>
          </cell>
          <cell r="I2504">
            <v>3281.8</v>
          </cell>
        </row>
        <row r="2505">
          <cell r="A2505" t="str">
            <v>WS-C3524-PWR-XL-EN</v>
          </cell>
          <cell r="B2505" t="str">
            <v>Catalyst 3524-PWR-XL Enterprise Edition</v>
          </cell>
          <cell r="C2505" t="str">
            <v>9Q330021</v>
          </cell>
          <cell r="D2505" t="str">
            <v>IP-SOL-WS-C3524-PWR-XL-EN</v>
          </cell>
          <cell r="E2505">
            <v>505000</v>
          </cell>
          <cell r="F2505">
            <v>314700</v>
          </cell>
          <cell r="G2505">
            <v>431000</v>
          </cell>
          <cell r="H2505">
            <v>262910</v>
          </cell>
          <cell r="I2505">
            <v>5258.2</v>
          </cell>
        </row>
        <row r="2506">
          <cell r="A2506" t="str">
            <v>WS-C3524-XL-EN</v>
          </cell>
          <cell r="B2506" t="str">
            <v>Catalyst 3524 XL Enterprise Edition</v>
          </cell>
          <cell r="C2506" t="str">
            <v>9Q330034</v>
          </cell>
          <cell r="D2506" t="str">
            <v>IP-SOL-WS-C3524-XL-EN</v>
          </cell>
          <cell r="E2506">
            <v>396000</v>
          </cell>
          <cell r="F2506">
            <v>237500</v>
          </cell>
          <cell r="G2506">
            <v>323000</v>
          </cell>
          <cell r="H2506">
            <v>197030</v>
          </cell>
          <cell r="I2506">
            <v>3940.6</v>
          </cell>
        </row>
        <row r="2507">
          <cell r="A2507" t="str">
            <v>WS-C3548-XL-EN</v>
          </cell>
          <cell r="B2507" t="str">
            <v>Catalyst 3548 XL Enterprise Edition</v>
          </cell>
          <cell r="C2507" t="str">
            <v>9Q330047</v>
          </cell>
          <cell r="D2507" t="str">
            <v>IP-SOL-WS-C3548-XL-EN</v>
          </cell>
          <cell r="E2507">
            <v>660000</v>
          </cell>
          <cell r="F2507">
            <v>396300</v>
          </cell>
          <cell r="G2507">
            <v>539000</v>
          </cell>
          <cell r="H2507">
            <v>328790</v>
          </cell>
          <cell r="I2507">
            <v>6575.8</v>
          </cell>
        </row>
        <row r="2508">
          <cell r="A2508" t="str">
            <v>WS-X3500-XL</v>
          </cell>
          <cell r="B2508" t="str">
            <v>GigaStack Stacking GBIC and 50cm cable</v>
          </cell>
          <cell r="C2508" t="str">
            <v>9Q330050</v>
          </cell>
          <cell r="D2508" t="str">
            <v>IP-SOL-WS-X3500-XL</v>
          </cell>
          <cell r="E2508">
            <v>33000</v>
          </cell>
          <cell r="F2508">
            <v>19900</v>
          </cell>
          <cell r="G2508">
            <v>27000</v>
          </cell>
          <cell r="H2508">
            <v>16470</v>
          </cell>
          <cell r="I2508">
            <v>329.4</v>
          </cell>
        </row>
        <row r="2509">
          <cell r="A2509" t="str">
            <v>WS-C3500-SA6-EN</v>
          </cell>
          <cell r="B2509" t="str">
            <v>Catalyst 3500-XL Enterprise Software</v>
          </cell>
          <cell r="C2509" t="str">
            <v>9Q330063</v>
          </cell>
          <cell r="D2509" t="str">
            <v>IP-SOL-WS-C3500-SA6-EN</v>
          </cell>
          <cell r="E2509">
            <v>66000</v>
          </cell>
          <cell r="F2509">
            <v>39700</v>
          </cell>
          <cell r="G2509">
            <v>54000</v>
          </cell>
          <cell r="H2509">
            <v>32940</v>
          </cell>
          <cell r="I2509">
            <v>658.8</v>
          </cell>
        </row>
        <row r="2510">
          <cell r="A2510" t="str">
            <v>WS-C3900</v>
          </cell>
          <cell r="B2510" t="str">
            <v>Catalyst 3900 20-Port Token Ring Switch</v>
          </cell>
          <cell r="C2510" t="str">
            <v>9Q330076</v>
          </cell>
          <cell r="D2510" t="str">
            <v>IP-SOL-WS-C3900</v>
          </cell>
          <cell r="E2510">
            <v>1220000</v>
          </cell>
          <cell r="F2510">
            <v>582800</v>
          </cell>
          <cell r="G2510">
            <v>755000</v>
          </cell>
          <cell r="H2510">
            <v>460550</v>
          </cell>
          <cell r="I2510">
            <v>9211</v>
          </cell>
        </row>
        <row r="2511">
          <cell r="A2511" t="str">
            <v>WS-C3920</v>
          </cell>
          <cell r="B2511" t="str">
            <v>Catalyst 3920 24-Port Token Ring Switch</v>
          </cell>
          <cell r="C2511" t="str">
            <v>9Q330089</v>
          </cell>
          <cell r="D2511" t="str">
            <v>IP-SOL-WS-C3920</v>
          </cell>
          <cell r="E2511">
            <v>915000</v>
          </cell>
          <cell r="F2511">
            <v>487200</v>
          </cell>
          <cell r="G2511">
            <v>647000</v>
          </cell>
          <cell r="H2511">
            <v>394670</v>
          </cell>
          <cell r="I2511">
            <v>7893.4</v>
          </cell>
        </row>
        <row r="2512">
          <cell r="A2512" t="str">
            <v>WS-C3900-2ISL</v>
          </cell>
          <cell r="B2512" t="str">
            <v>2 port 100BaseTX With ISL Feature Card (UTP, RJ45)</v>
          </cell>
          <cell r="C2512" t="str">
            <v>9Q330092</v>
          </cell>
          <cell r="D2512" t="str">
            <v>IP-SOL-WS-C3900-2ISL</v>
          </cell>
          <cell r="E2512">
            <v>228000</v>
          </cell>
          <cell r="F2512">
            <v>108300</v>
          </cell>
          <cell r="G2512">
            <v>140000</v>
          </cell>
          <cell r="H2512">
            <v>85400</v>
          </cell>
          <cell r="I2512">
            <v>1708</v>
          </cell>
        </row>
        <row r="2513">
          <cell r="A2513" t="str">
            <v>WS-C3900-2ISLF</v>
          </cell>
          <cell r="B2513" t="str">
            <v xml:space="preserve"> 2 Port 100BaseFX With ISL Feature Card (MMF, SC)</v>
          </cell>
          <cell r="C2513" t="str">
            <v>9Q330106</v>
          </cell>
          <cell r="D2513" t="str">
            <v>IP-SOL-WS-C3900-2ISLF</v>
          </cell>
          <cell r="E2513">
            <v>274000</v>
          </cell>
          <cell r="F2513">
            <v>120700</v>
          </cell>
          <cell r="G2513">
            <v>153000</v>
          </cell>
          <cell r="H2513">
            <v>93330</v>
          </cell>
          <cell r="I2513">
            <v>1866.6</v>
          </cell>
        </row>
        <row r="2514">
          <cell r="A2514" t="str">
            <v>WS-C3900-4R</v>
          </cell>
          <cell r="B2514" t="str">
            <v>4 Port Token Ring Feature Card (UTP/STP,RJ45)</v>
          </cell>
          <cell r="C2514" t="str">
            <v>9Q330119</v>
          </cell>
          <cell r="D2514" t="str">
            <v>IP-SOL-WS-C3900-4R</v>
          </cell>
          <cell r="E2514">
            <v>190000</v>
          </cell>
          <cell r="F2514">
            <v>101000</v>
          </cell>
          <cell r="G2514">
            <v>134000</v>
          </cell>
          <cell r="H2514">
            <v>81740</v>
          </cell>
          <cell r="I2514">
            <v>1634.8</v>
          </cell>
        </row>
        <row r="2515">
          <cell r="A2515" t="str">
            <v>WS-C3900-4RF</v>
          </cell>
          <cell r="B2515" t="str">
            <v>4 Port Fiber Token Ring Feature Card (MMF, ST)</v>
          </cell>
          <cell r="C2515" t="str">
            <v>9Q330122</v>
          </cell>
          <cell r="D2515" t="str">
            <v>IP-SOL-WS-C3900-4RF</v>
          </cell>
          <cell r="E2515">
            <v>251000</v>
          </cell>
          <cell r="F2515">
            <v>113500</v>
          </cell>
          <cell r="G2515">
            <v>145000</v>
          </cell>
          <cell r="H2515">
            <v>88450</v>
          </cell>
          <cell r="I2515">
            <v>1769</v>
          </cell>
        </row>
        <row r="2516">
          <cell r="A2516" t="str">
            <v>WS-C3900-ATMSC</v>
          </cell>
          <cell r="B2516" t="str">
            <v>1 Port 155 Mbps ATM Feature Card (MMF, SC)</v>
          </cell>
          <cell r="C2516" t="str">
            <v>9Q330135</v>
          </cell>
          <cell r="D2516" t="str">
            <v>IP-SOL-WS-C3900-ATMSC</v>
          </cell>
          <cell r="E2516">
            <v>686000</v>
          </cell>
          <cell r="F2516">
            <v>365200</v>
          </cell>
          <cell r="G2516">
            <v>485000</v>
          </cell>
          <cell r="H2516">
            <v>295850</v>
          </cell>
          <cell r="I2516">
            <v>5917</v>
          </cell>
        </row>
        <row r="2517">
          <cell r="A2517" t="str">
            <v>WS-C3900-STACK</v>
          </cell>
          <cell r="B2517" t="str">
            <v>Catalyst 3900 Stack Port Module</v>
          </cell>
          <cell r="C2517" t="str">
            <v>9Q330148</v>
          </cell>
          <cell r="D2517" t="str">
            <v>IP-SOL-WS-C3900-STACK</v>
          </cell>
          <cell r="E2517">
            <v>152000</v>
          </cell>
          <cell r="F2517">
            <v>67700</v>
          </cell>
          <cell r="G2517">
            <v>86000</v>
          </cell>
          <cell r="H2517">
            <v>52460</v>
          </cell>
          <cell r="I2517">
            <v>1049.2</v>
          </cell>
        </row>
        <row r="2518">
          <cell r="A2518" t="str">
            <v>WS-C3900-EMS-LIC</v>
          </cell>
          <cell r="B2518" t="str">
            <v>Catalyst 3900 RMON Agent License</v>
          </cell>
          <cell r="C2518" t="str">
            <v>9Q330151</v>
          </cell>
          <cell r="D2518" t="str">
            <v>IP-SOL-WS-C3900-EMS-LIC</v>
          </cell>
          <cell r="E2518">
            <v>91000</v>
          </cell>
          <cell r="F2518">
            <v>48300</v>
          </cell>
          <cell r="G2518">
            <v>64000</v>
          </cell>
          <cell r="H2518">
            <v>39040</v>
          </cell>
          <cell r="I2518">
            <v>780.8</v>
          </cell>
        </row>
        <row r="2519">
          <cell r="A2519" t="str">
            <v>WS-C3020</v>
          </cell>
          <cell r="B2519" t="str">
            <v>CATALYST MATRIX</v>
          </cell>
          <cell r="C2519" t="str">
            <v>9Q330164</v>
          </cell>
          <cell r="D2519" t="str">
            <v>IP-SOL-WS-C3020</v>
          </cell>
          <cell r="E2519">
            <v>401000</v>
          </cell>
          <cell r="F2519">
            <v>221900</v>
          </cell>
          <cell r="G2519">
            <v>297000</v>
          </cell>
          <cell r="H2519">
            <v>181170</v>
          </cell>
          <cell r="I2519">
            <v>3623.4</v>
          </cell>
        </row>
        <row r="2520">
          <cell r="A2520" t="str">
            <v>WS-X3021=</v>
          </cell>
          <cell r="B2520" t="str">
            <v>CATALYST MATRIX REDUNDANT COMPONENT</v>
          </cell>
          <cell r="C2520" t="str">
            <v>9Q330177</v>
          </cell>
          <cell r="D2520" t="str">
            <v>IP-SOL-WS-X3021=</v>
          </cell>
          <cell r="E2520">
            <v>204000</v>
          </cell>
          <cell r="F2520">
            <v>114700</v>
          </cell>
          <cell r="G2520">
            <v>154000</v>
          </cell>
          <cell r="H2520">
            <v>93940</v>
          </cell>
          <cell r="I2520">
            <v>1878.8</v>
          </cell>
        </row>
        <row r="2521">
          <cell r="A2521" t="str">
            <v>WS-C3000-EMS-LIC</v>
          </cell>
          <cell r="B2521" t="str">
            <v>Catalyst 3000 RMON Agent License</v>
          </cell>
          <cell r="C2521" t="str">
            <v>9Q330180</v>
          </cell>
          <cell r="D2521" t="str">
            <v>IP-SOL-WS-C3000-EMS-LIC</v>
          </cell>
          <cell r="E2521">
            <v>72000</v>
          </cell>
          <cell r="F2521">
            <v>39700</v>
          </cell>
          <cell r="G2521">
            <v>53000</v>
          </cell>
          <cell r="H2521">
            <v>32330</v>
          </cell>
          <cell r="I2521">
            <v>646.6</v>
          </cell>
        </row>
        <row r="2522">
          <cell r="A2522" t="str">
            <v>WS-C3100-EMS-LIC</v>
          </cell>
          <cell r="B2522" t="str">
            <v>Catalyst 3100 RMON Agent License</v>
          </cell>
          <cell r="C2522" t="str">
            <v>9Q330193</v>
          </cell>
          <cell r="D2522" t="str">
            <v>IP-SOL-WS-C3100-EMS-LIC</v>
          </cell>
          <cell r="E2522">
            <v>101000</v>
          </cell>
          <cell r="F2522">
            <v>56000</v>
          </cell>
          <cell r="G2522">
            <v>75000</v>
          </cell>
          <cell r="H2522">
            <v>45750</v>
          </cell>
          <cell r="I2522">
            <v>915</v>
          </cell>
        </row>
        <row r="2523">
          <cell r="A2523" t="str">
            <v>WS-C3017</v>
          </cell>
          <cell r="B2523" t="str">
            <v>Upgrade from WS-C3016 to 3016A to enable enhanced SW service</v>
          </cell>
          <cell r="C2523" t="str">
            <v>9Q330207</v>
          </cell>
          <cell r="D2523" t="str">
            <v>IP-SOL-WS-C3017</v>
          </cell>
          <cell r="E2523">
            <v>146000</v>
          </cell>
          <cell r="F2523">
            <v>80700</v>
          </cell>
          <cell r="G2523">
            <v>108000</v>
          </cell>
          <cell r="H2523">
            <v>65880</v>
          </cell>
          <cell r="I2523">
            <v>1317.6</v>
          </cell>
        </row>
        <row r="2524">
          <cell r="A2524" t="str">
            <v>WS-X3428</v>
          </cell>
          <cell r="B2524" t="str">
            <v>Catalyst 3016 Memory Upgrade to 8MB</v>
          </cell>
          <cell r="C2524" t="str">
            <v>9Q330210</v>
          </cell>
          <cell r="D2524" t="str">
            <v>IP-SOL-WS-X3428</v>
          </cell>
          <cell r="E2524">
            <v>29000</v>
          </cell>
          <cell r="F2524">
            <v>15800</v>
          </cell>
          <cell r="G2524">
            <v>21000</v>
          </cell>
          <cell r="H2524">
            <v>12810</v>
          </cell>
          <cell r="I2524">
            <v>256.2</v>
          </cell>
        </row>
        <row r="2525">
          <cell r="A2525" t="str">
            <v>WS-C3200-EMS-LIC</v>
          </cell>
          <cell r="B2525" t="str">
            <v>Catalyst 3200 RMON Agent License</v>
          </cell>
          <cell r="C2525" t="str">
            <v>9Q330223</v>
          </cell>
          <cell r="D2525" t="str">
            <v>IP-SOL-WS-C3200-EMS-LIC</v>
          </cell>
          <cell r="E2525">
            <v>145000</v>
          </cell>
          <cell r="F2525">
            <v>80000</v>
          </cell>
          <cell r="G2525">
            <v>107000</v>
          </cell>
          <cell r="H2525">
            <v>65270</v>
          </cell>
          <cell r="I2525">
            <v>1305.4000000000001</v>
          </cell>
        </row>
        <row r="2526">
          <cell r="A2526" t="str">
            <v>C4K-UPLINK-CVR</v>
          </cell>
          <cell r="B2526" t="str">
            <v>Catalyst 4000 UPLINK COVER</v>
          </cell>
          <cell r="C2526" t="str">
            <v>9Q340992</v>
          </cell>
          <cell r="D2526" t="str">
            <v>IP-SOL-C4K-UPLINK-CVR</v>
          </cell>
          <cell r="E2526">
            <v>7000</v>
          </cell>
          <cell r="F2526">
            <v>3800</v>
          </cell>
          <cell r="G2526">
            <v>5000</v>
          </cell>
          <cell r="H2526">
            <v>3050</v>
          </cell>
          <cell r="I2526">
            <v>228.75</v>
          </cell>
        </row>
        <row r="2527">
          <cell r="A2527" t="str">
            <v>WS-C4003=</v>
          </cell>
          <cell r="B2527" t="str">
            <v>Catalyst 4000 Chassis (3-Slot),Single AC Power Supply(Spare)</v>
          </cell>
          <cell r="C2527" t="str">
            <v>9Q341009</v>
          </cell>
          <cell r="D2527" t="str">
            <v>IP-SOL-WS-C4003=</v>
          </cell>
          <cell r="E2527">
            <v>304000</v>
          </cell>
          <cell r="F2527">
            <v>160700</v>
          </cell>
          <cell r="G2527">
            <v>215000</v>
          </cell>
          <cell r="H2527">
            <v>131150</v>
          </cell>
          <cell r="I2527">
            <v>9836.25</v>
          </cell>
        </row>
        <row r="2528">
          <cell r="A2528" t="str">
            <v>WS-C4003-S1</v>
          </cell>
          <cell r="B2528" t="str">
            <v>Cat4000 Chassis(3-slot), Supervisor,1 AC PS, Fan Tray</v>
          </cell>
          <cell r="C2528" t="str">
            <v>9Q341012</v>
          </cell>
          <cell r="D2528" t="str">
            <v>IP-SOL-WS-C4003-S1</v>
          </cell>
          <cell r="E2528">
            <v>1220000</v>
          </cell>
          <cell r="F2528">
            <v>577900</v>
          </cell>
          <cell r="G2528">
            <v>755000</v>
          </cell>
          <cell r="H2528">
            <v>460550</v>
          </cell>
          <cell r="I2528">
            <v>34541.25</v>
          </cell>
        </row>
        <row r="2529">
          <cell r="A2529" t="str">
            <v>WS-C4003-S1-82</v>
          </cell>
          <cell r="B2529" t="str">
            <v>Catalyst 4003 chassis, AC P/S,Sup.Eng.I, 80 10/100 FE + 2 GE</v>
          </cell>
          <cell r="C2529" t="str">
            <v>9Q341025</v>
          </cell>
          <cell r="D2529" t="str">
            <v>IP-SOL-WS-C4003-S1-82</v>
          </cell>
          <cell r="E2529">
            <v>2667000</v>
          </cell>
          <cell r="F2529">
            <v>1310200</v>
          </cell>
          <cell r="G2529">
            <v>1726000</v>
          </cell>
          <cell r="H2529">
            <v>1052860</v>
          </cell>
          <cell r="I2529">
            <v>78964.5</v>
          </cell>
        </row>
        <row r="2530">
          <cell r="A2530" t="str">
            <v>WS-C4006=</v>
          </cell>
          <cell r="B2530" t="str">
            <v>Catalyst 4006 Chassis (6-Slot), 2 AC PS, Fan Tray (Spare)</v>
          </cell>
          <cell r="C2530" t="str">
            <v>9Q341038</v>
          </cell>
          <cell r="D2530" t="str">
            <v>IP-SOL-WS-C4006=</v>
          </cell>
          <cell r="E2530">
            <v>1457000</v>
          </cell>
          <cell r="F2530">
            <v>800200</v>
          </cell>
          <cell r="G2530">
            <v>1079000</v>
          </cell>
          <cell r="H2530">
            <v>658190</v>
          </cell>
          <cell r="I2530">
            <v>49364.25</v>
          </cell>
        </row>
        <row r="2531">
          <cell r="A2531" t="str">
            <v>WS-C4006-S2</v>
          </cell>
          <cell r="B2531" t="str">
            <v>Catalyst 4000 Chassis (6-Slot),Suprvsr II,(2)AC PS, Fans</v>
          </cell>
          <cell r="C2531" t="str">
            <v>9Q341041</v>
          </cell>
          <cell r="D2531" t="str">
            <v>IP-SOL-WS-C4006-S2</v>
          </cell>
          <cell r="E2531">
            <v>1830000</v>
          </cell>
          <cell r="F2531">
            <v>967600</v>
          </cell>
          <cell r="G2531">
            <v>1295000</v>
          </cell>
          <cell r="H2531">
            <v>789950</v>
          </cell>
          <cell r="I2531">
            <v>59246.25</v>
          </cell>
        </row>
        <row r="2532">
          <cell r="A2532" t="str">
            <v>WS-C4912G</v>
          </cell>
          <cell r="B2532" t="str">
            <v>Catalyst Gigabit Ethernet Switch, 12-1000BaseX (GBIC slots)</v>
          </cell>
          <cell r="C2532" t="str">
            <v>9Q341054</v>
          </cell>
          <cell r="D2532" t="str">
            <v>IP-SOL-WS-C4912G</v>
          </cell>
          <cell r="E2532">
            <v>1525000</v>
          </cell>
          <cell r="F2532">
            <v>806300</v>
          </cell>
          <cell r="G2532">
            <v>1079000</v>
          </cell>
          <cell r="H2532">
            <v>658190</v>
          </cell>
          <cell r="I2532">
            <v>49364.25</v>
          </cell>
        </row>
        <row r="2533">
          <cell r="A2533" t="str">
            <v>WS-P4603=</v>
          </cell>
          <cell r="B2533" t="str">
            <v>Catalyst 4000 Aux. Power Shelf (3 slot) (spare)</v>
          </cell>
          <cell r="C2533" t="str">
            <v>9Q341458</v>
          </cell>
          <cell r="D2533" t="str">
            <v>IP-SOL-WS-P4603=</v>
          </cell>
          <cell r="E2533">
            <v>59000</v>
          </cell>
          <cell r="F2533">
            <v>32600</v>
          </cell>
          <cell r="G2533">
            <v>44000</v>
          </cell>
          <cell r="H2533">
            <v>26840</v>
          </cell>
          <cell r="I2533">
            <v>2013</v>
          </cell>
        </row>
        <row r="2534">
          <cell r="A2534" t="str">
            <v>WS-P4603-2PSU</v>
          </cell>
          <cell r="B2534" t="str">
            <v>Catalyst 4000 Aux. Power Shelf (3 slot), inc. two WS-X4608</v>
          </cell>
          <cell r="C2534" t="str">
            <v>9Q341461</v>
          </cell>
          <cell r="D2534" t="str">
            <v>IP-SOL-WS-P4603-2PSU</v>
          </cell>
          <cell r="E2534">
            <v>582000</v>
          </cell>
          <cell r="F2534">
            <v>319600</v>
          </cell>
          <cell r="G2534">
            <v>431000</v>
          </cell>
          <cell r="H2534">
            <v>262910</v>
          </cell>
          <cell r="I2534">
            <v>19718.25</v>
          </cell>
        </row>
        <row r="2535">
          <cell r="A2535" t="str">
            <v>WS-X4008/2</v>
          </cell>
          <cell r="B2535" t="str">
            <v>Catalyst 4000 Dual AC Power Supply Option</v>
          </cell>
          <cell r="C2535" t="str">
            <v>9Q341067</v>
          </cell>
          <cell r="D2535" t="str">
            <v>IP-SOL-WS-X4008/2</v>
          </cell>
          <cell r="E2535">
            <v>152000</v>
          </cell>
          <cell r="F2535">
            <v>80100</v>
          </cell>
          <cell r="G2535">
            <v>107000</v>
          </cell>
          <cell r="H2535">
            <v>65270</v>
          </cell>
          <cell r="I2535">
            <v>4895.25</v>
          </cell>
        </row>
        <row r="2536">
          <cell r="A2536" t="str">
            <v>WS-X4008/3</v>
          </cell>
          <cell r="B2536" t="str">
            <v>Catlayst 4000 AC PS Redundant</v>
          </cell>
          <cell r="C2536" t="str">
            <v>9Q341070</v>
          </cell>
          <cell r="D2536" t="str">
            <v>IP-SOL-WS-X4008/3</v>
          </cell>
          <cell r="E2536">
            <v>152000</v>
          </cell>
          <cell r="F2536">
            <v>80100</v>
          </cell>
          <cell r="G2536">
            <v>107000</v>
          </cell>
          <cell r="H2536">
            <v>65270</v>
          </cell>
          <cell r="I2536">
            <v>4895.25</v>
          </cell>
        </row>
        <row r="2537">
          <cell r="A2537" t="str">
            <v>WS-X4008=</v>
          </cell>
          <cell r="B2537" t="str">
            <v>Catalyst 4000 AC Power Supply (Spare)</v>
          </cell>
          <cell r="C2537" t="str">
            <v>9Q341083</v>
          </cell>
          <cell r="D2537" t="str">
            <v>IP-SOL-WS-X4008=</v>
          </cell>
          <cell r="E2537">
            <v>145000</v>
          </cell>
          <cell r="F2537">
            <v>79400</v>
          </cell>
          <cell r="G2537">
            <v>107000</v>
          </cell>
          <cell r="H2537">
            <v>65270</v>
          </cell>
          <cell r="I2537">
            <v>4895.25</v>
          </cell>
        </row>
        <row r="2538">
          <cell r="A2538" t="str">
            <v>WS-X4008-DC/2</v>
          </cell>
          <cell r="B2538" t="str">
            <v>Catalyst 4003 DC Power Supply Redundant</v>
          </cell>
          <cell r="C2538" t="str">
            <v>9Q341432</v>
          </cell>
          <cell r="D2538" t="str">
            <v>IP-SOL-WS-X4008-DC/2</v>
          </cell>
          <cell r="E2538">
            <v>218000</v>
          </cell>
          <cell r="F2538">
            <v>119500</v>
          </cell>
          <cell r="G2538">
            <v>161000</v>
          </cell>
          <cell r="H2538">
            <v>98210</v>
          </cell>
          <cell r="I2538">
            <v>7365.75</v>
          </cell>
        </row>
        <row r="2539">
          <cell r="A2539" t="str">
            <v>WS-X4008-DC/3</v>
          </cell>
          <cell r="B2539" t="str">
            <v>Catalyst 4006 DC Power Supply Redundant</v>
          </cell>
          <cell r="C2539" t="str">
            <v>9Q341445</v>
          </cell>
          <cell r="D2539" t="str">
            <v>IP-SOL-WS-X4008-DC/3</v>
          </cell>
          <cell r="E2539">
            <v>218000</v>
          </cell>
          <cell r="F2539">
            <v>119500</v>
          </cell>
          <cell r="G2539">
            <v>161000</v>
          </cell>
          <cell r="H2539">
            <v>98210</v>
          </cell>
          <cell r="I2539">
            <v>7365.75</v>
          </cell>
        </row>
        <row r="2540">
          <cell r="A2540" t="str">
            <v>WS-X4608</v>
          </cell>
          <cell r="B2540" t="str">
            <v>Catalyst 4603 Power Supply Unit for WS-P4603</v>
          </cell>
          <cell r="C2540" t="str">
            <v>9Q341474</v>
          </cell>
          <cell r="D2540" t="str">
            <v>IP-SOL-WS-X4608</v>
          </cell>
          <cell r="E2540">
            <v>262000</v>
          </cell>
          <cell r="F2540">
            <v>143900</v>
          </cell>
          <cell r="G2540">
            <v>194000</v>
          </cell>
          <cell r="H2540">
            <v>118340</v>
          </cell>
          <cell r="I2540">
            <v>8875.5</v>
          </cell>
        </row>
        <row r="2541">
          <cell r="A2541" t="str">
            <v>WS-U4504-FX-MT</v>
          </cell>
          <cell r="B2541" t="str">
            <v>FE Uplink Daughter Card,4-port 100FX (MTRJ)</v>
          </cell>
          <cell r="C2541" t="str">
            <v>9Q341096</v>
          </cell>
          <cell r="D2541" t="str">
            <v>IP-SOL-WS-U4504-FX-MT</v>
          </cell>
          <cell r="E2541">
            <v>304000</v>
          </cell>
          <cell r="F2541">
            <v>160700</v>
          </cell>
          <cell r="G2541">
            <v>215000</v>
          </cell>
          <cell r="H2541">
            <v>131150</v>
          </cell>
          <cell r="I2541">
            <v>9836.25</v>
          </cell>
        </row>
        <row r="2542">
          <cell r="A2542" t="str">
            <v>WS-U4604-DSP</v>
          </cell>
          <cell r="B2542" t="str">
            <v>Catalyst 4000 DSP Set, 4x6 SIMMs for AGM</v>
          </cell>
          <cell r="C2542" t="str">
            <v>9Q341487</v>
          </cell>
          <cell r="D2542" t="str">
            <v>IP-SOL-WS-U4604-DSP</v>
          </cell>
          <cell r="E2542">
            <v>1093000</v>
          </cell>
          <cell r="F2542">
            <v>600000</v>
          </cell>
          <cell r="G2542">
            <v>809000</v>
          </cell>
          <cell r="H2542">
            <v>493490</v>
          </cell>
          <cell r="I2542">
            <v>37011.75</v>
          </cell>
        </row>
        <row r="2543">
          <cell r="A2543" t="str">
            <v>WS-X4012=</v>
          </cell>
          <cell r="B2543" t="str">
            <v>Catalyst 4000 Supervsr. I,Console(DB-25)&amp; Mgt.(RJ-45)(spare)</v>
          </cell>
          <cell r="C2543" t="str">
            <v>9Q341100</v>
          </cell>
          <cell r="D2543" t="str">
            <v>IP-SOL-WS-X4012=</v>
          </cell>
          <cell r="E2543">
            <v>1067000</v>
          </cell>
          <cell r="F2543">
            <v>564200</v>
          </cell>
          <cell r="G2543">
            <v>755000</v>
          </cell>
          <cell r="H2543">
            <v>460550</v>
          </cell>
          <cell r="I2543">
            <v>34541.25</v>
          </cell>
        </row>
        <row r="2544">
          <cell r="A2544" t="str">
            <v>WS-X4019</v>
          </cell>
          <cell r="B2544" t="str">
            <v>Catalyst 4006 Supervisor II Interlink Accelerator Module</v>
          </cell>
          <cell r="C2544" t="str">
            <v>9Q341113</v>
          </cell>
          <cell r="D2544" t="str">
            <v>IP-SOL-WS-X4019</v>
          </cell>
          <cell r="E2544">
            <v>291000</v>
          </cell>
          <cell r="F2544">
            <v>159500</v>
          </cell>
          <cell r="G2544">
            <v>215000</v>
          </cell>
          <cell r="H2544">
            <v>131150</v>
          </cell>
          <cell r="I2544">
            <v>9836.25</v>
          </cell>
        </row>
        <row r="2545">
          <cell r="A2545" t="str">
            <v>WS-X4095-PEM=</v>
          </cell>
          <cell r="B2545" t="str">
            <v>Catalyst 4000 DC Power Entry Module (Spare)</v>
          </cell>
          <cell r="C2545" t="str">
            <v>9Q341490</v>
          </cell>
          <cell r="D2545" t="str">
            <v>IP-SOL-WS-X4095-PEM=</v>
          </cell>
          <cell r="E2545">
            <v>145000</v>
          </cell>
          <cell r="F2545">
            <v>79400</v>
          </cell>
          <cell r="G2545">
            <v>107000</v>
          </cell>
          <cell r="H2545">
            <v>65270</v>
          </cell>
          <cell r="I2545">
            <v>4895.25</v>
          </cell>
        </row>
        <row r="2546">
          <cell r="A2546" t="str">
            <v>WS-X4124-FX-MT</v>
          </cell>
          <cell r="B2546" t="str">
            <v>Catalyst 4000 FE Switching Module, 24- 100FX (MTRJ)</v>
          </cell>
          <cell r="C2546" t="str">
            <v>9Q341126</v>
          </cell>
          <cell r="D2546" t="str">
            <v>IP-SOL-WS-X4124-FX-MT</v>
          </cell>
          <cell r="E2546">
            <v>2287000</v>
          </cell>
          <cell r="F2546">
            <v>1209700</v>
          </cell>
          <cell r="G2546">
            <v>1619000</v>
          </cell>
          <cell r="H2546">
            <v>987590</v>
          </cell>
          <cell r="I2546">
            <v>74069.25</v>
          </cell>
        </row>
        <row r="2547">
          <cell r="A2547" t="str">
            <v>WS-X4148-RJ</v>
          </cell>
          <cell r="B2547" t="str">
            <v>Catalyst 4000 10/100 Auto Module,  48-Ports (RJ-45)</v>
          </cell>
          <cell r="C2547" t="str">
            <v>9Q341139</v>
          </cell>
          <cell r="D2547" t="str">
            <v>IP-SOL-WS-X4148-RJ</v>
          </cell>
          <cell r="E2547">
            <v>762000</v>
          </cell>
          <cell r="F2547">
            <v>369300</v>
          </cell>
          <cell r="G2547">
            <v>485000</v>
          </cell>
          <cell r="H2547">
            <v>295850</v>
          </cell>
          <cell r="I2547">
            <v>22188.75</v>
          </cell>
        </row>
        <row r="2548">
          <cell r="A2548" t="str">
            <v>WS-X4148-RJ21</v>
          </cell>
          <cell r="B2548" t="str">
            <v>FE switch module,48-port 10/100 auto Telco(4xRJ21)</v>
          </cell>
          <cell r="C2548" t="str">
            <v>9Q341142</v>
          </cell>
          <cell r="D2548" t="str">
            <v>IP-SOL-WS-X4148-RJ21</v>
          </cell>
          <cell r="E2548">
            <v>686000</v>
          </cell>
          <cell r="F2548">
            <v>362500</v>
          </cell>
          <cell r="G2548">
            <v>485000</v>
          </cell>
          <cell r="H2548">
            <v>295850</v>
          </cell>
          <cell r="I2548">
            <v>22188.75</v>
          </cell>
        </row>
        <row r="2549">
          <cell r="A2549" t="str">
            <v>WS-X4148-RJ45V=</v>
          </cell>
          <cell r="B2549" t="str">
            <v>CATALYST 4000 Inline Power 10/100, 48-PORTS (RJ45)</v>
          </cell>
          <cell r="C2549" t="str">
            <v>9Q341504</v>
          </cell>
          <cell r="D2549" t="str">
            <v>IP-SOL-WS-X4148-RJ45V=</v>
          </cell>
          <cell r="E2549">
            <v>874000</v>
          </cell>
          <cell r="F2549">
            <v>479800</v>
          </cell>
          <cell r="G2549">
            <v>647000</v>
          </cell>
          <cell r="H2549">
            <v>394670</v>
          </cell>
          <cell r="I2549">
            <v>29600.25</v>
          </cell>
        </row>
        <row r="2550">
          <cell r="A2550" t="str">
            <v>WS-X4232-GB-RJ</v>
          </cell>
          <cell r="B2550" t="str">
            <v>Catalyst 4000 E/FE/GE Module,2- GE(GBIC),32- 10/100 (RJ-45)</v>
          </cell>
          <cell r="C2550" t="str">
            <v>9Q341155</v>
          </cell>
          <cell r="D2550" t="str">
            <v>IP-SOL-WS-X4232-GB-RJ</v>
          </cell>
          <cell r="E2550">
            <v>686000</v>
          </cell>
          <cell r="F2550">
            <v>362500</v>
          </cell>
          <cell r="G2550">
            <v>485000</v>
          </cell>
          <cell r="H2550">
            <v>295850</v>
          </cell>
          <cell r="I2550">
            <v>22188.75</v>
          </cell>
        </row>
        <row r="2551">
          <cell r="A2551" t="str">
            <v>WS-X4232-L3</v>
          </cell>
          <cell r="B2551" t="str">
            <v>Catalyst 4000 E/FE/GE L3 Module, 2-GE(GBIC),32-10/100</v>
          </cell>
          <cell r="C2551" t="str">
            <v>9Q341168</v>
          </cell>
          <cell r="D2551" t="str">
            <v>IP-SOL-WS-X4232-L3</v>
          </cell>
          <cell r="E2551">
            <v>2186000</v>
          </cell>
          <cell r="F2551">
            <v>1200600</v>
          </cell>
          <cell r="G2551">
            <v>1619000</v>
          </cell>
          <cell r="H2551">
            <v>987590</v>
          </cell>
          <cell r="I2551">
            <v>74069.25</v>
          </cell>
        </row>
        <row r="2552">
          <cell r="A2552" t="str">
            <v>WS-X4232-RJ-XX</v>
          </cell>
          <cell r="B2552" t="str">
            <v>FE Base Module,32- 10/100(RJ45)+ Modular Uplinks</v>
          </cell>
          <cell r="C2552" t="str">
            <v>9Q341171</v>
          </cell>
          <cell r="D2552" t="str">
            <v>IP-SOL-WS-X4232-RJ-XX</v>
          </cell>
          <cell r="E2552">
            <v>533000</v>
          </cell>
          <cell r="F2552">
            <v>281800</v>
          </cell>
          <cell r="G2552">
            <v>377000</v>
          </cell>
          <cell r="H2552">
            <v>229970</v>
          </cell>
          <cell r="I2552">
            <v>17247.75</v>
          </cell>
        </row>
        <row r="2553">
          <cell r="A2553" t="str">
            <v>WS-X4306-GB</v>
          </cell>
          <cell r="B2553" t="str">
            <v>Catalyst 4000 Gigabit Ethernet Module, 6-Ports (GBIC)</v>
          </cell>
          <cell r="C2553" t="str">
            <v>9Q341184</v>
          </cell>
          <cell r="D2553" t="str">
            <v>IP-SOL-WS-X4306-GB</v>
          </cell>
          <cell r="E2553">
            <v>457000</v>
          </cell>
          <cell r="F2553">
            <v>241400</v>
          </cell>
          <cell r="G2553">
            <v>323000</v>
          </cell>
          <cell r="H2553">
            <v>197030</v>
          </cell>
          <cell r="I2553">
            <v>14777.25</v>
          </cell>
        </row>
        <row r="2554">
          <cell r="A2554" t="str">
            <v>WS-X4412-2GB-T</v>
          </cell>
          <cell r="B2554" t="str">
            <v>GE Switch Module, 12- 1000T(RJ45)+2- 1000X (GBIC Slot)</v>
          </cell>
          <cell r="C2554" t="str">
            <v>9Q341197</v>
          </cell>
          <cell r="D2554" t="str">
            <v>IP-SOL-WS-X4412-2GB-T</v>
          </cell>
          <cell r="E2554">
            <v>1020000</v>
          </cell>
          <cell r="F2554">
            <v>559900</v>
          </cell>
          <cell r="G2554">
            <v>755000</v>
          </cell>
          <cell r="H2554">
            <v>460550</v>
          </cell>
          <cell r="I2554">
            <v>34541.25</v>
          </cell>
        </row>
        <row r="2555">
          <cell r="A2555" t="str">
            <v>WS-X4418-GB</v>
          </cell>
          <cell r="B2555" t="str">
            <v>Catalyst 4000 GE Module, Server Switching 18-Ports (GBIC)</v>
          </cell>
          <cell r="C2555" t="str">
            <v>9Q341201</v>
          </cell>
          <cell r="D2555" t="str">
            <v>IP-SOL-WS-X4418-GB</v>
          </cell>
          <cell r="E2555">
            <v>1525000</v>
          </cell>
          <cell r="F2555">
            <v>806300</v>
          </cell>
          <cell r="G2555">
            <v>1079000</v>
          </cell>
          <cell r="H2555">
            <v>658190</v>
          </cell>
          <cell r="I2555">
            <v>49364.25</v>
          </cell>
        </row>
        <row r="2556">
          <cell r="A2556" t="str">
            <v>WS-X4604-GWY</v>
          </cell>
          <cell r="B2556" t="str">
            <v>Catalyst 4000 Access Gateway Module with IP/FW software</v>
          </cell>
          <cell r="C2556" t="str">
            <v>9Q341517</v>
          </cell>
          <cell r="D2556" t="str">
            <v>IP-SOL-WS-X4604-GWY</v>
          </cell>
          <cell r="E2556">
            <v>1093000</v>
          </cell>
          <cell r="F2556">
            <v>600000</v>
          </cell>
          <cell r="G2556">
            <v>809000</v>
          </cell>
          <cell r="H2556">
            <v>493490</v>
          </cell>
          <cell r="I2556">
            <v>37011.75</v>
          </cell>
        </row>
        <row r="2557">
          <cell r="A2557" t="str">
            <v>MEM-C4K-32-RAM=</v>
          </cell>
          <cell r="B2557" t="str">
            <v>Catalyst 4003 Supervisor I 32MB Memory Upgrade (Spare)</v>
          </cell>
          <cell r="C2557" t="str">
            <v>9Q341214</v>
          </cell>
          <cell r="D2557" t="str">
            <v>IP-SOL-MEM-C4K-32-RAM=</v>
          </cell>
          <cell r="E2557">
            <v>76000</v>
          </cell>
          <cell r="F2557">
            <v>39700</v>
          </cell>
          <cell r="G2557">
            <v>21000</v>
          </cell>
          <cell r="H2557">
            <v>12810</v>
          </cell>
          <cell r="I2557">
            <v>960.75</v>
          </cell>
        </row>
        <row r="2558">
          <cell r="A2558" t="str">
            <v>FR4232-L3-IP</v>
          </cell>
          <cell r="B2558" t="str">
            <v>Catalyst 4000 Layer3 Enhanced IP License</v>
          </cell>
          <cell r="C2558" t="str">
            <v>9Q341227</v>
          </cell>
          <cell r="D2558" t="str">
            <v>IP-SOL-FR4232-L3-IP</v>
          </cell>
          <cell r="E2558">
            <v>291000</v>
          </cell>
          <cell r="F2558">
            <v>159500</v>
          </cell>
          <cell r="G2558">
            <v>215000</v>
          </cell>
          <cell r="H2558">
            <v>131150</v>
          </cell>
          <cell r="I2558">
            <v>9836.25</v>
          </cell>
        </row>
        <row r="2559">
          <cell r="A2559" t="str">
            <v>FR4232-L3-IPX</v>
          </cell>
          <cell r="B2559" t="str">
            <v>Catalyst 4000 L3 Enhanced IPX License</v>
          </cell>
          <cell r="C2559" t="str">
            <v>9Q341230</v>
          </cell>
          <cell r="D2559" t="str">
            <v>IP-SOL-FR4232-L3-IPX</v>
          </cell>
          <cell r="E2559">
            <v>291000</v>
          </cell>
          <cell r="F2559">
            <v>159500</v>
          </cell>
          <cell r="G2559">
            <v>215000</v>
          </cell>
          <cell r="H2559">
            <v>131150</v>
          </cell>
          <cell r="I2559">
            <v>9836.25</v>
          </cell>
        </row>
        <row r="2560">
          <cell r="A2560" t="str">
            <v>FR4908GL3-IPX</v>
          </cell>
          <cell r="B2560" t="str">
            <v>IPX License</v>
          </cell>
          <cell r="C2560" t="str">
            <v>9Q341243</v>
          </cell>
          <cell r="D2560" t="str">
            <v>IP-SOL-FR4908GL3-IPX</v>
          </cell>
          <cell r="E2560">
            <v>292000</v>
          </cell>
          <cell r="F2560">
            <v>160200</v>
          </cell>
          <cell r="G2560">
            <v>216000</v>
          </cell>
          <cell r="H2560">
            <v>131760</v>
          </cell>
          <cell r="I2560">
            <v>9882</v>
          </cell>
        </row>
        <row r="2561">
          <cell r="A2561" t="str">
            <v>WS-C4003-EMS-LIC</v>
          </cell>
          <cell r="B2561" t="str">
            <v>Catalyst 4003 RMON Agent License</v>
          </cell>
          <cell r="C2561" t="str">
            <v>9Q341256</v>
          </cell>
          <cell r="D2561" t="str">
            <v>IP-SOL-WS-C4003-EMS-LIC</v>
          </cell>
          <cell r="E2561">
            <v>106000</v>
          </cell>
          <cell r="F2561">
            <v>56100</v>
          </cell>
          <cell r="G2561">
            <v>75000</v>
          </cell>
          <cell r="H2561">
            <v>45750</v>
          </cell>
          <cell r="I2561">
            <v>3431.25</v>
          </cell>
        </row>
        <row r="2562">
          <cell r="A2562" t="str">
            <v>WS-C4006-EMS-LIC</v>
          </cell>
          <cell r="B2562" t="str">
            <v>Catalyst 4006 RMON Agent License</v>
          </cell>
          <cell r="C2562" t="str">
            <v>9Q341269</v>
          </cell>
          <cell r="D2562" t="str">
            <v>IP-SOL-WS-C4006-EMS-LIC</v>
          </cell>
          <cell r="E2562">
            <v>212000</v>
          </cell>
          <cell r="F2562">
            <v>112100</v>
          </cell>
          <cell r="G2562">
            <v>150000</v>
          </cell>
          <cell r="H2562">
            <v>91500</v>
          </cell>
          <cell r="I2562">
            <v>6862.5</v>
          </cell>
        </row>
        <row r="2563">
          <cell r="A2563" t="str">
            <v>WS-C4900-EMS-LIC</v>
          </cell>
          <cell r="B2563" t="str">
            <v>RMON License</v>
          </cell>
          <cell r="C2563" t="str">
            <v>9Q341272</v>
          </cell>
          <cell r="D2563" t="str">
            <v>IP-SOL-WS-C4900-EMS-LIC</v>
          </cell>
          <cell r="E2563">
            <v>101000</v>
          </cell>
          <cell r="F2563">
            <v>55600</v>
          </cell>
          <cell r="G2563">
            <v>75000</v>
          </cell>
          <cell r="H2563">
            <v>45750</v>
          </cell>
          <cell r="I2563">
            <v>3431.25</v>
          </cell>
        </row>
        <row r="2564">
          <cell r="A2564" t="str">
            <v>WS-C4912G-EMS-LIC</v>
          </cell>
          <cell r="B2564" t="str">
            <v>Catalyst 4912G RMON Agent License</v>
          </cell>
          <cell r="C2564" t="str">
            <v>9Q341285</v>
          </cell>
          <cell r="D2564" t="str">
            <v>IP-SOL-WS-C4912G-EMS-LIC</v>
          </cell>
          <cell r="E2564">
            <v>106000</v>
          </cell>
          <cell r="F2564">
            <v>56100</v>
          </cell>
          <cell r="G2564">
            <v>75000</v>
          </cell>
          <cell r="H2564">
            <v>45750</v>
          </cell>
          <cell r="I2564">
            <v>3431.25</v>
          </cell>
        </row>
        <row r="2565">
          <cell r="A2565" t="str">
            <v>WS-C4003-S1-DC</v>
          </cell>
          <cell r="B2565" t="str">
            <v>Catalyst 4000 Chassis (3-Slot), Supervisor I, 1 DC P/S, Fans</v>
          </cell>
          <cell r="C2565" t="str">
            <v>9Q341298</v>
          </cell>
          <cell r="D2565" t="str">
            <v>IP-SOL-WS-C4003-S1-DC</v>
          </cell>
          <cell r="E2565">
            <v>1093000</v>
          </cell>
          <cell r="F2565">
            <v>600000</v>
          </cell>
          <cell r="G2565">
            <v>809000</v>
          </cell>
          <cell r="H2565">
            <v>493490</v>
          </cell>
          <cell r="I2565">
            <v>37011.75</v>
          </cell>
        </row>
        <row r="2566">
          <cell r="A2566" t="str">
            <v>WS-C4006-S2-DC</v>
          </cell>
          <cell r="B2566" t="str">
            <v>Catalyst 4000 Chassis(6-Slot),SupII  w/2 GE, 2 DC P/S, Fans</v>
          </cell>
          <cell r="C2566" t="str">
            <v>9Q341302</v>
          </cell>
          <cell r="D2566" t="str">
            <v>IP-SOL-WS-C4006-S2-DC</v>
          </cell>
          <cell r="E2566">
            <v>1895000</v>
          </cell>
          <cell r="F2566">
            <v>1040500</v>
          </cell>
          <cell r="G2566">
            <v>1403000</v>
          </cell>
          <cell r="H2566">
            <v>855830</v>
          </cell>
          <cell r="I2566">
            <v>64187.25</v>
          </cell>
        </row>
        <row r="2567">
          <cell r="A2567" t="str">
            <v>WS-C4840G</v>
          </cell>
          <cell r="B2567" t="str">
            <v>Catalyst Web Switch</v>
          </cell>
          <cell r="C2567" t="str">
            <v>9Q341315</v>
          </cell>
          <cell r="D2567" t="str">
            <v>IP-SOL-WS-C4840G</v>
          </cell>
          <cell r="E2567">
            <v>4373000</v>
          </cell>
          <cell r="F2567">
            <v>2401800</v>
          </cell>
          <cell r="G2567">
            <v>3239000</v>
          </cell>
          <cell r="H2567">
            <v>1975790</v>
          </cell>
          <cell r="I2567">
            <v>148184.25</v>
          </cell>
        </row>
        <row r="2568">
          <cell r="A2568" t="str">
            <v>WS-C4908G-L3</v>
          </cell>
          <cell r="B2568" t="str">
            <v>Catalyst 4908G-L3 Layer 3 Switch, 8 port 1000X GBIC Slots</v>
          </cell>
          <cell r="C2568" t="str">
            <v>9Q341328</v>
          </cell>
          <cell r="D2568" t="str">
            <v>IP-SOL-WS-C4908G-L3</v>
          </cell>
          <cell r="E2568">
            <v>2186000</v>
          </cell>
          <cell r="F2568">
            <v>1200600</v>
          </cell>
          <cell r="G2568">
            <v>1619000</v>
          </cell>
          <cell r="H2568">
            <v>987590</v>
          </cell>
          <cell r="I2568">
            <v>74069.25</v>
          </cell>
        </row>
        <row r="2569">
          <cell r="A2569" t="str">
            <v>WS-X4004=</v>
          </cell>
          <cell r="B2569" t="str">
            <v>Catalyst 4000 Fan Tray (Spare)</v>
          </cell>
          <cell r="C2569" t="str">
            <v>9Q341331</v>
          </cell>
          <cell r="D2569" t="str">
            <v>IP-SOL-WS-X4004=</v>
          </cell>
          <cell r="E2569">
            <v>76000</v>
          </cell>
          <cell r="F2569">
            <v>39700</v>
          </cell>
          <cell r="G2569">
            <v>53000</v>
          </cell>
          <cell r="H2569">
            <v>32330</v>
          </cell>
          <cell r="I2569">
            <v>2424.75</v>
          </cell>
        </row>
        <row r="2570">
          <cell r="A2570" t="str">
            <v>WS-X4005=</v>
          </cell>
          <cell r="B2570" t="str">
            <v>Catalyst 4006 Fan Tray (Spare)</v>
          </cell>
          <cell r="C2570" t="str">
            <v>9Q341344</v>
          </cell>
          <cell r="D2570" t="str">
            <v>IP-SOL-WS-X4005=</v>
          </cell>
          <cell r="E2570">
            <v>13000</v>
          </cell>
          <cell r="F2570">
            <v>6800</v>
          </cell>
          <cell r="G2570">
            <v>9000</v>
          </cell>
          <cell r="H2570">
            <v>5490</v>
          </cell>
          <cell r="I2570">
            <v>411.75</v>
          </cell>
        </row>
        <row r="2571">
          <cell r="A2571" t="str">
            <v>WS-X4008-DC=</v>
          </cell>
          <cell r="B2571" t="str">
            <v>Catalyst 4000 DC Power Supply</v>
          </cell>
          <cell r="C2571" t="str">
            <v>9Q341357</v>
          </cell>
          <cell r="D2571" t="str">
            <v>IP-SOL-WS-X4008-DC=</v>
          </cell>
          <cell r="E2571">
            <v>218000</v>
          </cell>
          <cell r="F2571">
            <v>119500</v>
          </cell>
          <cell r="G2571">
            <v>161000</v>
          </cell>
          <cell r="H2571">
            <v>98210</v>
          </cell>
          <cell r="I2571">
            <v>7365.75</v>
          </cell>
        </row>
        <row r="2572">
          <cell r="A2572" t="str">
            <v>WS-X4013=</v>
          </cell>
          <cell r="B2572" t="str">
            <v>Catalyst 4000 Supervisor II,Console(RJ-45),Mgt(RJ-45)(Spare)</v>
          </cell>
          <cell r="C2572" t="str">
            <v>9Q341360</v>
          </cell>
          <cell r="D2572" t="str">
            <v>IP-SOL-WS-X4013=</v>
          </cell>
          <cell r="E2572">
            <v>1525000</v>
          </cell>
          <cell r="F2572">
            <v>806300</v>
          </cell>
          <cell r="G2572">
            <v>1079000</v>
          </cell>
          <cell r="H2572">
            <v>658190</v>
          </cell>
          <cell r="I2572">
            <v>49364.25</v>
          </cell>
        </row>
        <row r="2573">
          <cell r="A2573" t="str">
            <v>WS-X4098=</v>
          </cell>
          <cell r="B2573" t="str">
            <v>Catalyst 4006 Rack Mount Kit (Spare)</v>
          </cell>
          <cell r="C2573" t="str">
            <v>9Q341373</v>
          </cell>
          <cell r="D2573" t="str">
            <v>IP-SOL-WS-X4098=</v>
          </cell>
          <cell r="E2573">
            <v>8000</v>
          </cell>
          <cell r="F2573">
            <v>3900</v>
          </cell>
          <cell r="G2573">
            <v>5000</v>
          </cell>
          <cell r="H2573">
            <v>3050</v>
          </cell>
          <cell r="I2573">
            <v>228.75</v>
          </cell>
        </row>
        <row r="2574">
          <cell r="A2574" t="str">
            <v>WS-X4099=</v>
          </cell>
          <cell r="B2574" t="str">
            <v>Catalyst 4000 Rack Mount Kit (Spare)</v>
          </cell>
          <cell r="C2574" t="str">
            <v>9Q341386</v>
          </cell>
          <cell r="D2574" t="str">
            <v>IP-SOL-WS-X4099=</v>
          </cell>
          <cell r="E2574">
            <v>8000</v>
          </cell>
          <cell r="F2574">
            <v>3900</v>
          </cell>
          <cell r="G2574">
            <v>5000</v>
          </cell>
          <cell r="H2574">
            <v>3050</v>
          </cell>
          <cell r="I2574">
            <v>228.75</v>
          </cell>
        </row>
        <row r="2575">
          <cell r="A2575" t="str">
            <v>WS-X4912G-RACK=</v>
          </cell>
          <cell r="B2575" t="str">
            <v>Catalyst 4912G Rack Mount Kit (spare)</v>
          </cell>
          <cell r="C2575" t="str">
            <v>9Q341399</v>
          </cell>
          <cell r="D2575" t="str">
            <v>IP-SOL-WS-X4912G-RACK=</v>
          </cell>
          <cell r="E2575">
            <v>8000</v>
          </cell>
          <cell r="F2575">
            <v>3900</v>
          </cell>
          <cell r="G2575">
            <v>5000</v>
          </cell>
          <cell r="H2575">
            <v>3050</v>
          </cell>
          <cell r="I2575">
            <v>228.75</v>
          </cell>
        </row>
        <row r="2576">
          <cell r="A2576" t="str">
            <v>FL4KAGM-CH-CU=</v>
          </cell>
          <cell r="B2576" t="str">
            <v>Catalyst 4000 AGM IOS upgrade IP/FW to IP/FW/DSP Plus</v>
          </cell>
          <cell r="C2576" t="str">
            <v>9Q341520</v>
          </cell>
          <cell r="D2576" t="str">
            <v>IP-SOL-FL4KAGM-CH-CU=</v>
          </cell>
          <cell r="E2576">
            <v>539000</v>
          </cell>
          <cell r="F2576">
            <v>296600</v>
          </cell>
          <cell r="G2576">
            <v>400000</v>
          </cell>
          <cell r="H2576">
            <v>244000</v>
          </cell>
          <cell r="I2576">
            <v>18300</v>
          </cell>
        </row>
        <row r="2577">
          <cell r="A2577" t="str">
            <v>S4KAGMCH-12=</v>
          </cell>
          <cell r="B2577" t="str">
            <v>Catalyst 4000 AGM IOS IP/Firewall feauture set</v>
          </cell>
          <cell r="C2577" t="str">
            <v>9Q341533</v>
          </cell>
          <cell r="D2577" t="str">
            <v>IP-SOL-S4KAGMCH-12=</v>
          </cell>
          <cell r="E2577">
            <v>44000</v>
          </cell>
          <cell r="F2577">
            <v>23800</v>
          </cell>
          <cell r="G2577" t="e">
            <v>#N/A</v>
          </cell>
          <cell r="H2577" t="e">
            <v>#N/A</v>
          </cell>
          <cell r="I2577" t="e">
            <v>#N/A</v>
          </cell>
        </row>
        <row r="2578">
          <cell r="A2578" t="str">
            <v>S4KAGMCU-12</v>
          </cell>
          <cell r="B2578" t="str">
            <v>Catalyst 4000 AGM IOS IP/FW/DSP Plus feature set</v>
          </cell>
          <cell r="C2578" t="str">
            <v>9Q341546</v>
          </cell>
          <cell r="D2578" t="str">
            <v>IP-SOL-S4KAGMCU-12</v>
          </cell>
          <cell r="E2578">
            <v>539000</v>
          </cell>
          <cell r="F2578">
            <v>296600</v>
          </cell>
          <cell r="G2578" t="e">
            <v>#N/A</v>
          </cell>
          <cell r="H2578" t="e">
            <v>#N/A</v>
          </cell>
          <cell r="I2578" t="e">
            <v>#N/A</v>
          </cell>
        </row>
        <row r="2579">
          <cell r="A2579" t="str">
            <v>S4KAGMCU-12=</v>
          </cell>
          <cell r="B2579" t="str">
            <v>Catalyst 4000 AGM IOS IP/FW/DSP Plus feature set</v>
          </cell>
          <cell r="C2579" t="str">
            <v>9Q341559</v>
          </cell>
          <cell r="D2579" t="str">
            <v>IP-SOL-S4KAGMCU-12=</v>
          </cell>
          <cell r="E2579">
            <v>44000</v>
          </cell>
          <cell r="F2579">
            <v>23800</v>
          </cell>
          <cell r="G2579" t="e">
            <v>#N/A</v>
          </cell>
          <cell r="H2579" t="e">
            <v>#N/A</v>
          </cell>
          <cell r="I2579" t="e">
            <v>#N/A</v>
          </cell>
        </row>
        <row r="2580">
          <cell r="A2580" t="str">
            <v>WS-C5000</v>
          </cell>
          <cell r="B2580" t="str">
            <v>Catalyst 5000 Chassis</v>
          </cell>
          <cell r="C2580" t="str">
            <v>9Q350007</v>
          </cell>
          <cell r="D2580" t="str">
            <v>IP-SOL-WS-C5000</v>
          </cell>
          <cell r="E2580">
            <v>152000</v>
          </cell>
          <cell r="F2580">
            <v>81600</v>
          </cell>
          <cell r="G2580">
            <v>107000</v>
          </cell>
          <cell r="H2580">
            <v>65270</v>
          </cell>
          <cell r="I2580">
            <v>4895.25</v>
          </cell>
        </row>
        <row r="2581">
          <cell r="A2581" t="str">
            <v>WS-C5007=</v>
          </cell>
          <cell r="B2581" t="str">
            <v>Catalyst 5000 5 Slot Chassis w/One Power Supply</v>
          </cell>
          <cell r="C2581" t="str">
            <v>9Q350010</v>
          </cell>
          <cell r="D2581" t="str">
            <v>IP-SOL-WS-C5007=</v>
          </cell>
          <cell r="E2581">
            <v>342000</v>
          </cell>
          <cell r="F2581">
            <v>184300</v>
          </cell>
          <cell r="G2581">
            <v>242000</v>
          </cell>
          <cell r="H2581">
            <v>147620</v>
          </cell>
          <cell r="I2581">
            <v>11071.5</v>
          </cell>
        </row>
        <row r="2582">
          <cell r="A2582" t="str">
            <v>WS-C5008B</v>
          </cell>
          <cell r="B2582" t="str">
            <v>Catalyst 5000/5505 AC Power Supply</v>
          </cell>
          <cell r="C2582" t="str">
            <v>9Q350023</v>
          </cell>
          <cell r="D2582" t="str">
            <v>IP-SOL-WS-C5008B</v>
          </cell>
          <cell r="E2582">
            <v>191000</v>
          </cell>
          <cell r="F2582">
            <v>102800</v>
          </cell>
          <cell r="G2582">
            <v>135000</v>
          </cell>
          <cell r="H2582">
            <v>82350</v>
          </cell>
          <cell r="I2582">
            <v>6176.25</v>
          </cell>
        </row>
        <row r="2583">
          <cell r="A2583" t="str">
            <v>WS-C5008B/2</v>
          </cell>
          <cell r="B2583" t="str">
            <v>Catalyst 5000/5505 Redundant AC Power Supply</v>
          </cell>
          <cell r="C2583" t="str">
            <v>9Q350036</v>
          </cell>
          <cell r="D2583" t="str">
            <v>IP-SOL-WS-C5008B/2</v>
          </cell>
          <cell r="E2583">
            <v>191000</v>
          </cell>
          <cell r="F2583">
            <v>102800</v>
          </cell>
          <cell r="G2583">
            <v>135000</v>
          </cell>
          <cell r="H2583">
            <v>82350</v>
          </cell>
          <cell r="I2583">
            <v>6176.25</v>
          </cell>
        </row>
        <row r="2584">
          <cell r="A2584" t="str">
            <v>WS-C5068B</v>
          </cell>
          <cell r="B2584" t="str">
            <v>Catalyst 5000/5505 single DC Power Supply</v>
          </cell>
          <cell r="C2584" t="str">
            <v>9Q350049</v>
          </cell>
          <cell r="D2584" t="str">
            <v>IP-SOL-WS-C5068B</v>
          </cell>
          <cell r="E2584">
            <v>335000</v>
          </cell>
          <cell r="F2584">
            <v>180500</v>
          </cell>
          <cell r="G2584">
            <v>237000</v>
          </cell>
          <cell r="H2584">
            <v>144570</v>
          </cell>
          <cell r="I2584">
            <v>10842.75</v>
          </cell>
        </row>
        <row r="2585">
          <cell r="A2585" t="str">
            <v>WS-C5068B/2</v>
          </cell>
          <cell r="B2585" t="str">
            <v>Catalyst 5000/5505 single DC Power Supply (Redundant)</v>
          </cell>
          <cell r="C2585" t="str">
            <v>9Q350052</v>
          </cell>
          <cell r="D2585" t="str">
            <v>IP-SOL-WS-C5068B/2</v>
          </cell>
          <cell r="E2585">
            <v>335000</v>
          </cell>
          <cell r="F2585">
            <v>180500</v>
          </cell>
          <cell r="G2585">
            <v>237000</v>
          </cell>
          <cell r="H2585">
            <v>144570</v>
          </cell>
          <cell r="I2585">
            <v>10842.75</v>
          </cell>
        </row>
        <row r="2586">
          <cell r="A2586" t="str">
            <v>WS-C5002</v>
          </cell>
          <cell r="B2586" t="str">
            <v>Catalyst 5002 Chassis with Dual Power Supply</v>
          </cell>
          <cell r="C2586" t="str">
            <v>9Q350065</v>
          </cell>
          <cell r="D2586" t="str">
            <v>IP-SOL-WS-C5002</v>
          </cell>
          <cell r="E2586">
            <v>137000</v>
          </cell>
          <cell r="F2586">
            <v>73900</v>
          </cell>
          <cell r="G2586">
            <v>97000</v>
          </cell>
          <cell r="H2586">
            <v>59170</v>
          </cell>
          <cell r="I2586">
            <v>4437.75</v>
          </cell>
        </row>
        <row r="2587">
          <cell r="A2587" t="str">
            <v>WS-C5500</v>
          </cell>
          <cell r="B2587" t="str">
            <v>Catalyst 5500 Chassis</v>
          </cell>
          <cell r="C2587" t="str">
            <v>9Q350078</v>
          </cell>
          <cell r="D2587" t="str">
            <v>IP-SOL-WS-C5500</v>
          </cell>
          <cell r="E2587">
            <v>533000</v>
          </cell>
          <cell r="F2587">
            <v>287100</v>
          </cell>
          <cell r="G2587">
            <v>377000</v>
          </cell>
          <cell r="H2587">
            <v>229970</v>
          </cell>
          <cell r="I2587">
            <v>17247.75</v>
          </cell>
        </row>
        <row r="2588">
          <cell r="A2588" t="str">
            <v>WS-C5507=</v>
          </cell>
          <cell r="B2588" t="str">
            <v>Catalyst 5500 Chassis with Single AC Power Supply (spare)</v>
          </cell>
          <cell r="C2588" t="str">
            <v>9Q350081</v>
          </cell>
          <cell r="D2588" t="str">
            <v>IP-SOL-WS-C5507=</v>
          </cell>
          <cell r="E2588">
            <v>1143000</v>
          </cell>
          <cell r="F2588">
            <v>615900</v>
          </cell>
          <cell r="G2588">
            <v>809000</v>
          </cell>
          <cell r="H2588">
            <v>493490</v>
          </cell>
          <cell r="I2588">
            <v>37011.75</v>
          </cell>
        </row>
        <row r="2589">
          <cell r="A2589" t="str">
            <v>WS-C5508</v>
          </cell>
          <cell r="B2589" t="str">
            <v>Catalyst 5500 AC Power Supply</v>
          </cell>
          <cell r="C2589" t="str">
            <v>9Q350094</v>
          </cell>
          <cell r="D2589" t="str">
            <v>IP-SOL-WS-C5508</v>
          </cell>
          <cell r="E2589">
            <v>609000</v>
          </cell>
          <cell r="F2589">
            <v>328200</v>
          </cell>
          <cell r="G2589">
            <v>431000</v>
          </cell>
          <cell r="H2589">
            <v>262910</v>
          </cell>
          <cell r="I2589">
            <v>19718.25</v>
          </cell>
        </row>
        <row r="2590">
          <cell r="A2590" t="str">
            <v>WS-C5508/2</v>
          </cell>
          <cell r="B2590" t="str">
            <v>Catalyst 5500 Redundant AC Power Supply</v>
          </cell>
          <cell r="C2590" t="str">
            <v>9Q350108</v>
          </cell>
          <cell r="D2590" t="str">
            <v>IP-SOL-WS-C5508/2</v>
          </cell>
          <cell r="E2590">
            <v>609000</v>
          </cell>
          <cell r="F2590">
            <v>328200</v>
          </cell>
          <cell r="G2590">
            <v>431000</v>
          </cell>
          <cell r="H2590">
            <v>262910</v>
          </cell>
          <cell r="I2590">
            <v>19718.25</v>
          </cell>
        </row>
        <row r="2591">
          <cell r="A2591" t="str">
            <v>WS-C5568</v>
          </cell>
          <cell r="B2591" t="str">
            <v>Catalyst 5500 DC Power Supply</v>
          </cell>
          <cell r="C2591" t="str">
            <v>9Q350111</v>
          </cell>
          <cell r="D2591" t="str">
            <v>IP-SOL-WS-C5568</v>
          </cell>
          <cell r="E2591">
            <v>1296000</v>
          </cell>
          <cell r="F2591">
            <v>698200</v>
          </cell>
          <cell r="G2591">
            <v>917000</v>
          </cell>
          <cell r="H2591">
            <v>559370</v>
          </cell>
          <cell r="I2591">
            <v>41952.75</v>
          </cell>
        </row>
        <row r="2592">
          <cell r="A2592" t="str">
            <v>WS-C5568/2</v>
          </cell>
          <cell r="B2592" t="str">
            <v>Catalyst 5500 Redundant DC Power Supply</v>
          </cell>
          <cell r="C2592" t="str">
            <v>9Q350124</v>
          </cell>
          <cell r="D2592" t="str">
            <v>IP-SOL-WS-C5568/2</v>
          </cell>
          <cell r="E2592">
            <v>1296000</v>
          </cell>
          <cell r="F2592">
            <v>698200</v>
          </cell>
          <cell r="G2592">
            <v>917000</v>
          </cell>
          <cell r="H2592">
            <v>559370</v>
          </cell>
          <cell r="I2592">
            <v>41952.75</v>
          </cell>
        </row>
        <row r="2593">
          <cell r="A2593" t="str">
            <v>WS-C5505</v>
          </cell>
          <cell r="B2593" t="str">
            <v>Catalyst 5505 Chassis</v>
          </cell>
          <cell r="C2593" t="str">
            <v>9Q350137</v>
          </cell>
          <cell r="D2593" t="str">
            <v>IP-SOL-WS-C5505</v>
          </cell>
          <cell r="E2593">
            <v>228000</v>
          </cell>
          <cell r="F2593">
            <v>122700</v>
          </cell>
          <cell r="G2593">
            <v>161000</v>
          </cell>
          <cell r="H2593">
            <v>98210</v>
          </cell>
          <cell r="I2593">
            <v>7365.75</v>
          </cell>
        </row>
        <row r="2594">
          <cell r="A2594" t="str">
            <v>WS-C5505-CHAC=</v>
          </cell>
          <cell r="B2594" t="str">
            <v>Catalyst 5505 Chassis with Single AC Power Supply (spare)</v>
          </cell>
          <cell r="C2594" t="str">
            <v>9Q350140</v>
          </cell>
          <cell r="D2594" t="str">
            <v>IP-SOL-WS-C5505-CHAC=</v>
          </cell>
          <cell r="E2594">
            <v>419000</v>
          </cell>
          <cell r="F2594">
            <v>225500</v>
          </cell>
          <cell r="G2594">
            <v>296000</v>
          </cell>
          <cell r="H2594">
            <v>180560</v>
          </cell>
          <cell r="I2594">
            <v>13542</v>
          </cell>
        </row>
        <row r="2595">
          <cell r="A2595" t="str">
            <v>WS-C5505-CHDC=</v>
          </cell>
          <cell r="B2595" t="str">
            <v>Catalyst 5505 Chassis With Single DC Power Supply</v>
          </cell>
          <cell r="C2595" t="str">
            <v>9Q350153</v>
          </cell>
          <cell r="D2595" t="str">
            <v>IP-SOL-WS-C5505-CHDC=</v>
          </cell>
          <cell r="E2595">
            <v>564000</v>
          </cell>
          <cell r="F2595">
            <v>303800</v>
          </cell>
          <cell r="G2595">
            <v>399000</v>
          </cell>
          <cell r="H2595">
            <v>243390</v>
          </cell>
          <cell r="I2595">
            <v>18254.25</v>
          </cell>
        </row>
        <row r="2596">
          <cell r="A2596" t="str">
            <v>WS-C5509</v>
          </cell>
          <cell r="B2596" t="str">
            <v>Catalyst 5509 Chassis</v>
          </cell>
          <cell r="C2596" t="str">
            <v>9Q350166</v>
          </cell>
          <cell r="D2596" t="str">
            <v>IP-SOL-WS-C5509</v>
          </cell>
          <cell r="E2596">
            <v>381000</v>
          </cell>
          <cell r="F2596">
            <v>204900</v>
          </cell>
          <cell r="G2596">
            <v>269000</v>
          </cell>
          <cell r="H2596">
            <v>164090</v>
          </cell>
          <cell r="I2596">
            <v>12306.75</v>
          </cell>
        </row>
        <row r="2597">
          <cell r="A2597" t="str">
            <v>WS-C5509-CHAC=</v>
          </cell>
          <cell r="B2597" t="str">
            <v>Catalyst 5509 Spare Chassis with one AC power supply</v>
          </cell>
          <cell r="C2597" t="str">
            <v>9Q350179</v>
          </cell>
          <cell r="D2597" t="str">
            <v>IP-SOL-WS-C5509-CHAC=</v>
          </cell>
          <cell r="E2597">
            <v>838000</v>
          </cell>
          <cell r="F2597">
            <v>451500</v>
          </cell>
          <cell r="G2597">
            <v>593000</v>
          </cell>
          <cell r="H2597">
            <v>361730</v>
          </cell>
          <cell r="I2597">
            <v>27129.75</v>
          </cell>
        </row>
        <row r="2598">
          <cell r="A2598" t="str">
            <v>WS-C5509-CHDC=</v>
          </cell>
          <cell r="B2598" t="str">
            <v>Catalyst 5509 Spare Chassis with one DC power supply</v>
          </cell>
          <cell r="C2598" t="str">
            <v>9Q350182</v>
          </cell>
          <cell r="D2598" t="str">
            <v>IP-SOL-WS-C5509-CHDC=</v>
          </cell>
          <cell r="E2598">
            <v>1143000</v>
          </cell>
          <cell r="F2598">
            <v>615900</v>
          </cell>
          <cell r="G2598">
            <v>809000</v>
          </cell>
          <cell r="H2598">
            <v>493490</v>
          </cell>
          <cell r="I2598">
            <v>37011.75</v>
          </cell>
        </row>
        <row r="2599">
          <cell r="A2599" t="str">
            <v>WS-C5518</v>
          </cell>
          <cell r="B2599" t="str">
            <v>Catalyst 5509 AC Power Supply</v>
          </cell>
          <cell r="C2599" t="str">
            <v>9Q350195</v>
          </cell>
          <cell r="D2599" t="str">
            <v>IP-SOL-WS-C5518</v>
          </cell>
          <cell r="E2599">
            <v>457000</v>
          </cell>
          <cell r="F2599">
            <v>246000</v>
          </cell>
          <cell r="G2599">
            <v>323000</v>
          </cell>
          <cell r="H2599">
            <v>197030</v>
          </cell>
          <cell r="I2599">
            <v>14777.25</v>
          </cell>
        </row>
        <row r="2600">
          <cell r="A2600" t="str">
            <v>WS-C5518/2</v>
          </cell>
          <cell r="B2600" t="str">
            <v>Catalyst 5509 second AC Power Supply</v>
          </cell>
          <cell r="C2600" t="str">
            <v>9Q350209</v>
          </cell>
          <cell r="D2600" t="str">
            <v>IP-SOL-WS-C5518/2</v>
          </cell>
          <cell r="E2600">
            <v>457000</v>
          </cell>
          <cell r="F2600">
            <v>246000</v>
          </cell>
          <cell r="G2600">
            <v>323000</v>
          </cell>
          <cell r="H2600">
            <v>197030</v>
          </cell>
          <cell r="I2600">
            <v>14777.25</v>
          </cell>
        </row>
        <row r="2601">
          <cell r="A2601" t="str">
            <v>WS-C5598</v>
          </cell>
          <cell r="B2601" t="str">
            <v>Catalyst 5509 DC Power Supply</v>
          </cell>
          <cell r="C2601" t="str">
            <v>9Q350212</v>
          </cell>
          <cell r="D2601" t="str">
            <v>IP-SOL-WS-C5598</v>
          </cell>
          <cell r="E2601">
            <v>762000</v>
          </cell>
          <cell r="F2601">
            <v>410400</v>
          </cell>
          <cell r="G2601">
            <v>539000</v>
          </cell>
          <cell r="H2601">
            <v>328790</v>
          </cell>
          <cell r="I2601">
            <v>24659.25</v>
          </cell>
        </row>
        <row r="2602">
          <cell r="A2602" t="str">
            <v>WS-C5598/2</v>
          </cell>
          <cell r="B2602" t="str">
            <v>Catalyst 5509 second DC Power Supply</v>
          </cell>
          <cell r="C2602" t="str">
            <v>9Q350225</v>
          </cell>
          <cell r="D2602" t="str">
            <v>IP-SOL-WS-C5598/2</v>
          </cell>
          <cell r="E2602">
            <v>762000</v>
          </cell>
          <cell r="F2602">
            <v>410400</v>
          </cell>
          <cell r="G2602">
            <v>539000</v>
          </cell>
          <cell r="H2602">
            <v>328790</v>
          </cell>
          <cell r="I2602">
            <v>24659.25</v>
          </cell>
        </row>
        <row r="2603">
          <cell r="A2603" t="str">
            <v>WS-F5521A=</v>
          </cell>
          <cell r="B2603" t="str">
            <v>Catalyst 5000 Family Supervisor III NFFC-A (spare)</v>
          </cell>
          <cell r="C2603" t="str">
            <v>9Q350238</v>
          </cell>
          <cell r="D2603" t="str">
            <v>IP-SOL-WS-F5521A=</v>
          </cell>
          <cell r="E2603">
            <v>762000</v>
          </cell>
          <cell r="F2603">
            <v>410400</v>
          </cell>
          <cell r="G2603">
            <v>539000</v>
          </cell>
          <cell r="H2603">
            <v>328790</v>
          </cell>
          <cell r="I2603">
            <v>24659.25</v>
          </cell>
        </row>
        <row r="2604">
          <cell r="A2604" t="str">
            <v>WS-F5531A=</v>
          </cell>
          <cell r="B2604" t="str">
            <v>Catalyst 5000 Family Supervisor III NFFC II-A (spare)</v>
          </cell>
          <cell r="C2604" t="str">
            <v>9Q350241</v>
          </cell>
          <cell r="D2604" t="str">
            <v>IP-SOL-WS-F5531A=</v>
          </cell>
          <cell r="E2604">
            <v>457000</v>
          </cell>
          <cell r="F2604">
            <v>246000</v>
          </cell>
          <cell r="G2604">
            <v>323000</v>
          </cell>
          <cell r="H2604">
            <v>197030</v>
          </cell>
          <cell r="I2604">
            <v>14777.25</v>
          </cell>
        </row>
        <row r="2605">
          <cell r="A2605" t="str">
            <v>WS-F5541</v>
          </cell>
          <cell r="B2605" t="str">
            <v>Route Switch Feature Card for WS-X5540 and WS-X5550</v>
          </cell>
          <cell r="C2605" t="str">
            <v>9Q350254</v>
          </cell>
          <cell r="D2605" t="str">
            <v>IP-SOL-WS-F5541</v>
          </cell>
          <cell r="E2605">
            <v>2745000</v>
          </cell>
          <cell r="F2605">
            <v>1479200</v>
          </cell>
          <cell r="G2605">
            <v>1943000</v>
          </cell>
          <cell r="H2605">
            <v>1185230</v>
          </cell>
          <cell r="I2605">
            <v>88892.25</v>
          </cell>
        </row>
        <row r="2606">
          <cell r="A2606" t="str">
            <v>WS-X5505</v>
          </cell>
          <cell r="B2606" t="str">
            <v>Catalyst 5002/5000/5505/5500 Supervisor II (100BaseFX, SMF)</v>
          </cell>
          <cell r="C2606" t="str">
            <v>9Q350267</v>
          </cell>
          <cell r="D2606" t="str">
            <v>IP-SOL-WS-X5505</v>
          </cell>
          <cell r="E2606">
            <v>2135000</v>
          </cell>
          <cell r="F2606">
            <v>1150400</v>
          </cell>
          <cell r="G2606">
            <v>1511000</v>
          </cell>
          <cell r="H2606">
            <v>921710</v>
          </cell>
          <cell r="I2606">
            <v>69128.25</v>
          </cell>
        </row>
        <row r="2607">
          <cell r="A2607" t="str">
            <v>WS-X5506</v>
          </cell>
          <cell r="B2607" t="str">
            <v>Catalyst 5002/5000/5505/5500 Supervisor II (100BaseFX, MMF)</v>
          </cell>
          <cell r="C2607" t="str">
            <v>9Q350270</v>
          </cell>
          <cell r="D2607" t="str">
            <v>IP-SOL-WS-X5506</v>
          </cell>
          <cell r="E2607">
            <v>1677000</v>
          </cell>
          <cell r="F2607">
            <v>903700</v>
          </cell>
          <cell r="G2607">
            <v>1187000</v>
          </cell>
          <cell r="H2607">
            <v>724070</v>
          </cell>
          <cell r="I2607">
            <v>54305.25</v>
          </cell>
        </row>
        <row r="2608">
          <cell r="A2608" t="str">
            <v>WS-X5509</v>
          </cell>
          <cell r="B2608" t="str">
            <v>Catalyst 5002/5000/5505/5500 Supervisor II (100BaseTX, MII)</v>
          </cell>
          <cell r="C2608" t="str">
            <v>9Q350283</v>
          </cell>
          <cell r="D2608" t="str">
            <v>IP-SOL-WS-X5509</v>
          </cell>
          <cell r="E2608">
            <v>1372000</v>
          </cell>
          <cell r="F2608">
            <v>739300</v>
          </cell>
          <cell r="G2608">
            <v>971000</v>
          </cell>
          <cell r="H2608">
            <v>592310</v>
          </cell>
          <cell r="I2608">
            <v>44423.25</v>
          </cell>
        </row>
        <row r="2609">
          <cell r="A2609" t="str">
            <v>WS-X5530-E2A</v>
          </cell>
          <cell r="B2609" t="str">
            <v>Catalyst 5000 Family Supervisor III w/ NFFC-A</v>
          </cell>
          <cell r="C2609" t="str">
            <v>9Q350296</v>
          </cell>
          <cell r="D2609" t="str">
            <v>IP-SOL-WS-X5530-E2A</v>
          </cell>
          <cell r="E2609">
            <v>2135000</v>
          </cell>
          <cell r="F2609">
            <v>1150400</v>
          </cell>
          <cell r="G2609">
            <v>1511000</v>
          </cell>
          <cell r="H2609">
            <v>921710</v>
          </cell>
          <cell r="I2609">
            <v>69128.25</v>
          </cell>
        </row>
        <row r="2610">
          <cell r="A2610" t="str">
            <v>WS-X5530-E3A</v>
          </cell>
          <cell r="B2610" t="str">
            <v>Catalyst 5000 Family Supervisor III w/ NFFC II-A</v>
          </cell>
          <cell r="C2610" t="str">
            <v>9Q350300</v>
          </cell>
          <cell r="D2610" t="str">
            <v>IP-SOL-WS-X5530-E3A</v>
          </cell>
          <cell r="E2610">
            <v>2135000</v>
          </cell>
          <cell r="F2610">
            <v>1150400</v>
          </cell>
          <cell r="G2610">
            <v>1511000</v>
          </cell>
          <cell r="H2610">
            <v>921710</v>
          </cell>
          <cell r="I2610">
            <v>69128.25</v>
          </cell>
        </row>
        <row r="2611">
          <cell r="A2611" t="str">
            <v>WS-X5540</v>
          </cell>
          <cell r="B2611" t="str">
            <v>Catalyst 5500/5000 Supervisor IIG</v>
          </cell>
          <cell r="C2611" t="str">
            <v>9Q351882</v>
          </cell>
          <cell r="D2611" t="str">
            <v>IP-SOL-WS-X5540</v>
          </cell>
          <cell r="E2611">
            <v>1311000</v>
          </cell>
          <cell r="F2611">
            <v>733200</v>
          </cell>
          <cell r="G2611">
            <v>971000</v>
          </cell>
          <cell r="H2611">
            <v>592310</v>
          </cell>
          <cell r="I2611">
            <v>44423.25</v>
          </cell>
        </row>
        <row r="2612">
          <cell r="A2612" t="str">
            <v>WS-X5550</v>
          </cell>
          <cell r="B2612" t="str">
            <v>Catalyst 5500/5000 Supervisor IIIG</v>
          </cell>
          <cell r="C2612" t="str">
            <v>9Q350326</v>
          </cell>
          <cell r="D2612" t="str">
            <v>IP-SOL-WS-X5550</v>
          </cell>
          <cell r="E2612">
            <v>2135000</v>
          </cell>
          <cell r="F2612">
            <v>1150400</v>
          </cell>
          <cell r="G2612">
            <v>1511000</v>
          </cell>
          <cell r="H2612">
            <v>921710</v>
          </cell>
          <cell r="I2612">
            <v>69128.25</v>
          </cell>
        </row>
        <row r="2613">
          <cell r="A2613" t="str">
            <v>WS-U5531-FETX</v>
          </cell>
          <cell r="B2613" t="str">
            <v>Dual Port 10/100BaseTX Uplink Module for Supervisor III</v>
          </cell>
          <cell r="C2613" t="str">
            <v>9Q350339</v>
          </cell>
          <cell r="D2613" t="str">
            <v>IP-SOL-WS-U5531-FETX</v>
          </cell>
          <cell r="E2613">
            <v>152000</v>
          </cell>
          <cell r="F2613">
            <v>81600</v>
          </cell>
          <cell r="G2613">
            <v>107000</v>
          </cell>
          <cell r="H2613">
            <v>65270</v>
          </cell>
          <cell r="I2613">
            <v>4895.25</v>
          </cell>
        </row>
        <row r="2614">
          <cell r="A2614" t="str">
            <v>WS-U5531-FETX-BU</v>
          </cell>
          <cell r="B2614" t="str">
            <v>Dual Port 100BaseTX Uplink Module For Bundled SUP3 Engine</v>
          </cell>
          <cell r="C2614" t="str">
            <v>9Q350342</v>
          </cell>
          <cell r="D2614" t="str">
            <v>IP-SOL-WS-U5531-FETX-BU</v>
          </cell>
          <cell r="E2614">
            <v>145000</v>
          </cell>
          <cell r="F2614">
            <v>80900</v>
          </cell>
          <cell r="G2614">
            <v>107000</v>
          </cell>
          <cell r="H2614">
            <v>65270</v>
          </cell>
          <cell r="I2614">
            <v>4895.25</v>
          </cell>
        </row>
        <row r="2615">
          <cell r="A2615" t="str">
            <v>WS-U5533-FEFX-MMF</v>
          </cell>
          <cell r="B2615" t="str">
            <v>Dual Port 100BaseFX MMF Uplink Module for Supervisor III</v>
          </cell>
          <cell r="C2615" t="str">
            <v>9Q350355</v>
          </cell>
          <cell r="D2615" t="str">
            <v>IP-SOL-WS-U5533-FEFX-MMF</v>
          </cell>
          <cell r="E2615">
            <v>457000</v>
          </cell>
          <cell r="F2615">
            <v>246000</v>
          </cell>
          <cell r="G2615">
            <v>323000</v>
          </cell>
          <cell r="H2615">
            <v>197030</v>
          </cell>
          <cell r="I2615">
            <v>14777.25</v>
          </cell>
        </row>
        <row r="2616">
          <cell r="A2616" t="str">
            <v>WS-U5534-GESX</v>
          </cell>
          <cell r="B2616" t="str">
            <v>Dual Port 1000BaseSX Uplink Module for Supervisor III</v>
          </cell>
          <cell r="C2616" t="str">
            <v>9Q350368</v>
          </cell>
          <cell r="D2616" t="str">
            <v>IP-SOL-WS-U5534-GESX</v>
          </cell>
          <cell r="E2616">
            <v>609000</v>
          </cell>
          <cell r="F2616">
            <v>328200</v>
          </cell>
          <cell r="G2616">
            <v>431000</v>
          </cell>
          <cell r="H2616">
            <v>262910</v>
          </cell>
          <cell r="I2616">
            <v>19718.25</v>
          </cell>
        </row>
        <row r="2617">
          <cell r="A2617" t="str">
            <v>WS-U5535-FEFX-SMF</v>
          </cell>
          <cell r="B2617" t="str">
            <v>Dual Port 100BaseFX SMF Uplink Module for Supervisor III</v>
          </cell>
          <cell r="C2617" t="str">
            <v>9Q350371</v>
          </cell>
          <cell r="D2617" t="str">
            <v>IP-SOL-WS-U5535-FEFX-SMF</v>
          </cell>
          <cell r="E2617">
            <v>762000</v>
          </cell>
          <cell r="F2617">
            <v>410400</v>
          </cell>
          <cell r="G2617">
            <v>539000</v>
          </cell>
          <cell r="H2617">
            <v>328790</v>
          </cell>
          <cell r="I2617">
            <v>24659.25</v>
          </cell>
        </row>
        <row r="2618">
          <cell r="A2618" t="str">
            <v>WS-U5536-GELX</v>
          </cell>
          <cell r="B2618" t="str">
            <v>Dual Port 1000BaseLX/LH SMF Uplink Module for Supervisor III</v>
          </cell>
          <cell r="C2618" t="str">
            <v>9Q350384</v>
          </cell>
          <cell r="D2618" t="str">
            <v>IP-SOL-WS-U5536-GELX</v>
          </cell>
          <cell r="E2618">
            <v>915000</v>
          </cell>
          <cell r="F2618">
            <v>492700</v>
          </cell>
          <cell r="G2618">
            <v>647000</v>
          </cell>
          <cell r="H2618">
            <v>394670</v>
          </cell>
          <cell r="I2618">
            <v>29600.25</v>
          </cell>
        </row>
        <row r="2619">
          <cell r="A2619" t="str">
            <v>WS-U5537-FETX</v>
          </cell>
          <cell r="B2619" t="str">
            <v>Four Port 100BaseTX Uplink Module for Supervisor Engine III</v>
          </cell>
          <cell r="C2619" t="str">
            <v>9Q350397</v>
          </cell>
          <cell r="D2619" t="str">
            <v>IP-SOL-WS-U5537-FETX</v>
          </cell>
          <cell r="E2619">
            <v>228000</v>
          </cell>
          <cell r="F2619">
            <v>122700</v>
          </cell>
          <cell r="G2619">
            <v>161000</v>
          </cell>
          <cell r="H2619">
            <v>98210</v>
          </cell>
          <cell r="I2619">
            <v>7365.75</v>
          </cell>
        </row>
        <row r="2620">
          <cell r="A2620" t="str">
            <v>WS-U5538-FEFX-MMF</v>
          </cell>
          <cell r="B2620" t="str">
            <v>4-Port 100BaseFX MMF Uplink Module for Supervisor Engine III</v>
          </cell>
          <cell r="C2620" t="str">
            <v>9Q350401</v>
          </cell>
          <cell r="D2620" t="str">
            <v>IP-SOL-WS-U5538-FEFX-MMF</v>
          </cell>
          <cell r="E2620">
            <v>686000</v>
          </cell>
          <cell r="F2620">
            <v>369300</v>
          </cell>
          <cell r="G2620">
            <v>485000</v>
          </cell>
          <cell r="H2620">
            <v>295850</v>
          </cell>
          <cell r="I2620">
            <v>22188.75</v>
          </cell>
        </row>
        <row r="2621">
          <cell r="A2621" t="str">
            <v>MEM-S3-FLC16M=</v>
          </cell>
          <cell r="B2621" t="str">
            <v>Supervisor III PCMCIA Flash Memory Card, 16MB (spare)</v>
          </cell>
          <cell r="C2621" t="str">
            <v>9Q350414</v>
          </cell>
          <cell r="D2621" t="str">
            <v>IP-SOL-MEM-S3-FLC16M=</v>
          </cell>
          <cell r="E2621">
            <v>61000</v>
          </cell>
          <cell r="F2621">
            <v>32800</v>
          </cell>
          <cell r="G2621">
            <v>43000</v>
          </cell>
          <cell r="H2621">
            <v>26230</v>
          </cell>
          <cell r="I2621">
            <v>1967.25</v>
          </cell>
        </row>
        <row r="2622">
          <cell r="A2622" t="str">
            <v>MEM-S3-FLC8M=</v>
          </cell>
          <cell r="B2622" t="str">
            <v>Supervisor III PCMCIA Flash Memory Card, 8MB (spare)</v>
          </cell>
          <cell r="C2622" t="str">
            <v>9Q350427</v>
          </cell>
          <cell r="D2622" t="str">
            <v>IP-SOL-MEM-S3-FLC8M=</v>
          </cell>
          <cell r="E2622">
            <v>38000</v>
          </cell>
          <cell r="F2622">
            <v>20600</v>
          </cell>
          <cell r="G2622">
            <v>27000</v>
          </cell>
          <cell r="H2622">
            <v>16470</v>
          </cell>
          <cell r="I2622">
            <v>1235.25</v>
          </cell>
        </row>
        <row r="2623">
          <cell r="A2623" t="str">
            <v>MEM-S3-FLC20M</v>
          </cell>
          <cell r="B2623" t="str">
            <v>Supervisor III PCMCIA Flash Memory Card, 20MB (spare)</v>
          </cell>
          <cell r="C2623" t="str">
            <v>9Q350430</v>
          </cell>
          <cell r="D2623" t="str">
            <v>IP-SOL-MEM-S3-FLC20M</v>
          </cell>
          <cell r="E2623">
            <v>80000</v>
          </cell>
          <cell r="F2623">
            <v>44600</v>
          </cell>
          <cell r="G2623">
            <v>59000</v>
          </cell>
          <cell r="H2623">
            <v>35990</v>
          </cell>
          <cell r="I2623">
            <v>2699.25</v>
          </cell>
        </row>
        <row r="2624">
          <cell r="A2624" t="str">
            <v>WS-X5011</v>
          </cell>
          <cell r="B2624" t="str">
            <v>Catalyst 5000 Ethernet Switching Module (10BaseFL, 12 port)</v>
          </cell>
          <cell r="C2624" t="str">
            <v>9Q350443</v>
          </cell>
          <cell r="D2624" t="str">
            <v>IP-SOL-WS-X5011</v>
          </cell>
          <cell r="E2624">
            <v>915000</v>
          </cell>
          <cell r="F2624">
            <v>492700</v>
          </cell>
          <cell r="G2624">
            <v>647000</v>
          </cell>
          <cell r="H2624">
            <v>394670</v>
          </cell>
          <cell r="I2624">
            <v>29600.25</v>
          </cell>
        </row>
        <row r="2625">
          <cell r="A2625" t="str">
            <v>WS-X5012</v>
          </cell>
          <cell r="B2625" t="str">
            <v>C5000 48 Port 10BaseT  Desktop Switching Module (Telco)</v>
          </cell>
          <cell r="C2625" t="str">
            <v>9Q350456</v>
          </cell>
          <cell r="D2625" t="str">
            <v>IP-SOL-WS-X5012</v>
          </cell>
          <cell r="E2625">
            <v>1143000</v>
          </cell>
          <cell r="F2625">
            <v>615900</v>
          </cell>
          <cell r="G2625">
            <v>809000</v>
          </cell>
          <cell r="H2625">
            <v>493490</v>
          </cell>
          <cell r="I2625">
            <v>37011.75</v>
          </cell>
        </row>
        <row r="2626">
          <cell r="A2626" t="str">
            <v>WS-X5012A</v>
          </cell>
          <cell r="B2626" t="str">
            <v>48 Port 10BT Desktop Ethernet Switching Module (telco)</v>
          </cell>
          <cell r="C2626" t="str">
            <v>9Q350469</v>
          </cell>
          <cell r="D2626" t="str">
            <v>IP-SOL-WS-X5012A</v>
          </cell>
          <cell r="E2626">
            <v>762000</v>
          </cell>
          <cell r="F2626">
            <v>410400</v>
          </cell>
          <cell r="G2626">
            <v>539000</v>
          </cell>
          <cell r="H2626">
            <v>328790</v>
          </cell>
          <cell r="I2626">
            <v>24659.25</v>
          </cell>
        </row>
        <row r="2627">
          <cell r="A2627" t="str">
            <v>WS-X5013</v>
          </cell>
          <cell r="B2627" t="str">
            <v>C5000 Ethernet Switching Module (10BaseT, RJ-45, 24 port)</v>
          </cell>
          <cell r="C2627" t="str">
            <v>9Q350472</v>
          </cell>
          <cell r="D2627" t="str">
            <v>IP-SOL-WS-X5013</v>
          </cell>
          <cell r="E2627">
            <v>609000</v>
          </cell>
          <cell r="F2627">
            <v>328200</v>
          </cell>
          <cell r="G2627">
            <v>431000</v>
          </cell>
          <cell r="H2627">
            <v>262910</v>
          </cell>
          <cell r="I2627">
            <v>19718.25</v>
          </cell>
        </row>
        <row r="2628">
          <cell r="A2628" t="str">
            <v>WS-X5014</v>
          </cell>
          <cell r="B2628" t="str">
            <v>48 Port 10BT Desktop Ethernet Switching Module (RJ-45)</v>
          </cell>
          <cell r="C2628" t="str">
            <v>9Q350485</v>
          </cell>
          <cell r="D2628" t="str">
            <v>IP-SOL-WS-X5014</v>
          </cell>
          <cell r="E2628">
            <v>762000</v>
          </cell>
          <cell r="F2628">
            <v>410400</v>
          </cell>
          <cell r="G2628">
            <v>539000</v>
          </cell>
          <cell r="H2628">
            <v>328790</v>
          </cell>
          <cell r="I2628">
            <v>24659.25</v>
          </cell>
        </row>
        <row r="2629">
          <cell r="A2629" t="str">
            <v>WS-X5015-MT=</v>
          </cell>
          <cell r="B2629" t="str">
            <v>24-port 10FL Desktop Switching Module (MT-RJ)</v>
          </cell>
          <cell r="C2629" t="str">
            <v>9Q350498</v>
          </cell>
          <cell r="D2629" t="str">
            <v>IP-SOL-WS-X5015-MT=</v>
          </cell>
          <cell r="E2629">
            <v>1143000</v>
          </cell>
          <cell r="F2629">
            <v>615900</v>
          </cell>
          <cell r="G2629">
            <v>809000</v>
          </cell>
          <cell r="H2629">
            <v>493490</v>
          </cell>
          <cell r="I2629">
            <v>37011.75</v>
          </cell>
        </row>
        <row r="2630">
          <cell r="A2630" t="str">
            <v>WS-X5030</v>
          </cell>
          <cell r="B2630" t="str">
            <v>Catalyst 5000 Copper Token Ring Switching Module (16 port)</v>
          </cell>
          <cell r="C2630" t="str">
            <v>9Q350502</v>
          </cell>
          <cell r="D2630" t="str">
            <v>IP-SOL-WS-X5030</v>
          </cell>
          <cell r="E2630">
            <v>1525000</v>
          </cell>
          <cell r="F2630">
            <v>687600</v>
          </cell>
          <cell r="G2630">
            <v>863000</v>
          </cell>
          <cell r="H2630">
            <v>526430</v>
          </cell>
          <cell r="I2630">
            <v>39482.25</v>
          </cell>
        </row>
        <row r="2631">
          <cell r="A2631" t="str">
            <v>WS-X5031</v>
          </cell>
          <cell r="B2631" t="str">
            <v>Catalyst 5000 Fiber Token Ring Switching Module (16 port)</v>
          </cell>
          <cell r="C2631" t="str">
            <v>9Q350515</v>
          </cell>
          <cell r="D2631" t="str">
            <v>IP-SOL-WS-X5031</v>
          </cell>
          <cell r="E2631">
            <v>2440000</v>
          </cell>
          <cell r="F2631">
            <v>980000</v>
          </cell>
          <cell r="G2631">
            <v>1187000</v>
          </cell>
          <cell r="H2631">
            <v>724070</v>
          </cell>
          <cell r="I2631">
            <v>54305.25</v>
          </cell>
        </row>
        <row r="2632">
          <cell r="A2632" t="str">
            <v>WS-X5101</v>
          </cell>
          <cell r="B2632" t="str">
            <v>Catalyst 5000 FDDI Switching Module (MMF, MIC)</v>
          </cell>
          <cell r="C2632" t="str">
            <v>9Q350528</v>
          </cell>
          <cell r="D2632" t="str">
            <v>IP-SOL-WS-X5101</v>
          </cell>
          <cell r="E2632">
            <v>1525000</v>
          </cell>
          <cell r="F2632">
            <v>821500</v>
          </cell>
          <cell r="G2632">
            <v>1079000</v>
          </cell>
          <cell r="H2632">
            <v>658190</v>
          </cell>
          <cell r="I2632">
            <v>49364.25</v>
          </cell>
        </row>
        <row r="2633">
          <cell r="A2633" t="str">
            <v>WS-X5103</v>
          </cell>
          <cell r="B2633" t="str">
            <v>Catalyst 5000 CDDI Switching Module (UTP, RJ-45)</v>
          </cell>
          <cell r="C2633" t="str">
            <v>9Q350531</v>
          </cell>
          <cell r="D2633" t="str">
            <v>IP-SOL-WS-X5103</v>
          </cell>
          <cell r="E2633">
            <v>1372000</v>
          </cell>
          <cell r="F2633">
            <v>739300</v>
          </cell>
          <cell r="G2633">
            <v>971000</v>
          </cell>
          <cell r="H2633">
            <v>592310</v>
          </cell>
          <cell r="I2633">
            <v>44423.25</v>
          </cell>
        </row>
        <row r="2634">
          <cell r="A2634" t="str">
            <v>WS-X5104</v>
          </cell>
          <cell r="B2634" t="str">
            <v>Catalyst 5000 FDDI Switching Module (SMF, ST)</v>
          </cell>
          <cell r="C2634" t="str">
            <v>9Q350544</v>
          </cell>
          <cell r="D2634" t="str">
            <v>IP-SOL-WS-X5104</v>
          </cell>
          <cell r="E2634">
            <v>2287000</v>
          </cell>
          <cell r="F2634">
            <v>1232500</v>
          </cell>
          <cell r="G2634">
            <v>1619000</v>
          </cell>
          <cell r="H2634">
            <v>987590</v>
          </cell>
          <cell r="I2634">
            <v>74069.25</v>
          </cell>
        </row>
        <row r="2635">
          <cell r="A2635" t="str">
            <v>WS-X5114</v>
          </cell>
          <cell r="B2635" t="str">
            <v>C5000 100BaseFX Switching Module (6 MMF/6 SMF,12 port)</v>
          </cell>
          <cell r="C2635" t="str">
            <v>9Q350557</v>
          </cell>
          <cell r="D2635" t="str">
            <v>IP-SOL-WS-X5114</v>
          </cell>
          <cell r="E2635">
            <v>4576000</v>
          </cell>
          <cell r="F2635">
            <v>2465800</v>
          </cell>
          <cell r="G2635">
            <v>3239000</v>
          </cell>
          <cell r="H2635">
            <v>1975790</v>
          </cell>
          <cell r="I2635">
            <v>148184.25</v>
          </cell>
        </row>
        <row r="2636">
          <cell r="A2636" t="str">
            <v>WS-X5156</v>
          </cell>
          <cell r="B2636" t="str">
            <v>Catalyst 5000 ATM OC-3 LANE Module Dual PHY (UTP, RJ-45)</v>
          </cell>
          <cell r="C2636" t="str">
            <v>9Q350560</v>
          </cell>
          <cell r="D2636" t="str">
            <v>IP-SOL-WS-X5156</v>
          </cell>
          <cell r="E2636">
            <v>1372000</v>
          </cell>
          <cell r="F2636">
            <v>739300</v>
          </cell>
          <cell r="G2636">
            <v>971000</v>
          </cell>
          <cell r="H2636">
            <v>592310</v>
          </cell>
          <cell r="I2636">
            <v>44423.25</v>
          </cell>
        </row>
        <row r="2637">
          <cell r="A2637" t="str">
            <v>WS-X5157</v>
          </cell>
          <cell r="B2637" t="str">
            <v>Catalyst 5000 ATM OC-3 LANE Module Dual PHY (SMF, SC)</v>
          </cell>
          <cell r="C2637" t="str">
            <v>9Q350573</v>
          </cell>
          <cell r="D2637" t="str">
            <v>IP-SOL-WS-X5157</v>
          </cell>
          <cell r="E2637">
            <v>2287000</v>
          </cell>
          <cell r="F2637">
            <v>1232500</v>
          </cell>
          <cell r="G2637">
            <v>1619000</v>
          </cell>
          <cell r="H2637">
            <v>987590</v>
          </cell>
          <cell r="I2637">
            <v>74069.25</v>
          </cell>
        </row>
        <row r="2638">
          <cell r="A2638" t="str">
            <v>WS-X5158</v>
          </cell>
          <cell r="B2638" t="str">
            <v>Catalyst 5000 ATM OC-3 LANE Module Dual PHY (MMF, SC)</v>
          </cell>
          <cell r="C2638" t="str">
            <v>9Q350586</v>
          </cell>
          <cell r="D2638" t="str">
            <v>IP-SOL-WS-X5158</v>
          </cell>
          <cell r="E2638">
            <v>1525000</v>
          </cell>
          <cell r="F2638">
            <v>821500</v>
          </cell>
          <cell r="G2638">
            <v>1079000</v>
          </cell>
          <cell r="H2638">
            <v>658190</v>
          </cell>
          <cell r="I2638">
            <v>49364.25</v>
          </cell>
        </row>
        <row r="2639">
          <cell r="A2639" t="str">
            <v>WS-X5161</v>
          </cell>
          <cell r="B2639" t="str">
            <v>C5000 ATM OC-12 LANE/MPOA Module Dual PHY (MMF, SC)</v>
          </cell>
          <cell r="C2639" t="str">
            <v>9Q350599</v>
          </cell>
          <cell r="D2639" t="str">
            <v>IP-SOL-WS-X5161</v>
          </cell>
          <cell r="E2639">
            <v>2745000</v>
          </cell>
          <cell r="F2639">
            <v>1479200</v>
          </cell>
          <cell r="G2639">
            <v>1943000</v>
          </cell>
          <cell r="H2639">
            <v>1185230</v>
          </cell>
          <cell r="I2639">
            <v>88892.25</v>
          </cell>
        </row>
        <row r="2640">
          <cell r="A2640" t="str">
            <v>WS-X5162</v>
          </cell>
          <cell r="B2640" t="str">
            <v>C5000 ATM OC-12 LANE/MPOA Module Dual PHY (SMF, SC)</v>
          </cell>
          <cell r="C2640" t="str">
            <v>9Q350603</v>
          </cell>
          <cell r="D2640" t="str">
            <v>IP-SOL-WS-X5162</v>
          </cell>
          <cell r="E2640">
            <v>3203000</v>
          </cell>
          <cell r="F2640">
            <v>1725900</v>
          </cell>
          <cell r="G2640">
            <v>2267000</v>
          </cell>
          <cell r="H2640">
            <v>1382870</v>
          </cell>
          <cell r="I2640">
            <v>103715.25</v>
          </cell>
        </row>
        <row r="2641">
          <cell r="A2641" t="str">
            <v>WS-X5165</v>
          </cell>
          <cell r="B2641" t="str">
            <v>Catalyst 5500 ATM Fabric Integration Module</v>
          </cell>
          <cell r="C2641" t="str">
            <v>9Q350616</v>
          </cell>
          <cell r="D2641" t="str">
            <v>IP-SOL-WS-X5165</v>
          </cell>
          <cell r="E2641">
            <v>3050000</v>
          </cell>
          <cell r="F2641">
            <v>1643600</v>
          </cell>
          <cell r="G2641">
            <v>2159000</v>
          </cell>
          <cell r="H2641">
            <v>1316990</v>
          </cell>
          <cell r="I2641">
            <v>98774.25</v>
          </cell>
        </row>
        <row r="2642">
          <cell r="A2642" t="str">
            <v>WS-X5167</v>
          </cell>
          <cell r="B2642" t="str">
            <v>C5K ATM OC-3 LANE/MPOA module dual PHY (multimode, SC)</v>
          </cell>
          <cell r="C2642" t="str">
            <v>9Q350629</v>
          </cell>
          <cell r="D2642" t="str">
            <v>IP-SOL-WS-X5167</v>
          </cell>
          <cell r="E2642">
            <v>1982000</v>
          </cell>
          <cell r="F2642">
            <v>1068100</v>
          </cell>
          <cell r="G2642">
            <v>1403000</v>
          </cell>
          <cell r="H2642">
            <v>855830</v>
          </cell>
          <cell r="I2642">
            <v>64187.25</v>
          </cell>
        </row>
        <row r="2643">
          <cell r="A2643" t="str">
            <v>WS-X5168</v>
          </cell>
          <cell r="B2643" t="str">
            <v>C5K ATM OC-3 LANE/MPOA module dual PHY (singlmode,SC)</v>
          </cell>
          <cell r="C2643" t="str">
            <v>9Q350632</v>
          </cell>
          <cell r="D2643" t="str">
            <v>IP-SOL-WS-X5168</v>
          </cell>
          <cell r="E2643">
            <v>2440000</v>
          </cell>
          <cell r="F2643">
            <v>1314800</v>
          </cell>
          <cell r="G2643">
            <v>1727000</v>
          </cell>
          <cell r="H2643">
            <v>1053470</v>
          </cell>
          <cell r="I2643">
            <v>79010.25</v>
          </cell>
        </row>
        <row r="2644">
          <cell r="A2644" t="str">
            <v>WS-X5201</v>
          </cell>
          <cell r="B2644" t="str">
            <v>C5000 Fast EtherChannel Switching (100BaseFX,MMF,SC,12 port)</v>
          </cell>
          <cell r="C2644" t="str">
            <v>9Q350645</v>
          </cell>
          <cell r="D2644" t="str">
            <v>IP-SOL-WS-X5201</v>
          </cell>
          <cell r="E2644">
            <v>2287000</v>
          </cell>
          <cell r="F2644">
            <v>1232500</v>
          </cell>
          <cell r="G2644">
            <v>1619000</v>
          </cell>
          <cell r="H2644">
            <v>987590</v>
          </cell>
          <cell r="I2644">
            <v>74069.25</v>
          </cell>
        </row>
        <row r="2645">
          <cell r="A2645" t="str">
            <v>WS-X5201R</v>
          </cell>
          <cell r="B2645" t="str">
            <v>100BaseFX Backbone Switching (FEC, 802.1Q/ISL, SC, 12 port)</v>
          </cell>
          <cell r="C2645" t="str">
            <v>9Q350658</v>
          </cell>
          <cell r="D2645" t="str">
            <v>IP-SOL-WS-X5201R</v>
          </cell>
          <cell r="E2645">
            <v>1525000</v>
          </cell>
          <cell r="F2645">
            <v>821500</v>
          </cell>
          <cell r="G2645">
            <v>1079000</v>
          </cell>
          <cell r="H2645">
            <v>658190</v>
          </cell>
          <cell r="I2645">
            <v>49364.25</v>
          </cell>
        </row>
        <row r="2646">
          <cell r="A2646" t="str">
            <v>WS-X5203</v>
          </cell>
          <cell r="B2646" t="str">
            <v>C5000 Fast EtherChannel Switching (10/100TX,RJ-45,12 port)</v>
          </cell>
          <cell r="C2646" t="str">
            <v>9Q350661</v>
          </cell>
          <cell r="D2646" t="str">
            <v>IP-SOL-WS-X5203</v>
          </cell>
          <cell r="E2646">
            <v>1220000</v>
          </cell>
          <cell r="F2646">
            <v>657100</v>
          </cell>
          <cell r="G2646">
            <v>863000</v>
          </cell>
          <cell r="H2646">
            <v>526430</v>
          </cell>
          <cell r="I2646">
            <v>39482.25</v>
          </cell>
        </row>
        <row r="2647">
          <cell r="A2647" t="str">
            <v>WS-X5213A</v>
          </cell>
          <cell r="B2647" t="str">
            <v>C5000 Fast Ethernet Switching Module (10/100BaseTX, 12 port)</v>
          </cell>
          <cell r="C2647" t="str">
            <v>9Q350674</v>
          </cell>
          <cell r="D2647" t="str">
            <v>IP-SOL-WS-X5213A</v>
          </cell>
          <cell r="E2647">
            <v>1525000</v>
          </cell>
          <cell r="F2647">
            <v>821500</v>
          </cell>
          <cell r="G2647">
            <v>1079000</v>
          </cell>
          <cell r="H2647">
            <v>658190</v>
          </cell>
          <cell r="I2647">
            <v>49364.25</v>
          </cell>
        </row>
        <row r="2648">
          <cell r="A2648" t="str">
            <v>WS-X5223</v>
          </cell>
          <cell r="B2648" t="str">
            <v>C5000 Group Switched Fast Ethernet (100TX, RJ-45, 24 port)</v>
          </cell>
          <cell r="C2648" t="str">
            <v>9Q350687</v>
          </cell>
          <cell r="D2648" t="str">
            <v>IP-SOL-WS-X5223</v>
          </cell>
          <cell r="E2648">
            <v>609000</v>
          </cell>
          <cell r="F2648">
            <v>328200</v>
          </cell>
          <cell r="G2648">
            <v>431000</v>
          </cell>
          <cell r="H2648">
            <v>262910</v>
          </cell>
          <cell r="I2648">
            <v>19718.25</v>
          </cell>
        </row>
        <row r="2649">
          <cell r="A2649" t="str">
            <v>WS-X5224</v>
          </cell>
          <cell r="B2649" t="str">
            <v>C5000 24 Port Desktop 10/100 Switching Module (RJ-45)</v>
          </cell>
          <cell r="C2649" t="str">
            <v>9Q350690</v>
          </cell>
          <cell r="D2649" t="str">
            <v>IP-SOL-WS-X5224</v>
          </cell>
          <cell r="E2649">
            <v>1143000</v>
          </cell>
          <cell r="F2649">
            <v>615900</v>
          </cell>
          <cell r="G2649">
            <v>809000</v>
          </cell>
          <cell r="H2649">
            <v>493490</v>
          </cell>
          <cell r="I2649">
            <v>37011.75</v>
          </cell>
        </row>
        <row r="2650">
          <cell r="A2650" t="str">
            <v>WS-X5224-3PACK=</v>
          </cell>
          <cell r="B2650" t="str">
            <v>C5000 10/100 3 Pack of WS-X5224 (RJ-45,3x24 port)(spare)</v>
          </cell>
          <cell r="C2650" t="str">
            <v>9Q350704</v>
          </cell>
          <cell r="D2650" t="str">
            <v>IP-SOL-WS-X5224-3PACK=</v>
          </cell>
          <cell r="E2650">
            <v>3050000</v>
          </cell>
          <cell r="F2650">
            <v>1643600</v>
          </cell>
          <cell r="G2650">
            <v>2159000</v>
          </cell>
          <cell r="H2650">
            <v>1316990</v>
          </cell>
          <cell r="I2650">
            <v>98774.25</v>
          </cell>
        </row>
        <row r="2651">
          <cell r="A2651" t="str">
            <v>WS-X5225R</v>
          </cell>
          <cell r="B2651" t="str">
            <v>24 Port 10/100TX Backbone Switching (FEC, 802.1Q/ISL, RJ-45)</v>
          </cell>
          <cell r="C2651" t="str">
            <v>9Q350717</v>
          </cell>
          <cell r="D2651" t="str">
            <v>IP-SOL-WS-X5225R</v>
          </cell>
          <cell r="E2651">
            <v>762000</v>
          </cell>
          <cell r="F2651">
            <v>410400</v>
          </cell>
          <cell r="G2651">
            <v>539000</v>
          </cell>
          <cell r="H2651">
            <v>328790</v>
          </cell>
          <cell r="I2651">
            <v>24659.25</v>
          </cell>
        </row>
        <row r="2652">
          <cell r="A2652" t="str">
            <v>WS-X5234-RJ-3PACK</v>
          </cell>
          <cell r="B2652" t="str">
            <v>24-port 10/100TX (FEC,WRED,802.1Q/ISL,RJ-45) 3PACK</v>
          </cell>
          <cell r="C2652" t="str">
            <v>9Q350720</v>
          </cell>
          <cell r="D2652" t="str">
            <v>IP-SOL-WS-X5234-RJ-3PACK</v>
          </cell>
          <cell r="E2652">
            <v>2172000</v>
          </cell>
          <cell r="F2652">
            <v>1170200</v>
          </cell>
          <cell r="G2652">
            <v>1537000</v>
          </cell>
          <cell r="H2652">
            <v>937570</v>
          </cell>
          <cell r="I2652">
            <v>70317.75</v>
          </cell>
        </row>
        <row r="2653">
          <cell r="A2653" t="str">
            <v>WS-X5234-RJ45</v>
          </cell>
          <cell r="B2653" t="str">
            <v>24-port 10/100TX Switch Module (FEC,WRED,802.1Q/ISL,RJ-45)</v>
          </cell>
          <cell r="C2653" t="str">
            <v>9Q350733</v>
          </cell>
          <cell r="D2653" t="str">
            <v>IP-SOL-WS-X5234-RJ45</v>
          </cell>
          <cell r="E2653">
            <v>762000</v>
          </cell>
          <cell r="F2653">
            <v>410400</v>
          </cell>
          <cell r="G2653">
            <v>539000</v>
          </cell>
          <cell r="H2653">
            <v>328790</v>
          </cell>
          <cell r="I2653">
            <v>24659.25</v>
          </cell>
        </row>
        <row r="2654">
          <cell r="A2654" t="str">
            <v>WS-X5236-FX-MT</v>
          </cell>
          <cell r="B2654" t="str">
            <v>24-port 100FX Switch Module (FEC,WRED,802.1Q/ISL,MT-RJ)</v>
          </cell>
          <cell r="C2654" t="str">
            <v>9Q350746</v>
          </cell>
          <cell r="D2654" t="str">
            <v>IP-SOL-WS-X5236-FX-MT</v>
          </cell>
          <cell r="E2654">
            <v>1906000</v>
          </cell>
          <cell r="F2654">
            <v>1027000</v>
          </cell>
          <cell r="G2654">
            <v>1349000</v>
          </cell>
          <cell r="H2654">
            <v>822890</v>
          </cell>
          <cell r="I2654">
            <v>61716.75</v>
          </cell>
        </row>
        <row r="2655">
          <cell r="A2655" t="str">
            <v>WS-X5237-FX-MT</v>
          </cell>
          <cell r="B2655" t="str">
            <v>24-port 100FX SMF MT-RJ switch mod (FEC, 802.1Q/ISL, WRED)</v>
          </cell>
          <cell r="C2655" t="str">
            <v>9Q350759</v>
          </cell>
          <cell r="D2655" t="str">
            <v>IP-SOL-WS-X5237-FX-MT</v>
          </cell>
          <cell r="E2655">
            <v>4373000</v>
          </cell>
          <cell r="F2655">
            <v>2445500</v>
          </cell>
          <cell r="G2655">
            <v>3239000</v>
          </cell>
          <cell r="H2655">
            <v>1975790</v>
          </cell>
          <cell r="I2655">
            <v>148184.25</v>
          </cell>
        </row>
        <row r="2656">
          <cell r="A2656" t="str">
            <v>WS-X5239-RJ21</v>
          </cell>
          <cell r="B2656" t="str">
            <v>36-port 10/100TX Switch Module (FEC,WRED,802.1Q/ISL,Telco)</v>
          </cell>
          <cell r="C2656" t="str">
            <v>9Q350762</v>
          </cell>
          <cell r="D2656" t="str">
            <v>IP-SOL-WS-X5239-RJ21</v>
          </cell>
          <cell r="E2656">
            <v>1143000</v>
          </cell>
          <cell r="F2656">
            <v>615900</v>
          </cell>
          <cell r="G2656">
            <v>809000</v>
          </cell>
          <cell r="H2656">
            <v>493490</v>
          </cell>
          <cell r="I2656">
            <v>37011.75</v>
          </cell>
        </row>
        <row r="2657">
          <cell r="A2657" t="str">
            <v>WS-X5305</v>
          </cell>
          <cell r="B2657" t="str">
            <v>Catalyst 5500/8500 Fabric Integration Module</v>
          </cell>
          <cell r="C2657" t="str">
            <v>9Q350788</v>
          </cell>
          <cell r="D2657" t="str">
            <v>IP-SOL-WS-X5305</v>
          </cell>
          <cell r="E2657">
            <v>2135000</v>
          </cell>
          <cell r="F2657">
            <v>1150400</v>
          </cell>
          <cell r="G2657">
            <v>1511000</v>
          </cell>
          <cell r="H2657">
            <v>921710</v>
          </cell>
          <cell r="I2657">
            <v>69128.25</v>
          </cell>
        </row>
        <row r="2658">
          <cell r="A2658" t="str">
            <v>WS-X5380</v>
          </cell>
          <cell r="B2658" t="str">
            <v>C5000/5500 Network Analysis Module - 32MB</v>
          </cell>
          <cell r="C2658" t="str">
            <v>9Q350791</v>
          </cell>
          <cell r="D2658" t="str">
            <v>IP-SOL-WS-X5380</v>
          </cell>
          <cell r="E2658">
            <v>2287000</v>
          </cell>
          <cell r="F2658">
            <v>1232500</v>
          </cell>
          <cell r="G2658">
            <v>1619000</v>
          </cell>
          <cell r="H2658">
            <v>987590</v>
          </cell>
          <cell r="I2658">
            <v>74069.25</v>
          </cell>
        </row>
        <row r="2659">
          <cell r="A2659" t="str">
            <v>WS-X5381</v>
          </cell>
          <cell r="B2659" t="str">
            <v>Catalyst 5000/5500 Network Analysis Module - 128MB DRAM</v>
          </cell>
          <cell r="C2659" t="str">
            <v>9Q350805</v>
          </cell>
          <cell r="D2659" t="str">
            <v>IP-SOL-WS-X5381</v>
          </cell>
          <cell r="E2659">
            <v>2562000</v>
          </cell>
          <cell r="F2659">
            <v>1380900</v>
          </cell>
          <cell r="G2659">
            <v>1814000</v>
          </cell>
          <cell r="H2659">
            <v>1106540</v>
          </cell>
          <cell r="I2659">
            <v>82990.5</v>
          </cell>
        </row>
        <row r="2660">
          <cell r="A2660" t="str">
            <v>WS-X5403</v>
          </cell>
          <cell r="B2660" t="str">
            <v>C5000 Gigabit Ethernet Switching Module w/o GBICs (3 port)</v>
          </cell>
          <cell r="C2660" t="str">
            <v>9Q350818</v>
          </cell>
          <cell r="D2660" t="str">
            <v>IP-SOL-WS-X5403</v>
          </cell>
          <cell r="E2660">
            <v>686000</v>
          </cell>
          <cell r="F2660">
            <v>369300</v>
          </cell>
          <cell r="G2660">
            <v>485000</v>
          </cell>
          <cell r="H2660">
            <v>295850</v>
          </cell>
          <cell r="I2660">
            <v>22188.75</v>
          </cell>
        </row>
        <row r="2661">
          <cell r="A2661" t="str">
            <v>WS-X5410</v>
          </cell>
          <cell r="B2661" t="str">
            <v>C5000 9 Port Gigabit Ethernet Switching Module w/o GBICs</v>
          </cell>
          <cell r="C2661" t="str">
            <v>9Q350821</v>
          </cell>
          <cell r="D2661" t="str">
            <v>IP-SOL-WS-X5410</v>
          </cell>
          <cell r="E2661">
            <v>2211000</v>
          </cell>
          <cell r="F2661">
            <v>1191400</v>
          </cell>
          <cell r="G2661">
            <v>1565000</v>
          </cell>
          <cell r="H2661">
            <v>954650</v>
          </cell>
          <cell r="I2661">
            <v>71598.75</v>
          </cell>
        </row>
        <row r="2662">
          <cell r="A2662" t="str">
            <v>MEM-C5K-SUP3-UPGD=</v>
          </cell>
          <cell r="B2662" t="str">
            <v>C5000 Supervisor Engine III 64MB DRAM upgrade kit (spare)</v>
          </cell>
          <cell r="C2662" t="str">
            <v>9Q351909</v>
          </cell>
          <cell r="D2662" t="str">
            <v>IP-SOL-MEM-C5K-SUP3-UPGD=</v>
          </cell>
          <cell r="E2662">
            <v>175000</v>
          </cell>
          <cell r="F2662">
            <v>98100</v>
          </cell>
          <cell r="G2662">
            <v>130000</v>
          </cell>
          <cell r="H2662">
            <v>79300</v>
          </cell>
          <cell r="I2662">
            <v>5947.5</v>
          </cell>
        </row>
        <row r="2663">
          <cell r="A2663" t="str">
            <v>MEM-C5K-128M-UPGD=</v>
          </cell>
          <cell r="B2663" t="str">
            <v>Catalyst 5000 128MB upgrade for RSFC</v>
          </cell>
          <cell r="C2663" t="str">
            <v>9Q350834</v>
          </cell>
          <cell r="D2663" t="str">
            <v>IP-SOL-MEM-C5K-128M-UPGD=</v>
          </cell>
          <cell r="E2663">
            <v>350000</v>
          </cell>
          <cell r="F2663">
            <v>195600</v>
          </cell>
          <cell r="G2663">
            <v>259000</v>
          </cell>
          <cell r="H2663">
            <v>157990</v>
          </cell>
          <cell r="I2663">
            <v>11849.25</v>
          </cell>
        </row>
        <row r="2664">
          <cell r="A2664" t="str">
            <v>MEM-C5K-16M=</v>
          </cell>
          <cell r="B2664" t="str">
            <v>Catalyst 5000 Release 2.2 16MB Memory Upgrade (spare)</v>
          </cell>
          <cell r="C2664" t="str">
            <v>9Q350847</v>
          </cell>
          <cell r="D2664" t="str">
            <v>IP-SOL-MEM-C5K-16M=</v>
          </cell>
          <cell r="E2664">
            <v>46000</v>
          </cell>
          <cell r="F2664">
            <v>24500</v>
          </cell>
          <cell r="G2664">
            <v>32000</v>
          </cell>
          <cell r="H2664">
            <v>19520</v>
          </cell>
          <cell r="I2664">
            <v>1464</v>
          </cell>
        </row>
        <row r="2665">
          <cell r="A2665" t="str">
            <v>MEM-C5K-16M-CUSTOM=</v>
          </cell>
          <cell r="B2665" t="str">
            <v>Catalyst 5000 Release 2.2 16MB Custom Memory Upgrade (spare)</v>
          </cell>
          <cell r="C2665" t="str">
            <v>9Q351879</v>
          </cell>
          <cell r="D2665" t="str">
            <v>IP-SOL-MEM-C5K-16M-CUSTOM=</v>
          </cell>
          <cell r="E2665">
            <v>46000</v>
          </cell>
          <cell r="F2665">
            <v>24500</v>
          </cell>
          <cell r="G2665">
            <v>32000</v>
          </cell>
          <cell r="H2665">
            <v>19520</v>
          </cell>
          <cell r="I2665">
            <v>1464</v>
          </cell>
        </row>
        <row r="2666">
          <cell r="A2666" t="str">
            <v>MEM-C5K-NAM-UPGD=</v>
          </cell>
          <cell r="B2666" t="str">
            <v>C5000/5500 Network Analysis Module 128 MB DRAM upgrade</v>
          </cell>
          <cell r="C2666" t="str">
            <v>9Q350850</v>
          </cell>
          <cell r="D2666" t="str">
            <v>IP-SOL-MEM-C5K-NAM-UPGD=</v>
          </cell>
          <cell r="E2666">
            <v>366000</v>
          </cell>
          <cell r="F2666">
            <v>197200</v>
          </cell>
          <cell r="G2666">
            <v>259000</v>
          </cell>
          <cell r="H2666">
            <v>157990</v>
          </cell>
          <cell r="I2666">
            <v>11849.25</v>
          </cell>
        </row>
        <row r="2667">
          <cell r="A2667" t="str">
            <v>MEM-C5K-SUP2-UPGD</v>
          </cell>
          <cell r="B2667" t="str">
            <v>Supervisor II 32MB DRAM uprgrade kit (spare)</v>
          </cell>
          <cell r="C2667" t="str">
            <v>9Q350863</v>
          </cell>
          <cell r="D2667" t="str">
            <v>IP-SOL-MEM-C5K-SUP2-UPGD</v>
          </cell>
          <cell r="E2667">
            <v>92000</v>
          </cell>
          <cell r="F2667">
            <v>49500</v>
          </cell>
          <cell r="G2667">
            <v>65000</v>
          </cell>
          <cell r="H2667">
            <v>39650</v>
          </cell>
          <cell r="I2667">
            <v>2973.75</v>
          </cell>
        </row>
        <row r="2668">
          <cell r="A2668" t="str">
            <v>WS-X5302</v>
          </cell>
          <cell r="B2668" t="str">
            <v>Catalyst 5000 Route Switch Module</v>
          </cell>
          <cell r="C2668" t="str">
            <v>9Q350876</v>
          </cell>
          <cell r="D2668" t="str">
            <v>IP-SOL-WS-X5302</v>
          </cell>
          <cell r="E2668">
            <v>3050000</v>
          </cell>
          <cell r="F2668">
            <v>1643600</v>
          </cell>
          <cell r="G2668">
            <v>2159000</v>
          </cell>
          <cell r="H2668">
            <v>1316990</v>
          </cell>
          <cell r="I2668">
            <v>98774.25</v>
          </cell>
        </row>
        <row r="2669">
          <cell r="A2669" t="str">
            <v>WS-X5303-15=</v>
          </cell>
          <cell r="B2669" t="str">
            <v>Catalyst 5000 Versatile Interface Processor - Model 2-15</v>
          </cell>
          <cell r="C2669" t="str">
            <v>9Q350889</v>
          </cell>
          <cell r="D2669" t="str">
            <v>IP-SOL-WS-X5303-15=</v>
          </cell>
          <cell r="E2669">
            <v>1068000</v>
          </cell>
          <cell r="F2669">
            <v>575600</v>
          </cell>
          <cell r="G2669">
            <v>756000</v>
          </cell>
          <cell r="H2669">
            <v>461160</v>
          </cell>
          <cell r="I2669">
            <v>34587</v>
          </cell>
        </row>
        <row r="2670">
          <cell r="A2670" t="str">
            <v>WS-X5303-40=</v>
          </cell>
          <cell r="B2670" t="str">
            <v>Catalyst 5000 Versatile Interface Processor - Model 2-40</v>
          </cell>
          <cell r="C2670" t="str">
            <v>9Q350892</v>
          </cell>
          <cell r="D2670" t="str">
            <v>IP-SOL-WS-X5303-40=</v>
          </cell>
          <cell r="E2670">
            <v>1678000</v>
          </cell>
          <cell r="F2670">
            <v>904400</v>
          </cell>
          <cell r="G2670">
            <v>1188000</v>
          </cell>
          <cell r="H2670">
            <v>724680</v>
          </cell>
          <cell r="I2670">
            <v>54351</v>
          </cell>
        </row>
        <row r="2671">
          <cell r="A2671" t="str">
            <v>WS-X5304-15</v>
          </cell>
          <cell r="B2671" t="str">
            <v>Catalyst 5000 Route Switch Module w/ VIP2 Model 15</v>
          </cell>
          <cell r="C2671" t="str">
            <v>9Q350906</v>
          </cell>
          <cell r="D2671" t="str">
            <v>IP-SOL-WS-X5304-15</v>
          </cell>
          <cell r="E2671">
            <v>4118000</v>
          </cell>
          <cell r="F2671">
            <v>2219100</v>
          </cell>
          <cell r="G2671">
            <v>2915000</v>
          </cell>
          <cell r="H2671">
            <v>1778150</v>
          </cell>
          <cell r="I2671">
            <v>133361.25</v>
          </cell>
        </row>
        <row r="2672">
          <cell r="A2672" t="str">
            <v>WS-X5304-40</v>
          </cell>
          <cell r="B2672" t="str">
            <v>RSM With Model 40 VIP II Module</v>
          </cell>
          <cell r="C2672" t="str">
            <v>9Q350919</v>
          </cell>
          <cell r="D2672" t="str">
            <v>IP-SOL-WS-X5304-40</v>
          </cell>
          <cell r="E2672">
            <v>4728000</v>
          </cell>
          <cell r="F2672">
            <v>2548000</v>
          </cell>
          <cell r="G2672">
            <v>3347000</v>
          </cell>
          <cell r="H2672">
            <v>2041670</v>
          </cell>
          <cell r="I2672">
            <v>153125.25</v>
          </cell>
        </row>
        <row r="2673">
          <cell r="A2673" t="str">
            <v>MEM-RSM-128M</v>
          </cell>
          <cell r="B2673" t="str">
            <v>Catalyst 5000 RSM 128 MB DRAM (option)</v>
          </cell>
          <cell r="C2673" t="str">
            <v>9Q350922</v>
          </cell>
          <cell r="D2673" t="str">
            <v>IP-SOL-MEM-RSM-128M</v>
          </cell>
          <cell r="E2673">
            <v>275000</v>
          </cell>
          <cell r="F2673">
            <v>147800</v>
          </cell>
          <cell r="G2673">
            <v>194000</v>
          </cell>
          <cell r="H2673">
            <v>118340</v>
          </cell>
          <cell r="I2673">
            <v>8875.5</v>
          </cell>
        </row>
        <row r="2674">
          <cell r="A2674" t="str">
            <v>MEM-RSM-128M=</v>
          </cell>
          <cell r="B2674" t="str">
            <v>Catalyst 5000 RSM 128 MB DRAM (spare)</v>
          </cell>
          <cell r="C2674" t="str">
            <v>9Q350935</v>
          </cell>
          <cell r="D2674" t="str">
            <v>IP-SOL-MEM-RSM-128M=</v>
          </cell>
          <cell r="E2674">
            <v>350000</v>
          </cell>
          <cell r="F2674">
            <v>195600</v>
          </cell>
          <cell r="G2674">
            <v>259000</v>
          </cell>
          <cell r="H2674">
            <v>157990</v>
          </cell>
          <cell r="I2674">
            <v>11849.25</v>
          </cell>
        </row>
        <row r="2675">
          <cell r="A2675" t="str">
            <v>MEM-RSM-32M=</v>
          </cell>
          <cell r="B2675" t="str">
            <v>RSM 64MB DRAM Upgrade Kit</v>
          </cell>
          <cell r="C2675" t="str">
            <v>9Q351912</v>
          </cell>
          <cell r="D2675" t="str">
            <v>IP-SOL-MEM-RSM-32M=</v>
          </cell>
          <cell r="E2675">
            <v>87000</v>
          </cell>
          <cell r="F2675">
            <v>49000</v>
          </cell>
          <cell r="G2675">
            <v>65000</v>
          </cell>
          <cell r="H2675">
            <v>39650</v>
          </cell>
          <cell r="I2675">
            <v>2973.75</v>
          </cell>
        </row>
        <row r="2676">
          <cell r="A2676" t="str">
            <v>MEM-RSM-64M</v>
          </cell>
          <cell r="B2676" t="str">
            <v>Catalyst 5000 RSM 64 MB DRAM (option)</v>
          </cell>
          <cell r="C2676" t="str">
            <v>9Q350948</v>
          </cell>
          <cell r="D2676" t="str">
            <v>IP-SOL-MEM-RSM-64M</v>
          </cell>
          <cell r="E2676">
            <v>92000</v>
          </cell>
          <cell r="F2676">
            <v>49500</v>
          </cell>
          <cell r="G2676">
            <v>65000</v>
          </cell>
          <cell r="H2676">
            <v>39650</v>
          </cell>
          <cell r="I2676">
            <v>2973.75</v>
          </cell>
        </row>
        <row r="2677">
          <cell r="A2677" t="str">
            <v>MEM-RSM-64M=</v>
          </cell>
          <cell r="B2677" t="str">
            <v>Catalyst 5000 RSM 64 MB DRAM (spare)</v>
          </cell>
          <cell r="C2677" t="str">
            <v>9Q350951</v>
          </cell>
          <cell r="D2677" t="str">
            <v>IP-SOL-MEM-RSM-64M=</v>
          </cell>
          <cell r="E2677">
            <v>175000</v>
          </cell>
          <cell r="F2677">
            <v>98100</v>
          </cell>
          <cell r="G2677">
            <v>130000</v>
          </cell>
          <cell r="H2677">
            <v>79300</v>
          </cell>
          <cell r="I2677">
            <v>5947.5</v>
          </cell>
        </row>
        <row r="2678">
          <cell r="A2678" t="str">
            <v>MEM-RSM-FLC16M=</v>
          </cell>
          <cell r="B2678" t="str">
            <v>Catalyst 5000 RSM Flash Credit Card: 16 MB (spare)</v>
          </cell>
          <cell r="C2678" t="str">
            <v>9Q350964</v>
          </cell>
          <cell r="D2678" t="str">
            <v>IP-SOL-MEM-RSM-FLC16M=</v>
          </cell>
          <cell r="E2678">
            <v>58000</v>
          </cell>
          <cell r="F2678">
            <v>32500</v>
          </cell>
          <cell r="G2678">
            <v>43000</v>
          </cell>
          <cell r="H2678">
            <v>26230</v>
          </cell>
          <cell r="I2678">
            <v>1967.25</v>
          </cell>
        </row>
        <row r="2679">
          <cell r="A2679" t="str">
            <v>MEM-RSM-FLC20M</v>
          </cell>
          <cell r="B2679" t="str">
            <v>Catalyst 5000 RSM Flash Credit Card: 20MB (option)</v>
          </cell>
          <cell r="C2679" t="str">
            <v>9Q350977</v>
          </cell>
          <cell r="D2679" t="str">
            <v>IP-SOL-MEM-RSM-FLC20M</v>
          </cell>
          <cell r="E2679">
            <v>23000</v>
          </cell>
          <cell r="F2679">
            <v>12300</v>
          </cell>
          <cell r="G2679">
            <v>16000</v>
          </cell>
          <cell r="H2679">
            <v>9760</v>
          </cell>
          <cell r="I2679">
            <v>732</v>
          </cell>
        </row>
        <row r="2680">
          <cell r="A2680" t="str">
            <v>MEM-RSM-FLC20M=</v>
          </cell>
          <cell r="B2680" t="str">
            <v>Catalyst 5000 RSM Flash Credit Card: 20MB (spare)</v>
          </cell>
          <cell r="C2680" t="str">
            <v>9Q350980</v>
          </cell>
          <cell r="D2680" t="str">
            <v>IP-SOL-MEM-RSM-FLC20M=</v>
          </cell>
          <cell r="E2680">
            <v>80000</v>
          </cell>
          <cell r="F2680">
            <v>44600</v>
          </cell>
          <cell r="G2680">
            <v>59000</v>
          </cell>
          <cell r="H2680">
            <v>35990</v>
          </cell>
          <cell r="I2680">
            <v>2699.25</v>
          </cell>
        </row>
        <row r="2681">
          <cell r="A2681" t="str">
            <v>FRC5-NAT=</v>
          </cell>
          <cell r="B2681" t="str">
            <v>Cisco IOS Catalyst 5000 RSM NAT License</v>
          </cell>
          <cell r="C2681" t="str">
            <v>9Q350993</v>
          </cell>
          <cell r="D2681" t="str">
            <v>IP-SOL-FRC5-NAT=</v>
          </cell>
          <cell r="E2681">
            <v>763000</v>
          </cell>
          <cell r="F2681">
            <v>411100</v>
          </cell>
          <cell r="G2681">
            <v>540000</v>
          </cell>
          <cell r="H2681">
            <v>329400</v>
          </cell>
          <cell r="I2681">
            <v>24705</v>
          </cell>
        </row>
        <row r="2682">
          <cell r="A2682" t="str">
            <v>FRC5-WPP=</v>
          </cell>
          <cell r="B2682" t="str">
            <v>Cisco IOS Catalyst 5000 RSM WAN Packet Protocols License</v>
          </cell>
          <cell r="C2682" t="str">
            <v>9Q351000</v>
          </cell>
          <cell r="D2682" t="str">
            <v>IP-SOL-FRC5-WPP=</v>
          </cell>
          <cell r="E2682">
            <v>763000</v>
          </cell>
          <cell r="F2682">
            <v>411100</v>
          </cell>
          <cell r="G2682">
            <v>540000</v>
          </cell>
          <cell r="H2682">
            <v>329400</v>
          </cell>
          <cell r="I2682">
            <v>24705</v>
          </cell>
        </row>
        <row r="2683">
          <cell r="A2683" t="str">
            <v>FR-IRC5=</v>
          </cell>
          <cell r="B2683" t="str">
            <v>Catalyst 5000 RSM InterDomain Routing License (spare)</v>
          </cell>
          <cell r="C2683" t="str">
            <v>9Q351013</v>
          </cell>
          <cell r="D2683" t="str">
            <v>IP-SOL-FR-IRC5=</v>
          </cell>
          <cell r="E2683">
            <v>763000</v>
          </cell>
          <cell r="F2683">
            <v>411100</v>
          </cell>
          <cell r="G2683">
            <v>540000</v>
          </cell>
          <cell r="H2683">
            <v>329400</v>
          </cell>
          <cell r="I2683">
            <v>24705</v>
          </cell>
        </row>
        <row r="2684">
          <cell r="A2684" t="str">
            <v>IC5RAHK2-12</v>
          </cell>
          <cell r="B2684" t="str">
            <v>Cisco Catalyst 5000 Series IOS ENTERPRISE/FW/IDS IPSEC 3DES</v>
          </cell>
          <cell r="C2684" t="str">
            <v>9Q351026</v>
          </cell>
          <cell r="D2684" t="str">
            <v>IP-SOL-IC5RAHK2-12</v>
          </cell>
          <cell r="E2684">
            <v>510000</v>
          </cell>
          <cell r="F2684">
            <v>285400</v>
          </cell>
          <cell r="G2684" t="e">
            <v>#N/A</v>
          </cell>
          <cell r="H2684" t="e">
            <v>#N/A</v>
          </cell>
          <cell r="I2684" t="e">
            <v>#N/A</v>
          </cell>
        </row>
        <row r="2685">
          <cell r="A2685" t="str">
            <v>IC5RAK2-12</v>
          </cell>
          <cell r="B2685" t="str">
            <v>Cisco Catalyst 5000 Series IOS ENTERPRISE IPSEC 3DES</v>
          </cell>
          <cell r="C2685" t="str">
            <v>9Q351039</v>
          </cell>
          <cell r="D2685" t="str">
            <v>IP-SOL-IC5RAK2-12</v>
          </cell>
          <cell r="E2685">
            <v>510000</v>
          </cell>
          <cell r="F2685">
            <v>285400</v>
          </cell>
          <cell r="G2685" t="e">
            <v>#N/A</v>
          </cell>
          <cell r="H2685" t="e">
            <v>#N/A</v>
          </cell>
          <cell r="I2685" t="e">
            <v>#N/A</v>
          </cell>
        </row>
        <row r="2686">
          <cell r="A2686" t="str">
            <v>IC5RAR1K2-12</v>
          </cell>
          <cell r="B2686" t="str">
            <v>Cisco Catalyst 5000 Series IOS ENTERPRISE/SNASW IPSEC 3DES</v>
          </cell>
          <cell r="C2686" t="str">
            <v>9Q351042</v>
          </cell>
          <cell r="D2686" t="str">
            <v>IP-SOL-IC5RAR1K2-12</v>
          </cell>
          <cell r="E2686">
            <v>510000</v>
          </cell>
          <cell r="F2686">
            <v>285400</v>
          </cell>
          <cell r="G2686" t="e">
            <v>#N/A</v>
          </cell>
          <cell r="H2686" t="e">
            <v>#N/A</v>
          </cell>
          <cell r="I2686" t="e">
            <v>#N/A</v>
          </cell>
        </row>
        <row r="2687">
          <cell r="A2687" t="str">
            <v>IC5RCHK2-12</v>
          </cell>
          <cell r="B2687" t="str">
            <v>Cisco Catalyst 5000 Series IOS IP/FW/IDS IPSEC 3DES</v>
          </cell>
          <cell r="C2687" t="str">
            <v>9Q351055</v>
          </cell>
          <cell r="D2687" t="str">
            <v>IP-SOL-IC5RCHK2-12</v>
          </cell>
          <cell r="E2687">
            <v>510000</v>
          </cell>
          <cell r="F2687">
            <v>285400</v>
          </cell>
          <cell r="G2687" t="e">
            <v>#N/A</v>
          </cell>
          <cell r="H2687" t="e">
            <v>#N/A</v>
          </cell>
          <cell r="I2687" t="e">
            <v>#N/A</v>
          </cell>
        </row>
        <row r="2688">
          <cell r="A2688" t="str">
            <v>IC5RCK2-12</v>
          </cell>
          <cell r="B2688" t="str">
            <v>Cisco Catalyst 5000 Series IOS IP PLUS IPSEC 3DES</v>
          </cell>
          <cell r="C2688" t="str">
            <v>9Q351068</v>
          </cell>
          <cell r="D2688" t="str">
            <v>IP-SOL-IC5RCK2-12</v>
          </cell>
          <cell r="E2688">
            <v>510000</v>
          </cell>
          <cell r="F2688">
            <v>285400</v>
          </cell>
          <cell r="G2688" t="e">
            <v>#N/A</v>
          </cell>
          <cell r="H2688" t="e">
            <v>#N/A</v>
          </cell>
          <cell r="I2688" t="e">
            <v>#N/A</v>
          </cell>
        </row>
        <row r="2689">
          <cell r="A2689" t="str">
            <v>SC5A-12</v>
          </cell>
          <cell r="B2689" t="str">
            <v>Cisco Catalyst 5000 Series IOS ENTERPRISE</v>
          </cell>
          <cell r="C2689" t="str">
            <v>9Q351071</v>
          </cell>
          <cell r="D2689" t="str">
            <v>IP-SOL-SC5A-12</v>
          </cell>
          <cell r="E2689">
            <v>1166000</v>
          </cell>
          <cell r="F2689">
            <v>652300</v>
          </cell>
          <cell r="G2689" t="e">
            <v>#N/A</v>
          </cell>
          <cell r="H2689" t="e">
            <v>#N/A</v>
          </cell>
          <cell r="I2689" t="e">
            <v>#N/A</v>
          </cell>
        </row>
        <row r="2690">
          <cell r="A2690" t="str">
            <v>SC5AK-12</v>
          </cell>
          <cell r="B2690" t="str">
            <v>Cisco Catalyst 5000 Series IOS ENTERPRISE 40</v>
          </cell>
          <cell r="C2690" t="str">
            <v>9Q351084</v>
          </cell>
          <cell r="D2690" t="str">
            <v>IP-SOL-SC5AK-12</v>
          </cell>
          <cell r="E2690">
            <v>1166000</v>
          </cell>
          <cell r="F2690">
            <v>652300</v>
          </cell>
          <cell r="G2690" t="e">
            <v>#N/A</v>
          </cell>
          <cell r="H2690" t="e">
            <v>#N/A</v>
          </cell>
          <cell r="I2690" t="e">
            <v>#N/A</v>
          </cell>
        </row>
        <row r="2691">
          <cell r="A2691" t="str">
            <v>SC5AK2-12=</v>
          </cell>
          <cell r="B2691" t="str">
            <v>Cisco Catalyst 5000 Series IOS ENTERPRISE IPSEC 3DES</v>
          </cell>
          <cell r="C2691" t="str">
            <v>9Q351097</v>
          </cell>
          <cell r="D2691" t="str">
            <v>IP-SOL-SC5AK2-12=</v>
          </cell>
          <cell r="E2691">
            <v>1754000</v>
          </cell>
          <cell r="F2691">
            <v>945500</v>
          </cell>
          <cell r="G2691" t="e">
            <v>#N/A</v>
          </cell>
          <cell r="H2691" t="e">
            <v>#N/A</v>
          </cell>
          <cell r="I2691" t="e">
            <v>#N/A</v>
          </cell>
        </row>
        <row r="2692">
          <cell r="A2692" t="str">
            <v>SC5AL-12</v>
          </cell>
          <cell r="B2692" t="str">
            <v>Cisco Catalyst 5000 Series IOS ENTERPRISE IPSEC 56</v>
          </cell>
          <cell r="C2692" t="str">
            <v>9Q351101</v>
          </cell>
          <cell r="D2692" t="str">
            <v>IP-SOL-SC5AL-12</v>
          </cell>
          <cell r="E2692">
            <v>1677000</v>
          </cell>
          <cell r="F2692">
            <v>937800</v>
          </cell>
          <cell r="G2692" t="e">
            <v>#N/A</v>
          </cell>
          <cell r="H2692" t="e">
            <v>#N/A</v>
          </cell>
          <cell r="I2692" t="e">
            <v>#N/A</v>
          </cell>
        </row>
        <row r="2693">
          <cell r="A2693" t="str">
            <v>SC5AN-12</v>
          </cell>
          <cell r="B2693" t="str">
            <v>Cisco Catalyst 5000 Series IOS ENTERPRISE/APPN</v>
          </cell>
          <cell r="C2693" t="str">
            <v>9Q351114</v>
          </cell>
          <cell r="D2693" t="str">
            <v>IP-SOL-SC5AN-12</v>
          </cell>
          <cell r="E2693">
            <v>2114000</v>
          </cell>
          <cell r="F2693">
            <v>1182400</v>
          </cell>
          <cell r="G2693" t="e">
            <v>#N/A</v>
          </cell>
          <cell r="H2693" t="e">
            <v>#N/A</v>
          </cell>
          <cell r="I2693" t="e">
            <v>#N/A</v>
          </cell>
        </row>
        <row r="2694">
          <cell r="A2694" t="str">
            <v>SC5ANK-12</v>
          </cell>
          <cell r="B2694" t="str">
            <v>Cisco Catalyst 5000 Series IOS ENTERPRISE/APPN 40</v>
          </cell>
          <cell r="C2694" t="str">
            <v>9Q351127</v>
          </cell>
          <cell r="D2694" t="str">
            <v>IP-SOL-SC5ANK-12</v>
          </cell>
          <cell r="E2694">
            <v>2114000</v>
          </cell>
          <cell r="F2694">
            <v>1182400</v>
          </cell>
          <cell r="G2694" t="e">
            <v>#N/A</v>
          </cell>
          <cell r="H2694" t="e">
            <v>#N/A</v>
          </cell>
          <cell r="I2694" t="e">
            <v>#N/A</v>
          </cell>
        </row>
        <row r="2695">
          <cell r="A2695" t="str">
            <v>SC5ANL-12</v>
          </cell>
          <cell r="B2695" t="str">
            <v>Cisco Catalyst 5000 Series IOS ENTERPRISE/APPN IPSEC 56</v>
          </cell>
          <cell r="C2695" t="str">
            <v>9Q351130</v>
          </cell>
          <cell r="D2695" t="str">
            <v>IP-SOL-SC5ANL-12</v>
          </cell>
          <cell r="E2695">
            <v>2624000</v>
          </cell>
          <cell r="F2695">
            <v>1467700</v>
          </cell>
          <cell r="G2695" t="e">
            <v>#N/A</v>
          </cell>
          <cell r="H2695" t="e">
            <v>#N/A</v>
          </cell>
          <cell r="I2695" t="e">
            <v>#N/A</v>
          </cell>
        </row>
        <row r="2696">
          <cell r="A2696" t="str">
            <v>SC5AR1-12</v>
          </cell>
          <cell r="B2696" t="str">
            <v>Cisco Catalyst 5000 Series IOS ENTERPRISE/SNASwitch</v>
          </cell>
          <cell r="C2696" t="str">
            <v>9Q351895</v>
          </cell>
          <cell r="D2696" t="str">
            <v>IP-SOL-SC5AR1-12</v>
          </cell>
          <cell r="E2696">
            <v>2114000</v>
          </cell>
          <cell r="F2696">
            <v>1182400</v>
          </cell>
          <cell r="G2696" t="e">
            <v>#N/A</v>
          </cell>
          <cell r="H2696" t="e">
            <v>#N/A</v>
          </cell>
          <cell r="I2696" t="e">
            <v>#N/A</v>
          </cell>
        </row>
        <row r="2697">
          <cell r="A2697" t="str">
            <v>SC5AR1K2-12=</v>
          </cell>
          <cell r="B2697" t="str">
            <v>Cisco Catalyst 5000 Series IOS ENTERPRISE/SNASwitch IPSEC 3D</v>
          </cell>
          <cell r="C2697" t="str">
            <v>9Q351143</v>
          </cell>
          <cell r="D2697" t="str">
            <v>IP-SOL-SC5AR1K2-12=</v>
          </cell>
          <cell r="E2697">
            <v>2746000</v>
          </cell>
          <cell r="F2697">
            <v>1479900</v>
          </cell>
          <cell r="G2697" t="e">
            <v>#N/A</v>
          </cell>
          <cell r="H2697" t="e">
            <v>#N/A</v>
          </cell>
          <cell r="I2697" t="e">
            <v>#N/A</v>
          </cell>
        </row>
        <row r="2698">
          <cell r="A2698" t="str">
            <v>SC5AR1L-12</v>
          </cell>
          <cell r="B2698" t="str">
            <v>Cisco Catalyst 5000 Series IOS ENTERPRISE/SNASwitch IPSEC 56</v>
          </cell>
          <cell r="C2698" t="str">
            <v>9Q351156</v>
          </cell>
          <cell r="D2698" t="str">
            <v>IP-SOL-SC5AR1L-12</v>
          </cell>
          <cell r="E2698">
            <v>2624000</v>
          </cell>
          <cell r="F2698">
            <v>1467700</v>
          </cell>
          <cell r="G2698" t="e">
            <v>#N/A</v>
          </cell>
          <cell r="H2698" t="e">
            <v>#N/A</v>
          </cell>
          <cell r="I2698" t="e">
            <v>#N/A</v>
          </cell>
        </row>
        <row r="2699">
          <cell r="A2699" t="str">
            <v>SC5BS-12</v>
          </cell>
          <cell r="B2699" t="str">
            <v>Cisco Catalyst 5000 Series IOS DESKTOP/IBM</v>
          </cell>
          <cell r="C2699" t="str">
            <v>9Q351169</v>
          </cell>
          <cell r="D2699" t="str">
            <v>IP-SOL-SC5BS-12</v>
          </cell>
          <cell r="E2699">
            <v>875000</v>
          </cell>
          <cell r="F2699">
            <v>489300</v>
          </cell>
          <cell r="G2699" t="e">
            <v>#N/A</v>
          </cell>
          <cell r="H2699" t="e">
            <v>#N/A</v>
          </cell>
          <cell r="I2699" t="e">
            <v>#N/A</v>
          </cell>
        </row>
        <row r="2700">
          <cell r="A2700" t="str">
            <v>SC5BSK-12</v>
          </cell>
          <cell r="B2700" t="str">
            <v>Cisco Catalyst 5000 Series IOS DESKTOP/IBM 40</v>
          </cell>
          <cell r="C2700" t="str">
            <v>9Q351172</v>
          </cell>
          <cell r="D2700" t="str">
            <v>IP-SOL-SC5BSK-12</v>
          </cell>
          <cell r="E2700">
            <v>875000</v>
          </cell>
          <cell r="F2700">
            <v>489300</v>
          </cell>
          <cell r="G2700" t="e">
            <v>#N/A</v>
          </cell>
          <cell r="H2700" t="e">
            <v>#N/A</v>
          </cell>
          <cell r="I2700" t="e">
            <v>#N/A</v>
          </cell>
        </row>
        <row r="2701">
          <cell r="A2701" t="str">
            <v>SC5BSL-12</v>
          </cell>
          <cell r="B2701" t="str">
            <v>Cisco Catalyst 5000 Series IOS DESKTOP/IBM IPSEC 56</v>
          </cell>
          <cell r="C2701" t="str">
            <v>9Q351185</v>
          </cell>
          <cell r="D2701" t="str">
            <v>IP-SOL-SC5BSL-12</v>
          </cell>
          <cell r="E2701">
            <v>1385000</v>
          </cell>
          <cell r="F2701">
            <v>774700</v>
          </cell>
          <cell r="G2701" t="e">
            <v>#N/A</v>
          </cell>
          <cell r="H2701" t="e">
            <v>#N/A</v>
          </cell>
          <cell r="I2701" t="e">
            <v>#N/A</v>
          </cell>
        </row>
        <row r="2702">
          <cell r="A2702" t="str">
            <v>SC5C-12=</v>
          </cell>
          <cell r="B2702" t="str">
            <v>Cisco Catalyst 5000 Series IOS IP</v>
          </cell>
          <cell r="C2702" t="str">
            <v>9Q351198</v>
          </cell>
          <cell r="D2702" t="str">
            <v>IP-SOL-SC5C-12=</v>
          </cell>
          <cell r="E2702">
            <v>610000</v>
          </cell>
          <cell r="F2702">
            <v>328900</v>
          </cell>
          <cell r="G2702" t="e">
            <v>#N/A</v>
          </cell>
          <cell r="H2702" t="e">
            <v>#N/A</v>
          </cell>
          <cell r="I2702" t="e">
            <v>#N/A</v>
          </cell>
        </row>
        <row r="2703">
          <cell r="A2703" t="str">
            <v>SC5CK-12</v>
          </cell>
          <cell r="B2703" t="str">
            <v>Cisco Catalyst 5000 Series IOS IP 40</v>
          </cell>
          <cell r="C2703" t="str">
            <v>9Q351202</v>
          </cell>
          <cell r="D2703" t="str">
            <v>IP-SOL-SC5CK-12</v>
          </cell>
          <cell r="E2703">
            <v>583000</v>
          </cell>
          <cell r="F2703">
            <v>326200</v>
          </cell>
          <cell r="G2703" t="e">
            <v>#N/A</v>
          </cell>
          <cell r="H2703" t="e">
            <v>#N/A</v>
          </cell>
          <cell r="I2703" t="e">
            <v>#N/A</v>
          </cell>
        </row>
        <row r="2704">
          <cell r="A2704" t="str">
            <v>SC5CK2-12=</v>
          </cell>
          <cell r="B2704" t="str">
            <v>Cisco Catalyst 5000 Series IOS IP IPSEC 3DES</v>
          </cell>
          <cell r="C2704" t="str">
            <v>9Q351215</v>
          </cell>
          <cell r="D2704" t="str">
            <v>IP-SOL-SC5CK2-12=</v>
          </cell>
          <cell r="E2704">
            <v>1144000</v>
          </cell>
          <cell r="F2704">
            <v>616600</v>
          </cell>
          <cell r="G2704" t="e">
            <v>#N/A</v>
          </cell>
          <cell r="H2704" t="e">
            <v>#N/A</v>
          </cell>
          <cell r="I2704" t="e">
            <v>#N/A</v>
          </cell>
        </row>
        <row r="2705">
          <cell r="A2705" t="str">
            <v>SC5CL-12</v>
          </cell>
          <cell r="B2705" t="str">
            <v>Cisco Catalyst 5000 Series IOS IP IPSEC 56</v>
          </cell>
          <cell r="C2705" t="str">
            <v>9Q351228</v>
          </cell>
          <cell r="D2705" t="str">
            <v>IP-SOL-SC5CL-12</v>
          </cell>
          <cell r="E2705">
            <v>1094000</v>
          </cell>
          <cell r="F2705">
            <v>611600</v>
          </cell>
          <cell r="G2705" t="e">
            <v>#N/A</v>
          </cell>
          <cell r="H2705" t="e">
            <v>#N/A</v>
          </cell>
          <cell r="I2705" t="e">
            <v>#N/A</v>
          </cell>
        </row>
        <row r="2706">
          <cell r="A2706" t="str">
            <v>SC5RA-12</v>
          </cell>
          <cell r="B2706" t="str">
            <v>Cisco Catalyst 5000 Series IOS ENTERPRISE</v>
          </cell>
          <cell r="C2706" t="str">
            <v>9Q351231</v>
          </cell>
          <cell r="D2706" t="str">
            <v>IP-SOL-SC5RA-12</v>
          </cell>
          <cell r="E2706">
            <v>1166000</v>
          </cell>
          <cell r="F2706">
            <v>652300</v>
          </cell>
          <cell r="G2706" t="e">
            <v>#N/A</v>
          </cell>
          <cell r="H2706" t="e">
            <v>#N/A</v>
          </cell>
          <cell r="I2706" t="e">
            <v>#N/A</v>
          </cell>
        </row>
        <row r="2707">
          <cell r="A2707" t="str">
            <v>SC5RAH-12</v>
          </cell>
          <cell r="B2707" t="str">
            <v>Cisco Catalyst 5000 Series IOS ENTERPRISE/FW/IDS</v>
          </cell>
          <cell r="C2707" t="str">
            <v>9Q351244</v>
          </cell>
          <cell r="D2707" t="str">
            <v>IP-SOL-SC5RAH-12</v>
          </cell>
          <cell r="E2707">
            <v>2187000</v>
          </cell>
          <cell r="F2707">
            <v>1223100</v>
          </cell>
          <cell r="G2707" t="e">
            <v>#N/A</v>
          </cell>
          <cell r="H2707" t="e">
            <v>#N/A</v>
          </cell>
          <cell r="I2707" t="e">
            <v>#N/A</v>
          </cell>
        </row>
        <row r="2708">
          <cell r="A2708" t="str">
            <v>SC5RAHK2-12=</v>
          </cell>
          <cell r="B2708" t="str">
            <v>Cisco Catalyst 5000 Series IOS ENTERPRISE/FW/IDS IPSEC 3DES</v>
          </cell>
          <cell r="C2708" t="str">
            <v>9Q351257</v>
          </cell>
          <cell r="D2708" t="str">
            <v>IP-SOL-SC5RAHK2-12=</v>
          </cell>
          <cell r="E2708">
            <v>2697000</v>
          </cell>
          <cell r="F2708">
            <v>1508500</v>
          </cell>
          <cell r="G2708" t="e">
            <v>#N/A</v>
          </cell>
          <cell r="H2708" t="e">
            <v>#N/A</v>
          </cell>
          <cell r="I2708" t="e">
            <v>#N/A</v>
          </cell>
        </row>
        <row r="2709">
          <cell r="A2709" t="str">
            <v>SC5RAHL-12</v>
          </cell>
          <cell r="B2709" t="str">
            <v>Cisco Catalyst 5000 Series IOS ENTERPRISE/FW/IDS IPSEC 56</v>
          </cell>
          <cell r="C2709" t="str">
            <v>9Q351260</v>
          </cell>
          <cell r="D2709" t="str">
            <v>IP-SOL-SC5RAHL-12</v>
          </cell>
          <cell r="E2709">
            <v>2697000</v>
          </cell>
          <cell r="F2709">
            <v>1508500</v>
          </cell>
          <cell r="G2709" t="e">
            <v>#N/A</v>
          </cell>
          <cell r="H2709" t="e">
            <v>#N/A</v>
          </cell>
          <cell r="I2709" t="e">
            <v>#N/A</v>
          </cell>
        </row>
        <row r="2710">
          <cell r="A2710" t="str">
            <v>SC5RAK2-12=</v>
          </cell>
          <cell r="B2710" t="str">
            <v>Cisco Catalyst 5000 Series IOS ENTERPRISE IPSEC 3DES</v>
          </cell>
          <cell r="C2710" t="str">
            <v>9Q351273</v>
          </cell>
          <cell r="D2710" t="str">
            <v>IP-SOL-SC5RAK2-12=</v>
          </cell>
          <cell r="E2710">
            <v>1677000</v>
          </cell>
          <cell r="F2710">
            <v>937800</v>
          </cell>
          <cell r="G2710" t="e">
            <v>#N/A</v>
          </cell>
          <cell r="H2710" t="e">
            <v>#N/A</v>
          </cell>
          <cell r="I2710" t="e">
            <v>#N/A</v>
          </cell>
        </row>
        <row r="2711">
          <cell r="A2711" t="str">
            <v>SC5RAL-12</v>
          </cell>
          <cell r="B2711" t="str">
            <v>Cisco Catalyst 5000 Series IOS ENTERPRISE IPSEC 56</v>
          </cell>
          <cell r="C2711" t="str">
            <v>9Q351286</v>
          </cell>
          <cell r="D2711" t="str">
            <v>IP-SOL-SC5RAL-12</v>
          </cell>
          <cell r="E2711">
            <v>1677000</v>
          </cell>
          <cell r="F2711">
            <v>937800</v>
          </cell>
          <cell r="G2711" t="e">
            <v>#N/A</v>
          </cell>
          <cell r="H2711" t="e">
            <v>#N/A</v>
          </cell>
          <cell r="I2711" t="e">
            <v>#N/A</v>
          </cell>
        </row>
        <row r="2712">
          <cell r="A2712" t="str">
            <v>SC5RAR1-12</v>
          </cell>
          <cell r="B2712" t="str">
            <v>Cisco Catalyst 5000 Series IOS ENTERPRISE/SNASW</v>
          </cell>
          <cell r="C2712" t="str">
            <v>9Q351299</v>
          </cell>
          <cell r="D2712" t="str">
            <v>IP-SOL-SC5RAR1-12</v>
          </cell>
          <cell r="E2712">
            <v>2114000</v>
          </cell>
          <cell r="F2712">
            <v>1182400</v>
          </cell>
          <cell r="G2712" t="e">
            <v>#N/A</v>
          </cell>
          <cell r="H2712" t="e">
            <v>#N/A</v>
          </cell>
          <cell r="I2712" t="e">
            <v>#N/A</v>
          </cell>
        </row>
        <row r="2713">
          <cell r="A2713" t="str">
            <v>SC5RAR1K2-12=</v>
          </cell>
          <cell r="B2713" t="str">
            <v>Cisco Catalyst 5000 Series IOS ENTERPRISE/SNASW IPSEC 3DES</v>
          </cell>
          <cell r="C2713" t="str">
            <v>9Q351303</v>
          </cell>
          <cell r="D2713" t="str">
            <v>IP-SOL-SC5RAR1K2-12=</v>
          </cell>
          <cell r="E2713">
            <v>2624000</v>
          </cell>
          <cell r="F2713">
            <v>1467700</v>
          </cell>
          <cell r="G2713" t="e">
            <v>#N/A</v>
          </cell>
          <cell r="H2713" t="e">
            <v>#N/A</v>
          </cell>
          <cell r="I2713" t="e">
            <v>#N/A</v>
          </cell>
        </row>
        <row r="2714">
          <cell r="A2714" t="str">
            <v>SC5RAR1L-12</v>
          </cell>
          <cell r="B2714" t="str">
            <v>Cisco Catalyst 5000 Series IOS ENTERPRISE/SNASW IPSEC 56</v>
          </cell>
          <cell r="C2714" t="str">
            <v>9Q351316</v>
          </cell>
          <cell r="D2714" t="str">
            <v>IP-SOL-SC5RAR1L-12</v>
          </cell>
          <cell r="E2714">
            <v>2624000</v>
          </cell>
          <cell r="F2714">
            <v>1467700</v>
          </cell>
          <cell r="G2714" t="e">
            <v>#N/A</v>
          </cell>
          <cell r="H2714" t="e">
            <v>#N/A</v>
          </cell>
          <cell r="I2714" t="e">
            <v>#N/A</v>
          </cell>
        </row>
        <row r="2715">
          <cell r="A2715" t="str">
            <v>SC5RBH-12</v>
          </cell>
          <cell r="B2715" t="str">
            <v>Cisco Catalyst 5000 Series IOS DESKTOP FW/IDS</v>
          </cell>
          <cell r="C2715" t="str">
            <v>9Q351329</v>
          </cell>
          <cell r="D2715" t="str">
            <v>IP-SOL-SC5RBH-12</v>
          </cell>
          <cell r="E2715">
            <v>1895000</v>
          </cell>
          <cell r="F2715">
            <v>1060000</v>
          </cell>
          <cell r="G2715" t="e">
            <v>#N/A</v>
          </cell>
          <cell r="H2715" t="e">
            <v>#N/A</v>
          </cell>
          <cell r="I2715" t="e">
            <v>#N/A</v>
          </cell>
        </row>
        <row r="2716">
          <cell r="A2716" t="str">
            <v>SC5RBHL-12</v>
          </cell>
          <cell r="B2716" t="str">
            <v>Cisco Catalyst 5000 Series IOS DESKTOP/FW/IDS IPSEC 56</v>
          </cell>
          <cell r="C2716" t="str">
            <v>9Q351332</v>
          </cell>
          <cell r="D2716" t="str">
            <v>IP-SOL-SC5RBHL-12</v>
          </cell>
          <cell r="E2716">
            <v>2406000</v>
          </cell>
          <cell r="F2716">
            <v>1345500</v>
          </cell>
          <cell r="G2716" t="e">
            <v>#N/A</v>
          </cell>
          <cell r="H2716" t="e">
            <v>#N/A</v>
          </cell>
          <cell r="I2716" t="e">
            <v>#N/A</v>
          </cell>
        </row>
        <row r="2717">
          <cell r="A2717" t="str">
            <v>SC5RBS-12</v>
          </cell>
          <cell r="B2717" t="str">
            <v>Cisco Catalyst 5000 Series IOS DESKTOP/IBM</v>
          </cell>
          <cell r="C2717" t="str">
            <v>9Q351345</v>
          </cell>
          <cell r="D2717" t="str">
            <v>IP-SOL-SC5RBS-12</v>
          </cell>
          <cell r="E2717">
            <v>875000</v>
          </cell>
          <cell r="F2717">
            <v>489300</v>
          </cell>
          <cell r="G2717" t="e">
            <v>#N/A</v>
          </cell>
          <cell r="H2717" t="e">
            <v>#N/A</v>
          </cell>
          <cell r="I2717" t="e">
            <v>#N/A</v>
          </cell>
        </row>
        <row r="2718">
          <cell r="A2718" t="str">
            <v>SC5RBSL-12</v>
          </cell>
          <cell r="B2718" t="str">
            <v>Cisco Catalyst 5000 Series IOS DESKTOP/IBM IPSEC 56</v>
          </cell>
          <cell r="C2718" t="str">
            <v>9Q351358</v>
          </cell>
          <cell r="D2718" t="str">
            <v>IP-SOL-SC5RBSL-12</v>
          </cell>
          <cell r="E2718">
            <v>1385000</v>
          </cell>
          <cell r="F2718">
            <v>774700</v>
          </cell>
          <cell r="G2718" t="e">
            <v>#N/A</v>
          </cell>
          <cell r="H2718" t="e">
            <v>#N/A</v>
          </cell>
          <cell r="I2718" t="e">
            <v>#N/A</v>
          </cell>
        </row>
        <row r="2719">
          <cell r="A2719" t="str">
            <v>SC5RC-12</v>
          </cell>
          <cell r="B2719" t="str">
            <v>Cisco Catalyst 5000 Series IOS IP</v>
          </cell>
          <cell r="C2719" t="str">
            <v>9Q351361</v>
          </cell>
          <cell r="D2719" t="str">
            <v>IP-SOL-SC5RC-12</v>
          </cell>
          <cell r="E2719">
            <v>583000</v>
          </cell>
          <cell r="F2719">
            <v>326200</v>
          </cell>
          <cell r="G2719" t="e">
            <v>#N/A</v>
          </cell>
          <cell r="H2719" t="e">
            <v>#N/A</v>
          </cell>
          <cell r="I2719" t="e">
            <v>#N/A</v>
          </cell>
        </row>
        <row r="2720">
          <cell r="A2720" t="str">
            <v>SC5RCH-12</v>
          </cell>
          <cell r="B2720" t="str">
            <v>Cisco Catalyst 5000 Series IOS IP/FW/IDS</v>
          </cell>
          <cell r="C2720" t="str">
            <v>9Q351374</v>
          </cell>
          <cell r="D2720" t="str">
            <v>IP-SOL-SC5RCH-12</v>
          </cell>
          <cell r="E2720">
            <v>1604000</v>
          </cell>
          <cell r="F2720">
            <v>897000</v>
          </cell>
          <cell r="G2720" t="e">
            <v>#N/A</v>
          </cell>
          <cell r="H2720" t="e">
            <v>#N/A</v>
          </cell>
          <cell r="I2720" t="e">
            <v>#N/A</v>
          </cell>
        </row>
        <row r="2721">
          <cell r="A2721" t="str">
            <v>SC5RCHK2-12=</v>
          </cell>
          <cell r="B2721" t="str">
            <v>Cisco Catalyst 5000 Series IOS IP/FW/IDS IPSEC 3DES</v>
          </cell>
          <cell r="C2721" t="str">
            <v>9Q351387</v>
          </cell>
          <cell r="D2721" t="str">
            <v>IP-SOL-SC5RCHK2-12=</v>
          </cell>
          <cell r="E2721">
            <v>2114000</v>
          </cell>
          <cell r="F2721">
            <v>1182400</v>
          </cell>
          <cell r="G2721" t="e">
            <v>#N/A</v>
          </cell>
          <cell r="H2721" t="e">
            <v>#N/A</v>
          </cell>
          <cell r="I2721" t="e">
            <v>#N/A</v>
          </cell>
        </row>
        <row r="2722">
          <cell r="A2722" t="str">
            <v>SC5RCHL-12</v>
          </cell>
          <cell r="B2722" t="str">
            <v>Cisco Catalyst 5000 Series IOS IP/FW/IDS IPSEC 56</v>
          </cell>
          <cell r="C2722" t="str">
            <v>9Q351390</v>
          </cell>
          <cell r="D2722" t="str">
            <v>IP-SOL-SC5RCHL-12</v>
          </cell>
          <cell r="E2722">
            <v>2114000</v>
          </cell>
          <cell r="F2722">
            <v>1182400</v>
          </cell>
          <cell r="G2722" t="e">
            <v>#N/A</v>
          </cell>
          <cell r="H2722" t="e">
            <v>#N/A</v>
          </cell>
          <cell r="I2722" t="e">
            <v>#N/A</v>
          </cell>
        </row>
        <row r="2723">
          <cell r="A2723" t="str">
            <v>SC5RCK2-12=</v>
          </cell>
          <cell r="B2723" t="str">
            <v>Cisco Catalyst 5000 Series IOS IP PLUS IPSEC 3DES</v>
          </cell>
          <cell r="C2723" t="str">
            <v>9Q351404</v>
          </cell>
          <cell r="D2723" t="str">
            <v>IP-SOL-SC5RCK2-12=</v>
          </cell>
          <cell r="E2723">
            <v>1094000</v>
          </cell>
          <cell r="F2723">
            <v>611600</v>
          </cell>
          <cell r="G2723" t="e">
            <v>#N/A</v>
          </cell>
          <cell r="H2723" t="e">
            <v>#N/A</v>
          </cell>
          <cell r="I2723" t="e">
            <v>#N/A</v>
          </cell>
        </row>
        <row r="2724">
          <cell r="A2724" t="str">
            <v>SC5RCL-12</v>
          </cell>
          <cell r="B2724" t="str">
            <v>Cisco Catalyst 5000 Series IOS IP IPSEC 56</v>
          </cell>
          <cell r="C2724" t="str">
            <v>9Q351417</v>
          </cell>
          <cell r="D2724" t="str">
            <v>IP-SOL-SC5RCL-12</v>
          </cell>
          <cell r="E2724">
            <v>1094000</v>
          </cell>
          <cell r="F2724">
            <v>611600</v>
          </cell>
          <cell r="G2724" t="e">
            <v>#N/A</v>
          </cell>
          <cell r="H2724" t="e">
            <v>#N/A</v>
          </cell>
          <cell r="I2724" t="e">
            <v>#N/A</v>
          </cell>
        </row>
        <row r="2725">
          <cell r="A2725" t="str">
            <v>SC5RSFCA-12</v>
          </cell>
          <cell r="B2725" t="str">
            <v>Cisco Catalyst 5000 RSFC IOS ENTERPRISE</v>
          </cell>
          <cell r="C2725" t="str">
            <v>9Q351420</v>
          </cell>
          <cell r="D2725" t="str">
            <v>IP-SOL-SC5RSFCA-12</v>
          </cell>
          <cell r="E2725">
            <v>875000</v>
          </cell>
          <cell r="F2725">
            <v>489300</v>
          </cell>
          <cell r="G2725" t="e">
            <v>#N/A</v>
          </cell>
          <cell r="H2725" t="e">
            <v>#N/A</v>
          </cell>
          <cell r="I2725" t="e">
            <v>#N/A</v>
          </cell>
        </row>
        <row r="2726">
          <cell r="A2726" t="str">
            <v>SC5RSFCB-12</v>
          </cell>
          <cell r="B2726" t="str">
            <v>Cisco Catalyst 5000 RSFC IOS DESKTOP</v>
          </cell>
          <cell r="C2726" t="str">
            <v>9Q351433</v>
          </cell>
          <cell r="D2726" t="str">
            <v>IP-SOL-SC5RSFCB-12</v>
          </cell>
          <cell r="E2726">
            <v>583000</v>
          </cell>
          <cell r="F2726">
            <v>326200</v>
          </cell>
          <cell r="G2726" t="e">
            <v>#N/A</v>
          </cell>
          <cell r="H2726" t="e">
            <v>#N/A</v>
          </cell>
          <cell r="I2726" t="e">
            <v>#N/A</v>
          </cell>
        </row>
        <row r="2727">
          <cell r="A2727" t="str">
            <v>SC5RSFCC-12=</v>
          </cell>
          <cell r="B2727" t="str">
            <v>Cisco Catalyst 5000 RSFC IOS IP</v>
          </cell>
          <cell r="C2727" t="str">
            <v>9Q351446</v>
          </cell>
          <cell r="D2727" t="str">
            <v>IP-SOL-SC5RSFCC-12=</v>
          </cell>
          <cell r="E2727">
            <v>292000</v>
          </cell>
          <cell r="F2727">
            <v>163200</v>
          </cell>
          <cell r="G2727" t="e">
            <v>#N/A</v>
          </cell>
          <cell r="H2727" t="e">
            <v>#N/A</v>
          </cell>
          <cell r="I2727" t="e">
            <v>#N/A</v>
          </cell>
        </row>
        <row r="2728">
          <cell r="A2728" t="str">
            <v>SFC5ANV-11</v>
          </cell>
          <cell r="B2728" t="str">
            <v>Cisco IOS   RSM Ent / APPN w/ VIP Feature Set</v>
          </cell>
          <cell r="C2728" t="str">
            <v>9Q351459</v>
          </cell>
          <cell r="D2728" t="str">
            <v>IP-SOL-SFC5ANV-11</v>
          </cell>
          <cell r="E2728">
            <v>2212000</v>
          </cell>
          <cell r="F2728">
            <v>1192200</v>
          </cell>
          <cell r="G2728" t="e">
            <v>#N/A</v>
          </cell>
          <cell r="H2728" t="e">
            <v>#N/A</v>
          </cell>
          <cell r="I2728" t="e">
            <v>#N/A</v>
          </cell>
        </row>
        <row r="2729">
          <cell r="A2729" t="str">
            <v>SFC5AV-11</v>
          </cell>
          <cell r="B2729" t="str">
            <v>Cisco IOS Catalyst 5000 RSM Enterprise w/ VIP Feature Set</v>
          </cell>
          <cell r="C2729" t="str">
            <v>9Q351462</v>
          </cell>
          <cell r="D2729" t="str">
            <v>IP-SOL-SFC5AV-11</v>
          </cell>
          <cell r="E2729">
            <v>1220000</v>
          </cell>
          <cell r="F2729">
            <v>657700</v>
          </cell>
          <cell r="G2729" t="e">
            <v>#N/A</v>
          </cell>
          <cell r="H2729" t="e">
            <v>#N/A</v>
          </cell>
          <cell r="I2729" t="e">
            <v>#N/A</v>
          </cell>
        </row>
        <row r="2730">
          <cell r="A2730" t="str">
            <v>SFC5B-11</v>
          </cell>
          <cell r="B2730" t="str">
            <v>Cisco IOS Cat  RSM IP/IPX/AT/DecNet Feature Set</v>
          </cell>
          <cell r="C2730" t="str">
            <v>9Q351475</v>
          </cell>
          <cell r="D2730" t="str">
            <v>IP-SOL-SFC5B-11</v>
          </cell>
          <cell r="E2730">
            <v>305000</v>
          </cell>
          <cell r="F2730">
            <v>164500</v>
          </cell>
          <cell r="G2730" t="e">
            <v>#N/A</v>
          </cell>
          <cell r="H2730" t="e">
            <v>#N/A</v>
          </cell>
          <cell r="I2730" t="e">
            <v>#N/A</v>
          </cell>
        </row>
        <row r="2731">
          <cell r="A2731" t="str">
            <v>SFC5BNV-11</v>
          </cell>
          <cell r="B2731" t="str">
            <v>Cisco IOS Cat  RSM Dtop / IBM /APPN w/ VIP Feature Set</v>
          </cell>
          <cell r="C2731" t="str">
            <v>9Q351488</v>
          </cell>
          <cell r="D2731" t="str">
            <v>IP-SOL-SFC5BNV-11</v>
          </cell>
          <cell r="E2731">
            <v>1754000</v>
          </cell>
          <cell r="F2731">
            <v>945500</v>
          </cell>
          <cell r="G2731" t="e">
            <v>#N/A</v>
          </cell>
          <cell r="H2731" t="e">
            <v>#N/A</v>
          </cell>
          <cell r="I2731" t="e">
            <v>#N/A</v>
          </cell>
        </row>
        <row r="2732">
          <cell r="A2732" t="str">
            <v>SFC5BV-11</v>
          </cell>
          <cell r="B2732" t="str">
            <v>Cisco IOS Catalyst 5000 RSM IP/IPX/AT/DEC w/ VIP Feature Set</v>
          </cell>
          <cell r="C2732" t="str">
            <v>9Q351491</v>
          </cell>
          <cell r="D2732" t="str">
            <v>IP-SOL-SFC5BV-11</v>
          </cell>
          <cell r="E2732">
            <v>915000</v>
          </cell>
          <cell r="F2732">
            <v>493300</v>
          </cell>
          <cell r="G2732" t="e">
            <v>#N/A</v>
          </cell>
          <cell r="H2732" t="e">
            <v>#N/A</v>
          </cell>
          <cell r="I2732" t="e">
            <v>#N/A</v>
          </cell>
        </row>
        <row r="2733">
          <cell r="A2733" t="str">
            <v>SWC5ANV-11=</v>
          </cell>
          <cell r="B2733" t="str">
            <v>Cisco IOS   RSM Ent / APPN w/ VIP Feature Set</v>
          </cell>
          <cell r="C2733" t="str">
            <v>9Q351505</v>
          </cell>
          <cell r="D2733" t="str">
            <v>IP-SOL-SWC5ANV-11=</v>
          </cell>
          <cell r="E2733">
            <v>2212000</v>
          </cell>
          <cell r="F2733">
            <v>1192200</v>
          </cell>
          <cell r="G2733" t="e">
            <v>#N/A</v>
          </cell>
          <cell r="H2733" t="e">
            <v>#N/A</v>
          </cell>
          <cell r="I2733" t="e">
            <v>#N/A</v>
          </cell>
        </row>
        <row r="2734">
          <cell r="A2734" t="str">
            <v>SWC5AV-11=</v>
          </cell>
          <cell r="B2734" t="str">
            <v>Cisco IOS Catalyst 5000 RSM Enterprise w/ VIP Feature Set</v>
          </cell>
          <cell r="C2734" t="str">
            <v>9Q351518</v>
          </cell>
          <cell r="D2734" t="str">
            <v>IP-SOL-SWC5AV-11=</v>
          </cell>
          <cell r="E2734">
            <v>1220000</v>
          </cell>
          <cell r="F2734">
            <v>657700</v>
          </cell>
          <cell r="G2734" t="e">
            <v>#N/A</v>
          </cell>
          <cell r="H2734" t="e">
            <v>#N/A</v>
          </cell>
          <cell r="I2734" t="e">
            <v>#N/A</v>
          </cell>
        </row>
        <row r="2735">
          <cell r="A2735" t="str">
            <v>SWC5B-11=</v>
          </cell>
          <cell r="B2735" t="str">
            <v>Cisco IOS Cat  RSM IP/IPX/AT/DecNet Feature Set</v>
          </cell>
          <cell r="C2735" t="str">
            <v>9Q351521</v>
          </cell>
          <cell r="D2735" t="str">
            <v>IP-SOL-SWC5B-11=</v>
          </cell>
          <cell r="E2735">
            <v>305000</v>
          </cell>
          <cell r="F2735">
            <v>164500</v>
          </cell>
          <cell r="G2735" t="e">
            <v>#N/A</v>
          </cell>
          <cell r="H2735" t="e">
            <v>#N/A</v>
          </cell>
          <cell r="I2735" t="e">
            <v>#N/A</v>
          </cell>
        </row>
        <row r="2736">
          <cell r="A2736" t="str">
            <v>SWC5BNV-11=</v>
          </cell>
          <cell r="B2736" t="str">
            <v>Cisco IOS Cat  RSM Dtop / IBM /APPN w/ VIP Feature Set</v>
          </cell>
          <cell r="C2736" t="str">
            <v>9Q351534</v>
          </cell>
          <cell r="D2736" t="str">
            <v>IP-SOL-SWC5BNV-11=</v>
          </cell>
          <cell r="E2736">
            <v>1754000</v>
          </cell>
          <cell r="F2736">
            <v>945500</v>
          </cell>
          <cell r="G2736" t="e">
            <v>#N/A</v>
          </cell>
          <cell r="H2736" t="e">
            <v>#N/A</v>
          </cell>
          <cell r="I2736" t="e">
            <v>#N/A</v>
          </cell>
        </row>
        <row r="2737">
          <cell r="A2737" t="str">
            <v>SWC5BV-11=</v>
          </cell>
          <cell r="B2737" t="str">
            <v>Cisco IOS Catalyst 5000 RSM IP/IPX/AT/DEC w/ VIP Feature Set</v>
          </cell>
          <cell r="C2737" t="str">
            <v>9Q351547</v>
          </cell>
          <cell r="D2737" t="str">
            <v>IP-SOL-SWC5BV-11=</v>
          </cell>
          <cell r="E2737">
            <v>915000</v>
          </cell>
          <cell r="F2737">
            <v>493300</v>
          </cell>
          <cell r="G2737" t="e">
            <v>#N/A</v>
          </cell>
          <cell r="H2737" t="e">
            <v>#N/A</v>
          </cell>
          <cell r="I2737" t="e">
            <v>#N/A</v>
          </cell>
        </row>
        <row r="2738">
          <cell r="A2738" t="str">
            <v>IC5AK2-12</v>
          </cell>
          <cell r="B2738" t="str">
            <v>Cisco Catalyst 5000 Series IOS ENTERPRISE IPSEC 3DES</v>
          </cell>
          <cell r="C2738" t="str">
            <v>9Q351550</v>
          </cell>
          <cell r="D2738" t="str">
            <v>IP-SOL-IC5AK2-12</v>
          </cell>
          <cell r="E2738">
            <v>534000</v>
          </cell>
          <cell r="F2738">
            <v>287800</v>
          </cell>
          <cell r="G2738" t="e">
            <v>#N/A</v>
          </cell>
          <cell r="H2738" t="e">
            <v>#N/A</v>
          </cell>
          <cell r="I2738" t="e">
            <v>#N/A</v>
          </cell>
        </row>
        <row r="2739">
          <cell r="A2739" t="str">
            <v>IC5AR1K2-12</v>
          </cell>
          <cell r="B2739" t="str">
            <v>Cisco Catalyst 5000 Series IOS ENTERPRISE/SNASwitch IPSEC 56</v>
          </cell>
          <cell r="C2739" t="str">
            <v>9Q351563</v>
          </cell>
          <cell r="D2739" t="str">
            <v>IP-SOL-IC5AR1K2-12</v>
          </cell>
          <cell r="E2739">
            <v>534000</v>
          </cell>
          <cell r="F2739">
            <v>287800</v>
          </cell>
          <cell r="G2739" t="e">
            <v>#N/A</v>
          </cell>
          <cell r="H2739" t="e">
            <v>#N/A</v>
          </cell>
          <cell r="I2739" t="e">
            <v>#N/A</v>
          </cell>
        </row>
        <row r="2740">
          <cell r="A2740" t="str">
            <v>IC5CK2-12</v>
          </cell>
          <cell r="B2740" t="str">
            <v>Cisco Catalyst 5000 Series IOS IP IPSEC 3DES</v>
          </cell>
          <cell r="C2740" t="str">
            <v>9Q351576</v>
          </cell>
          <cell r="D2740" t="str">
            <v>IP-SOL-IC5CK2-12</v>
          </cell>
          <cell r="E2740">
            <v>534000</v>
          </cell>
          <cell r="F2740">
            <v>287800</v>
          </cell>
          <cell r="G2740" t="e">
            <v>#N/A</v>
          </cell>
          <cell r="H2740" t="e">
            <v>#N/A</v>
          </cell>
          <cell r="I2740" t="e">
            <v>#N/A</v>
          </cell>
        </row>
        <row r="2741">
          <cell r="A2741" t="str">
            <v>FLC5-B-AV=</v>
          </cell>
          <cell r="B2741" t="str">
            <v>Cisco IOS Catalyst 5000 RSM  IP/IPX/AT/DEC to Enterprise VIP</v>
          </cell>
          <cell r="C2741" t="str">
            <v>9Q351589</v>
          </cell>
          <cell r="D2741" t="str">
            <v>IP-SOL-FLC5-B-AV=</v>
          </cell>
          <cell r="E2741">
            <v>305000</v>
          </cell>
          <cell r="F2741">
            <v>164500</v>
          </cell>
          <cell r="G2741">
            <v>216000</v>
          </cell>
          <cell r="H2741">
            <v>131760</v>
          </cell>
          <cell r="I2741">
            <v>9882</v>
          </cell>
        </row>
        <row r="2742">
          <cell r="A2742" t="str">
            <v>FLC5-C-AV=</v>
          </cell>
          <cell r="B2742" t="str">
            <v>Cisco IOS Catalyst 5000 RSM IP to Enterprise VIP</v>
          </cell>
          <cell r="C2742" t="str">
            <v>9Q351592</v>
          </cell>
          <cell r="D2742" t="str">
            <v>IP-SOL-FLC5-C-AV=</v>
          </cell>
          <cell r="E2742">
            <v>1220000</v>
          </cell>
          <cell r="F2742">
            <v>657700</v>
          </cell>
          <cell r="G2742">
            <v>864000</v>
          </cell>
          <cell r="H2742">
            <v>527040</v>
          </cell>
          <cell r="I2742">
            <v>39528</v>
          </cell>
        </row>
        <row r="2743">
          <cell r="A2743" t="str">
            <v>FLC5-C-B=</v>
          </cell>
          <cell r="B2743" t="str">
            <v>Cisco IOS Catalyst 5000 RSM IP to IP/IPX/AT/DEC</v>
          </cell>
          <cell r="C2743" t="str">
            <v>9Q351606</v>
          </cell>
          <cell r="D2743" t="str">
            <v>IP-SOL-FLC5-C-B=</v>
          </cell>
          <cell r="E2743">
            <v>915000</v>
          </cell>
          <cell r="F2743">
            <v>493300</v>
          </cell>
          <cell r="G2743">
            <v>648000</v>
          </cell>
          <cell r="H2743">
            <v>395280</v>
          </cell>
          <cell r="I2743">
            <v>29646</v>
          </cell>
        </row>
        <row r="2744">
          <cell r="A2744" t="str">
            <v>FLC5-C-BV=</v>
          </cell>
          <cell r="B2744" t="str">
            <v>Cisco IOS Catalyst 5000 RSM IP to IP/IPX/AT/DEC/VIP</v>
          </cell>
          <cell r="C2744" t="str">
            <v>9Q351619</v>
          </cell>
          <cell r="D2744" t="str">
            <v>IP-SOL-FLC5-C-BV=</v>
          </cell>
          <cell r="E2744">
            <v>915000</v>
          </cell>
          <cell r="F2744">
            <v>493300</v>
          </cell>
          <cell r="G2744">
            <v>648000</v>
          </cell>
          <cell r="H2744">
            <v>395280</v>
          </cell>
          <cell r="I2744">
            <v>29646</v>
          </cell>
        </row>
        <row r="2745">
          <cell r="A2745" t="str">
            <v>FLC5-H=</v>
          </cell>
          <cell r="B2745" t="str">
            <v>Cisco IOS RSM Firewall Upgrade License</v>
          </cell>
          <cell r="C2745" t="str">
            <v>9Q351622</v>
          </cell>
          <cell r="D2745" t="str">
            <v>IP-SOL-FLC5-H=</v>
          </cell>
          <cell r="E2745">
            <v>1021000</v>
          </cell>
          <cell r="F2745">
            <v>570900</v>
          </cell>
          <cell r="G2745">
            <v>756000</v>
          </cell>
          <cell r="H2745">
            <v>461160</v>
          </cell>
          <cell r="I2745">
            <v>34587</v>
          </cell>
        </row>
        <row r="2746">
          <cell r="A2746" t="str">
            <v>FLC5-L=</v>
          </cell>
          <cell r="B2746" t="str">
            <v>Cisco IOS Catalyst 5000 RSM Series IPSEC 56 Upgrade</v>
          </cell>
          <cell r="C2746" t="str">
            <v>9Q351635</v>
          </cell>
          <cell r="D2746" t="str">
            <v>IP-SOL-FLC5-L=</v>
          </cell>
          <cell r="E2746">
            <v>534000</v>
          </cell>
          <cell r="F2746">
            <v>287800</v>
          </cell>
          <cell r="G2746">
            <v>378000</v>
          </cell>
          <cell r="H2746">
            <v>230580</v>
          </cell>
          <cell r="I2746">
            <v>17293.5</v>
          </cell>
        </row>
        <row r="2747">
          <cell r="A2747" t="str">
            <v>FLC5-N-R1=</v>
          </cell>
          <cell r="B2747" t="str">
            <v>Cisco Catalyst 5000 Series APPN to SNASwitch Upgrade</v>
          </cell>
          <cell r="C2747" t="str">
            <v>9Q351648</v>
          </cell>
          <cell r="D2747" t="str">
            <v>IP-SOL-FLC5-N-R1=</v>
          </cell>
          <cell r="E2747">
            <v>496000</v>
          </cell>
          <cell r="F2747">
            <v>267300</v>
          </cell>
          <cell r="G2747">
            <v>351000</v>
          </cell>
          <cell r="H2747">
            <v>214110</v>
          </cell>
          <cell r="I2747">
            <v>16058.25</v>
          </cell>
        </row>
        <row r="2748">
          <cell r="A2748" t="str">
            <v>FLC5-R1=</v>
          </cell>
          <cell r="B2748" t="str">
            <v>Cisco Catalyst 5000 Series SNASwitch Upgrade</v>
          </cell>
          <cell r="C2748" t="str">
            <v>9Q351651</v>
          </cell>
          <cell r="D2748" t="str">
            <v>IP-SOL-FLC5-R1=</v>
          </cell>
          <cell r="E2748">
            <v>992000</v>
          </cell>
          <cell r="F2748">
            <v>534500</v>
          </cell>
          <cell r="G2748">
            <v>702000</v>
          </cell>
          <cell r="H2748">
            <v>428220</v>
          </cell>
          <cell r="I2748">
            <v>32116.5</v>
          </cell>
        </row>
        <row r="2749">
          <cell r="A2749" t="str">
            <v>FL-C5K-EFS-5X</v>
          </cell>
          <cell r="B2749" t="str">
            <v>Catalyst 5K Rel. 5.x SW License, Enhanced Feature Set</v>
          </cell>
          <cell r="C2749" t="str">
            <v>9Q351664</v>
          </cell>
          <cell r="D2749" t="str">
            <v>IP-SOL-FL-C5K-EFS-5X</v>
          </cell>
          <cell r="E2749">
            <v>582000</v>
          </cell>
          <cell r="F2749">
            <v>325500</v>
          </cell>
          <cell r="G2749">
            <v>431000</v>
          </cell>
          <cell r="H2749">
            <v>262910</v>
          </cell>
          <cell r="I2749">
            <v>19718.25</v>
          </cell>
        </row>
        <row r="2750">
          <cell r="A2750" t="str">
            <v>FL-C5K-EFS-5X-UG</v>
          </cell>
          <cell r="B2750" t="str">
            <v>Catalyst 5K Rel. 5.x SW Lic, Enhanced Feature Set(upgrade)</v>
          </cell>
          <cell r="C2750" t="str">
            <v>9Q351677</v>
          </cell>
          <cell r="D2750" t="str">
            <v>IP-SOL-FL-C5K-EFS-5X-UG</v>
          </cell>
          <cell r="E2750">
            <v>381000</v>
          </cell>
          <cell r="F2750">
            <v>204900</v>
          </cell>
          <cell r="G2750">
            <v>269000</v>
          </cell>
          <cell r="H2750">
            <v>164090</v>
          </cell>
          <cell r="I2750">
            <v>12306.75</v>
          </cell>
        </row>
        <row r="2751">
          <cell r="A2751" t="str">
            <v>SWC5K-BEFS-4X</v>
          </cell>
          <cell r="B2751" t="str">
            <v>Catalyst 5000 Rel. 4.x SW License, Enhanced Feature Set</v>
          </cell>
          <cell r="C2751" t="str">
            <v>9Q351680</v>
          </cell>
          <cell r="D2751" t="str">
            <v>IP-SOL-SWC5K-BEFS-4X</v>
          </cell>
          <cell r="E2751">
            <v>609000</v>
          </cell>
          <cell r="F2751">
            <v>328200</v>
          </cell>
          <cell r="G2751">
            <v>431000</v>
          </cell>
          <cell r="H2751">
            <v>262910</v>
          </cell>
          <cell r="I2751">
            <v>19718.25</v>
          </cell>
        </row>
        <row r="2752">
          <cell r="A2752" t="str">
            <v>SWC5K-BEFS-4X-UG</v>
          </cell>
          <cell r="B2752" t="str">
            <v>Catalyst 5000 Rel. 4.x SW License, Enhanced Upgrade</v>
          </cell>
          <cell r="C2752" t="str">
            <v>9Q351693</v>
          </cell>
          <cell r="D2752" t="str">
            <v>IP-SOL-SWC5K-BEFS-4X-UG</v>
          </cell>
          <cell r="E2752">
            <v>381000</v>
          </cell>
          <cell r="F2752">
            <v>204900</v>
          </cell>
          <cell r="G2752">
            <v>269000</v>
          </cell>
          <cell r="H2752">
            <v>164090</v>
          </cell>
          <cell r="I2752">
            <v>12306.75</v>
          </cell>
        </row>
        <row r="2753">
          <cell r="A2753" t="str">
            <v>WS-C5002-EMS-LIC</v>
          </cell>
          <cell r="B2753" t="str">
            <v>Catalyst 5002 RMON Agent License</v>
          </cell>
          <cell r="C2753" t="str">
            <v>9Q351707</v>
          </cell>
          <cell r="D2753" t="str">
            <v>IP-SOL-WS-C5002-EMS-LIC</v>
          </cell>
          <cell r="E2753">
            <v>106000</v>
          </cell>
          <cell r="F2753">
            <v>57100</v>
          </cell>
          <cell r="G2753">
            <v>75000</v>
          </cell>
          <cell r="H2753">
            <v>45750</v>
          </cell>
          <cell r="I2753">
            <v>3431.25</v>
          </cell>
        </row>
        <row r="2754">
          <cell r="A2754" t="str">
            <v>WS-C5500-EMS-LIC</v>
          </cell>
          <cell r="B2754" t="str">
            <v>Catalyst 5500 RMON Agent License</v>
          </cell>
          <cell r="C2754" t="str">
            <v>9Q351710</v>
          </cell>
          <cell r="D2754" t="str">
            <v>IP-SOL-WS-C5500-EMS-LIC</v>
          </cell>
          <cell r="E2754">
            <v>304000</v>
          </cell>
          <cell r="F2754">
            <v>163700</v>
          </cell>
          <cell r="G2754">
            <v>215000</v>
          </cell>
          <cell r="H2754">
            <v>131150</v>
          </cell>
          <cell r="I2754">
            <v>9836.25</v>
          </cell>
        </row>
        <row r="2755">
          <cell r="A2755" t="str">
            <v>WS-C5505-EMS-LIC</v>
          </cell>
          <cell r="B2755" t="str">
            <v>Catalyst 5505 RMON Agent License</v>
          </cell>
          <cell r="C2755" t="str">
            <v>9Q351723</v>
          </cell>
          <cell r="D2755" t="str">
            <v>IP-SOL-WS-C5505-EMS-LIC</v>
          </cell>
          <cell r="E2755">
            <v>228000</v>
          </cell>
          <cell r="F2755">
            <v>122700</v>
          </cell>
          <cell r="G2755">
            <v>161000</v>
          </cell>
          <cell r="H2755">
            <v>98210</v>
          </cell>
          <cell r="I2755">
            <v>7365.75</v>
          </cell>
        </row>
        <row r="2756">
          <cell r="A2756" t="str">
            <v>WS-C5509-EMS-LIC</v>
          </cell>
          <cell r="B2756" t="str">
            <v>Catalyst 5509 RMON Agent License</v>
          </cell>
          <cell r="C2756" t="str">
            <v>9Q351736</v>
          </cell>
          <cell r="D2756" t="str">
            <v>IP-SOL-WS-C5509-EMS-LIC</v>
          </cell>
          <cell r="E2756">
            <v>266000</v>
          </cell>
          <cell r="F2756">
            <v>143200</v>
          </cell>
          <cell r="G2756">
            <v>188000</v>
          </cell>
          <cell r="H2756">
            <v>114680</v>
          </cell>
          <cell r="I2756">
            <v>8601</v>
          </cell>
        </row>
        <row r="2757">
          <cell r="A2757" t="str">
            <v>WS-C5K-EMS-LIC</v>
          </cell>
          <cell r="B2757" t="str">
            <v>Catalyst 5000 RMON Agent License</v>
          </cell>
          <cell r="C2757" t="str">
            <v>9Q351749</v>
          </cell>
          <cell r="D2757" t="str">
            <v>IP-SOL-WS-C5K-EMS-LIC</v>
          </cell>
          <cell r="E2757">
            <v>228000</v>
          </cell>
          <cell r="F2757">
            <v>122700</v>
          </cell>
          <cell r="G2757">
            <v>161000</v>
          </cell>
          <cell r="H2757">
            <v>98210</v>
          </cell>
          <cell r="I2757">
            <v>7365.75</v>
          </cell>
        </row>
        <row r="2758">
          <cell r="A2758" t="str">
            <v>WS-C5004=</v>
          </cell>
          <cell r="B2758" t="str">
            <v>Catalyst 5000 Fan Tray</v>
          </cell>
          <cell r="C2758" t="str">
            <v>9Q351752</v>
          </cell>
          <cell r="D2758" t="str">
            <v>IP-SOL-WS-C5004=</v>
          </cell>
          <cell r="E2758">
            <v>76000</v>
          </cell>
          <cell r="F2758">
            <v>40500</v>
          </cell>
          <cell r="G2758">
            <v>53000</v>
          </cell>
          <cell r="H2758">
            <v>32330</v>
          </cell>
          <cell r="I2758">
            <v>2424.75</v>
          </cell>
        </row>
        <row r="2759">
          <cell r="A2759" t="str">
            <v>WS-C5097=</v>
          </cell>
          <cell r="B2759" t="str">
            <v>Catalyst 5000 Family Center Rack Mount Kit</v>
          </cell>
          <cell r="C2759" t="str">
            <v>9Q351765</v>
          </cell>
          <cell r="D2759" t="str">
            <v>IP-SOL-WS-C5097=</v>
          </cell>
          <cell r="E2759">
            <v>30000</v>
          </cell>
          <cell r="F2759">
            <v>16100</v>
          </cell>
          <cell r="G2759">
            <v>21000</v>
          </cell>
          <cell r="H2759">
            <v>12810</v>
          </cell>
          <cell r="I2759">
            <v>960.75</v>
          </cell>
        </row>
        <row r="2760">
          <cell r="A2760" t="str">
            <v>WS-C5098=</v>
          </cell>
          <cell r="B2760" t="str">
            <v>Catalyst 5000 Cable Guide (spare)</v>
          </cell>
          <cell r="C2760" t="str">
            <v>9Q351778</v>
          </cell>
          <cell r="D2760" t="str">
            <v>IP-SOL-WS-C5098=</v>
          </cell>
          <cell r="E2760">
            <v>5000</v>
          </cell>
          <cell r="F2760">
            <v>3000</v>
          </cell>
          <cell r="G2760">
            <v>4000</v>
          </cell>
          <cell r="H2760">
            <v>2440</v>
          </cell>
          <cell r="I2760">
            <v>183</v>
          </cell>
        </row>
        <row r="2761">
          <cell r="A2761" t="str">
            <v>WS-C5099=</v>
          </cell>
          <cell r="B2761" t="str">
            <v>Catalyst 5000/5505 Rack-Mount Kit (spare)</v>
          </cell>
          <cell r="C2761" t="str">
            <v>9Q351781</v>
          </cell>
          <cell r="D2761" t="str">
            <v>IP-SOL-WS-C5099=</v>
          </cell>
          <cell r="E2761">
            <v>8000</v>
          </cell>
          <cell r="F2761">
            <v>3900</v>
          </cell>
          <cell r="G2761">
            <v>5000</v>
          </cell>
          <cell r="H2761">
            <v>3050</v>
          </cell>
          <cell r="I2761">
            <v>228.75</v>
          </cell>
        </row>
        <row r="2762">
          <cell r="A2762" t="str">
            <v>WS-C5500-CL=</v>
          </cell>
          <cell r="B2762" t="str">
            <v>Catalyst 5500 Backplane Clock Module</v>
          </cell>
          <cell r="C2762" t="str">
            <v>9Q351794</v>
          </cell>
          <cell r="D2762" t="str">
            <v>IP-SOL-WS-C5500-CL=</v>
          </cell>
          <cell r="E2762">
            <v>106000</v>
          </cell>
          <cell r="F2762">
            <v>57100</v>
          </cell>
          <cell r="G2762">
            <v>75000</v>
          </cell>
          <cell r="H2762">
            <v>45750</v>
          </cell>
          <cell r="I2762">
            <v>3431.25</v>
          </cell>
        </row>
        <row r="2763">
          <cell r="A2763" t="str">
            <v>WS-C5504=</v>
          </cell>
          <cell r="B2763" t="str">
            <v>Catalyst 5500 Fan Tray (spare)</v>
          </cell>
          <cell r="C2763" t="str">
            <v>9Q351808</v>
          </cell>
          <cell r="D2763" t="str">
            <v>IP-SOL-WS-C5504=</v>
          </cell>
          <cell r="E2763">
            <v>152000</v>
          </cell>
          <cell r="F2763">
            <v>81600</v>
          </cell>
          <cell r="G2763">
            <v>107000</v>
          </cell>
          <cell r="H2763">
            <v>65270</v>
          </cell>
          <cell r="I2763">
            <v>4895.25</v>
          </cell>
        </row>
        <row r="2764">
          <cell r="A2764" t="str">
            <v>WS-C5505-CL=</v>
          </cell>
          <cell r="B2764" t="str">
            <v>Catalyst 5505 Backplane Clock Module (spare)</v>
          </cell>
          <cell r="C2764" t="str">
            <v>9Q351811</v>
          </cell>
          <cell r="D2764" t="str">
            <v>IP-SOL-WS-C5505-CL=</v>
          </cell>
          <cell r="E2764">
            <v>106000</v>
          </cell>
          <cell r="F2764">
            <v>57100</v>
          </cell>
          <cell r="G2764">
            <v>75000</v>
          </cell>
          <cell r="H2764">
            <v>45750</v>
          </cell>
          <cell r="I2764">
            <v>3431.25</v>
          </cell>
        </row>
        <row r="2765">
          <cell r="A2765" t="str">
            <v>WS-C5509-FAN=</v>
          </cell>
          <cell r="B2765" t="str">
            <v>Catalyst 5509 Fan Tray (spare)</v>
          </cell>
          <cell r="C2765" t="str">
            <v>9Q351824</v>
          </cell>
          <cell r="D2765" t="str">
            <v>IP-SOL-WS-C5509-FAN=</v>
          </cell>
          <cell r="E2765">
            <v>114000</v>
          </cell>
          <cell r="F2765">
            <v>61000</v>
          </cell>
          <cell r="G2765">
            <v>80000</v>
          </cell>
          <cell r="H2765">
            <v>48800</v>
          </cell>
          <cell r="I2765">
            <v>3660</v>
          </cell>
        </row>
        <row r="2766">
          <cell r="A2766" t="str">
            <v>WS-C5509-RACK=</v>
          </cell>
          <cell r="B2766" t="str">
            <v>Catalyst 5509 Rack Mount Kit and Cable Organizer</v>
          </cell>
          <cell r="C2766" t="str">
            <v>9Q351837</v>
          </cell>
          <cell r="D2766" t="str">
            <v>IP-SOL-WS-C5509-RACK=</v>
          </cell>
          <cell r="E2766">
            <v>10000</v>
          </cell>
          <cell r="F2766">
            <v>5400</v>
          </cell>
          <cell r="G2766">
            <v>7000</v>
          </cell>
          <cell r="H2766">
            <v>4270</v>
          </cell>
          <cell r="I2766">
            <v>320.25</v>
          </cell>
        </row>
        <row r="2767">
          <cell r="A2767" t="str">
            <v>WS-C5514-CL=</v>
          </cell>
          <cell r="B2767" t="str">
            <v>Catalyst 5505/5509 Backplane Clock Module (spare)</v>
          </cell>
          <cell r="C2767" t="str">
            <v>9Q351840</v>
          </cell>
          <cell r="D2767" t="str">
            <v>IP-SOL-WS-C5514-CL=</v>
          </cell>
          <cell r="E2767">
            <v>106000</v>
          </cell>
          <cell r="F2767">
            <v>57100</v>
          </cell>
          <cell r="G2767">
            <v>75000</v>
          </cell>
          <cell r="H2767">
            <v>45750</v>
          </cell>
          <cell r="I2767">
            <v>3431.25</v>
          </cell>
        </row>
        <row r="2768">
          <cell r="A2768" t="str">
            <v>WS-C5599=</v>
          </cell>
          <cell r="B2768" t="str">
            <v>Catalyst 5500 Rack Mount Kit</v>
          </cell>
          <cell r="C2768" t="str">
            <v>9Q351853</v>
          </cell>
          <cell r="D2768" t="str">
            <v>IP-SOL-WS-C5599=</v>
          </cell>
          <cell r="E2768">
            <v>12000</v>
          </cell>
          <cell r="F2768">
            <v>6800</v>
          </cell>
          <cell r="G2768">
            <v>9000</v>
          </cell>
          <cell r="H2768">
            <v>5490</v>
          </cell>
          <cell r="I2768">
            <v>411.75</v>
          </cell>
        </row>
        <row r="2769">
          <cell r="A2769" t="str">
            <v>WS-C6006</v>
          </cell>
          <cell r="B2769" t="str">
            <v>Catalyst 6006 Chassis</v>
          </cell>
          <cell r="C2769" t="str">
            <v>9Q370009</v>
          </cell>
          <cell r="D2769" t="str">
            <v>IP-SOL-WS-C6006</v>
          </cell>
          <cell r="E2769">
            <v>762000</v>
          </cell>
          <cell r="F2769">
            <v>406600</v>
          </cell>
          <cell r="G2769">
            <v>539000</v>
          </cell>
          <cell r="H2769">
            <v>328790</v>
          </cell>
          <cell r="I2769">
            <v>24659.25</v>
          </cell>
        </row>
        <row r="2770">
          <cell r="A2770" t="str">
            <v>WS-C6009</v>
          </cell>
          <cell r="B2770" t="str">
            <v>Catalyst 6009 Chassis</v>
          </cell>
          <cell r="C2770" t="str">
            <v>9Q370012</v>
          </cell>
          <cell r="D2770" t="str">
            <v>IP-SOL-WS-C6009</v>
          </cell>
          <cell r="E2770">
            <v>1067000</v>
          </cell>
          <cell r="F2770">
            <v>569500</v>
          </cell>
          <cell r="G2770">
            <v>755000</v>
          </cell>
          <cell r="H2770">
            <v>460550</v>
          </cell>
          <cell r="I2770">
            <v>34541.25</v>
          </cell>
        </row>
        <row r="2771">
          <cell r="A2771" t="str">
            <v>WS-C6009-2500AC=</v>
          </cell>
          <cell r="B2771" t="str">
            <v>Catalyst 6009 Chassis w/ 2500W AC Power Supply</v>
          </cell>
          <cell r="C2771" t="str">
            <v>9Q370025</v>
          </cell>
          <cell r="D2771" t="str">
            <v>IP-SOL-WS-C6009-2500AC=</v>
          </cell>
          <cell r="E2771">
            <v>1894000</v>
          </cell>
          <cell r="F2771">
            <v>1049800</v>
          </cell>
          <cell r="G2771">
            <v>1403000</v>
          </cell>
          <cell r="H2771">
            <v>855830</v>
          </cell>
          <cell r="I2771">
            <v>64187.25</v>
          </cell>
        </row>
        <row r="2772">
          <cell r="A2772" t="str">
            <v>WS-C6506</v>
          </cell>
          <cell r="B2772" t="str">
            <v>Catalyst 6506 Chassis</v>
          </cell>
          <cell r="C2772" t="str">
            <v>9Q370038</v>
          </cell>
          <cell r="D2772" t="str">
            <v>IP-SOL-WS-C6506</v>
          </cell>
          <cell r="E2772">
            <v>1220000</v>
          </cell>
          <cell r="F2772">
            <v>651000</v>
          </cell>
          <cell r="G2772">
            <v>863000</v>
          </cell>
          <cell r="H2772">
            <v>526430</v>
          </cell>
          <cell r="I2772">
            <v>39482.25</v>
          </cell>
        </row>
        <row r="2773">
          <cell r="A2773" t="str">
            <v>WS-C6509</v>
          </cell>
          <cell r="B2773" t="str">
            <v>Catalyst 6509 Chassis</v>
          </cell>
          <cell r="C2773" t="str">
            <v>9Q370041</v>
          </cell>
          <cell r="D2773" t="str">
            <v>IP-SOL-WS-C6509</v>
          </cell>
          <cell r="E2773">
            <v>1525000</v>
          </cell>
          <cell r="F2773">
            <v>813900</v>
          </cell>
          <cell r="G2773">
            <v>1079000</v>
          </cell>
          <cell r="H2773">
            <v>658190</v>
          </cell>
          <cell r="I2773">
            <v>49364.25</v>
          </cell>
        </row>
        <row r="2774">
          <cell r="A2774" t="str">
            <v>WS-C6509-1300AC=</v>
          </cell>
          <cell r="B2774" t="str">
            <v>Catalyst 6509 Chassis w/ 1300W AC Power Supply</v>
          </cell>
          <cell r="C2774" t="str">
            <v>9Q370054</v>
          </cell>
          <cell r="D2774" t="str">
            <v>IP-SOL-WS-C6509-1300AC=</v>
          </cell>
          <cell r="E2774">
            <v>2040000</v>
          </cell>
          <cell r="F2774">
            <v>1130700</v>
          </cell>
          <cell r="G2774">
            <v>1511000</v>
          </cell>
          <cell r="H2774">
            <v>921710</v>
          </cell>
          <cell r="I2774">
            <v>69128.25</v>
          </cell>
        </row>
        <row r="2775">
          <cell r="A2775" t="str">
            <v>WS-C6509-2500AC=</v>
          </cell>
          <cell r="B2775" t="str">
            <v>Catalyst 6509 Chassis w/ 2500W AC Power Supply</v>
          </cell>
          <cell r="C2775" t="str">
            <v>9Q370067</v>
          </cell>
          <cell r="D2775" t="str">
            <v>IP-SOL-WS-C6509-2500AC=</v>
          </cell>
          <cell r="E2775">
            <v>2331000</v>
          </cell>
          <cell r="F2775">
            <v>1292200</v>
          </cell>
          <cell r="G2775">
            <v>1727000</v>
          </cell>
          <cell r="H2775">
            <v>1053470</v>
          </cell>
          <cell r="I2775">
            <v>79010.25</v>
          </cell>
        </row>
        <row r="2776">
          <cell r="A2776" t="str">
            <v>WS-C6509-NEB</v>
          </cell>
          <cell r="B2776" t="str">
            <v>Catalyst 6509 Chassis for NEBS Environments</v>
          </cell>
          <cell r="C2776" t="str">
            <v>9Q370070</v>
          </cell>
          <cell r="D2776" t="str">
            <v>IP-SOL-WS-C6509-NEB</v>
          </cell>
          <cell r="E2776">
            <v>1749000</v>
          </cell>
          <cell r="F2776">
            <v>969100</v>
          </cell>
          <cell r="G2776">
            <v>1295000</v>
          </cell>
          <cell r="H2776">
            <v>789950</v>
          </cell>
          <cell r="I2776">
            <v>59246.25</v>
          </cell>
        </row>
        <row r="2777">
          <cell r="A2777" t="str">
            <v>WS-CAC-1000W</v>
          </cell>
          <cell r="B2777" t="str">
            <v>Catalyst 6000 1000W AC Power Supply</v>
          </cell>
          <cell r="C2777" t="str">
            <v>9Q370083</v>
          </cell>
          <cell r="D2777" t="str">
            <v>IP-SOL-WS-CAC-1000W</v>
          </cell>
          <cell r="E2777">
            <v>457000</v>
          </cell>
          <cell r="F2777">
            <v>243700</v>
          </cell>
          <cell r="G2777">
            <v>323000</v>
          </cell>
          <cell r="H2777">
            <v>197030</v>
          </cell>
          <cell r="I2777">
            <v>14777.25</v>
          </cell>
        </row>
        <row r="2778">
          <cell r="A2778" t="str">
            <v>WS-CAC-1000W/2</v>
          </cell>
          <cell r="B2778" t="str">
            <v>Catalyst 6000 Second 1000W AC Power Supply</v>
          </cell>
          <cell r="C2778" t="str">
            <v>9Q370096</v>
          </cell>
          <cell r="D2778" t="str">
            <v>IP-SOL-WS-CAC-1000W/2</v>
          </cell>
          <cell r="E2778">
            <v>457000</v>
          </cell>
          <cell r="F2778">
            <v>243700</v>
          </cell>
          <cell r="G2778">
            <v>323000</v>
          </cell>
          <cell r="H2778">
            <v>197030</v>
          </cell>
          <cell r="I2778">
            <v>14777.25</v>
          </cell>
        </row>
        <row r="2779">
          <cell r="A2779" t="str">
            <v>WS-CAC-1300W</v>
          </cell>
          <cell r="B2779" t="str">
            <v>Catalyst 6000 1300W AC Power Supply</v>
          </cell>
          <cell r="C2779" t="str">
            <v>9Q370100</v>
          </cell>
          <cell r="D2779" t="str">
            <v>IP-SOL-WS-CAC-1300W</v>
          </cell>
          <cell r="E2779">
            <v>609000</v>
          </cell>
          <cell r="F2779">
            <v>325100</v>
          </cell>
          <cell r="G2779">
            <v>431000</v>
          </cell>
          <cell r="H2779">
            <v>262910</v>
          </cell>
          <cell r="I2779">
            <v>19718.25</v>
          </cell>
        </row>
        <row r="2780">
          <cell r="A2780" t="str">
            <v>WS-CAC-1300W/2</v>
          </cell>
          <cell r="B2780" t="str">
            <v>Catalyst 6000 Second 1300W AC Power Supply</v>
          </cell>
          <cell r="C2780" t="str">
            <v>9Q370113</v>
          </cell>
          <cell r="D2780" t="str">
            <v>IP-SOL-WS-CAC-1300W/2</v>
          </cell>
          <cell r="E2780">
            <v>609000</v>
          </cell>
          <cell r="F2780">
            <v>325100</v>
          </cell>
          <cell r="G2780">
            <v>431000</v>
          </cell>
          <cell r="H2780">
            <v>262910</v>
          </cell>
          <cell r="I2780">
            <v>19718.25</v>
          </cell>
        </row>
        <row r="2781">
          <cell r="A2781" t="str">
            <v>WS-CDC-1300W</v>
          </cell>
          <cell r="B2781" t="str">
            <v>Catalyst 6000 1300W DC Power Supply</v>
          </cell>
          <cell r="C2781" t="str">
            <v>9Q370126</v>
          </cell>
          <cell r="D2781" t="str">
            <v>IP-SOL-WS-CDC-1300W</v>
          </cell>
          <cell r="E2781">
            <v>915000</v>
          </cell>
          <cell r="F2781">
            <v>488100</v>
          </cell>
          <cell r="G2781">
            <v>647000</v>
          </cell>
          <cell r="H2781">
            <v>394670</v>
          </cell>
          <cell r="I2781">
            <v>29600.25</v>
          </cell>
        </row>
        <row r="2782">
          <cell r="A2782" t="str">
            <v>WS-CDC-1300W/2</v>
          </cell>
          <cell r="B2782" t="str">
            <v>Catalyst 6000 Second 1300W DC Power Supply</v>
          </cell>
          <cell r="C2782" t="str">
            <v>9Q370139</v>
          </cell>
          <cell r="D2782" t="str">
            <v>IP-SOL-WS-CDC-1300W/2</v>
          </cell>
          <cell r="E2782">
            <v>915000</v>
          </cell>
          <cell r="F2782">
            <v>488100</v>
          </cell>
          <cell r="G2782">
            <v>647000</v>
          </cell>
          <cell r="H2782">
            <v>394670</v>
          </cell>
          <cell r="I2782">
            <v>29600.25</v>
          </cell>
        </row>
        <row r="2783">
          <cell r="A2783" t="str">
            <v>WS-X6K-S1A-MSFC/2</v>
          </cell>
          <cell r="B2783" t="str">
            <v>Catalyst 6000 Redundant Supervisor 1A, 2GE, w/ MSFC &amp; PFC</v>
          </cell>
          <cell r="C2783" t="str">
            <v>9Q370142</v>
          </cell>
          <cell r="D2783" t="str">
            <v>IP-SOL-WS-X6K-S1A-MSFC/2</v>
          </cell>
          <cell r="E2783">
            <v>2287000</v>
          </cell>
          <cell r="F2783">
            <v>1221100</v>
          </cell>
          <cell r="G2783">
            <v>1619000</v>
          </cell>
          <cell r="H2783">
            <v>987590</v>
          </cell>
          <cell r="I2783">
            <v>74069.25</v>
          </cell>
        </row>
        <row r="2784">
          <cell r="A2784" t="str">
            <v>WS-X6K-S1A-MSFC2</v>
          </cell>
          <cell r="B2784" t="str">
            <v>Catalyst 6000 Supervisor Engine1-A, 2GE, plus MSFC-2 &amp; PFC</v>
          </cell>
          <cell r="C2784" t="str">
            <v>9Q370793</v>
          </cell>
          <cell r="D2784" t="str">
            <v>IP-SOL-WS-X6K-S1A-MSFC2</v>
          </cell>
          <cell r="E2784">
            <v>4373000</v>
          </cell>
          <cell r="F2784">
            <v>2423700</v>
          </cell>
          <cell r="G2784">
            <v>3239000</v>
          </cell>
          <cell r="H2784">
            <v>1975790</v>
          </cell>
          <cell r="I2784">
            <v>148184.25</v>
          </cell>
        </row>
        <row r="2785">
          <cell r="A2785" t="str">
            <v>WS-X6K-S1A-MSFC2/2</v>
          </cell>
          <cell r="B2785" t="str">
            <v>Catalyst 6000 Redundant Sup1-A, 2GE, plus MSFC-2 &amp; PFC</v>
          </cell>
          <cell r="C2785" t="str">
            <v>9Q370807</v>
          </cell>
          <cell r="D2785" t="str">
            <v>IP-SOL-WS-X6K-S1A-MSFC2/2</v>
          </cell>
          <cell r="E2785">
            <v>2186000</v>
          </cell>
          <cell r="F2785">
            <v>1211500</v>
          </cell>
          <cell r="G2785">
            <v>1619000</v>
          </cell>
          <cell r="H2785">
            <v>987590</v>
          </cell>
          <cell r="I2785">
            <v>74069.25</v>
          </cell>
        </row>
        <row r="2786">
          <cell r="A2786" t="str">
            <v>WS-X6K-S1A-PFC/2</v>
          </cell>
          <cell r="B2786" t="str">
            <v>Catalyst 6000 Redundant Supervisor Eng 1A, 2GE, plus PFC</v>
          </cell>
          <cell r="C2786" t="str">
            <v>9Q370155</v>
          </cell>
          <cell r="D2786" t="str">
            <v>IP-SOL-WS-X6K-S1A-PFC/2</v>
          </cell>
          <cell r="E2786">
            <v>1906000</v>
          </cell>
          <cell r="F2786">
            <v>1017500</v>
          </cell>
          <cell r="G2786">
            <v>1349000</v>
          </cell>
          <cell r="H2786">
            <v>822890</v>
          </cell>
          <cell r="I2786">
            <v>61716.75</v>
          </cell>
        </row>
        <row r="2787">
          <cell r="A2787" t="str">
            <v>WS-X6K-SUP1A-2GE</v>
          </cell>
          <cell r="B2787" t="str">
            <v>Catalyst 6000 Supervisor Engine1A, Enhanced QoS, 2GE</v>
          </cell>
          <cell r="C2787" t="str">
            <v>9Q370168</v>
          </cell>
          <cell r="D2787" t="str">
            <v>IP-SOL-WS-X6K-SUP1A-2GE</v>
          </cell>
          <cell r="E2787">
            <v>1525000</v>
          </cell>
          <cell r="F2787">
            <v>813900</v>
          </cell>
          <cell r="G2787">
            <v>1079000</v>
          </cell>
          <cell r="H2787">
            <v>658190</v>
          </cell>
          <cell r="I2787">
            <v>49364.25</v>
          </cell>
        </row>
        <row r="2788">
          <cell r="A2788" t="str">
            <v>WS-X6K-SUP1A-MSFC</v>
          </cell>
          <cell r="B2788" t="str">
            <v>Catalyst 6000 Supervisor Engine1-A, 2GE, plus MSFC &amp; PFC</v>
          </cell>
          <cell r="C2788" t="str">
            <v>9Q370171</v>
          </cell>
          <cell r="D2788" t="str">
            <v>IP-SOL-WS-X6K-SUP1A-MSFC</v>
          </cell>
          <cell r="E2788">
            <v>4576000</v>
          </cell>
          <cell r="F2788">
            <v>2442900</v>
          </cell>
          <cell r="G2788">
            <v>3239000</v>
          </cell>
          <cell r="H2788">
            <v>1975790</v>
          </cell>
          <cell r="I2788">
            <v>148184.25</v>
          </cell>
        </row>
        <row r="2789">
          <cell r="A2789" t="str">
            <v>WS-X6K-SUP1A-PFC</v>
          </cell>
          <cell r="B2789" t="str">
            <v>Catalyst 6000 Supervisor Engine1-A, 2GE, plus PFC</v>
          </cell>
          <cell r="C2789" t="str">
            <v>9Q370184</v>
          </cell>
          <cell r="D2789" t="str">
            <v>IP-SOL-WS-X6K-SUP1A-PFC</v>
          </cell>
          <cell r="E2789">
            <v>2669000</v>
          </cell>
          <cell r="F2789">
            <v>1424800</v>
          </cell>
          <cell r="G2789">
            <v>1889000</v>
          </cell>
          <cell r="H2789">
            <v>1152290</v>
          </cell>
          <cell r="I2789">
            <v>86421.75</v>
          </cell>
        </row>
        <row r="2790">
          <cell r="A2790" t="str">
            <v>WS-CAC-2500W</v>
          </cell>
          <cell r="B2790" t="str">
            <v>Catalyst 6000 2500W AC Power Supply</v>
          </cell>
          <cell r="C2790" t="str">
            <v>9Q370197</v>
          </cell>
          <cell r="D2790" t="str">
            <v>IP-SOL-WS-CAC-2500W</v>
          </cell>
          <cell r="E2790">
            <v>875000</v>
          </cell>
          <cell r="F2790">
            <v>484900</v>
          </cell>
          <cell r="G2790">
            <v>648000</v>
          </cell>
          <cell r="H2790">
            <v>395280</v>
          </cell>
          <cell r="I2790">
            <v>29646</v>
          </cell>
        </row>
        <row r="2791">
          <cell r="A2791" t="str">
            <v>WS-CAC-2500W/2</v>
          </cell>
          <cell r="B2791" t="str">
            <v>Catalyst 6000 Second 2500W AC Power</v>
          </cell>
          <cell r="C2791" t="str">
            <v>9Q370201</v>
          </cell>
          <cell r="D2791" t="str">
            <v>IP-SOL-WS-CAC-2500W/2</v>
          </cell>
          <cell r="E2791">
            <v>875000</v>
          </cell>
          <cell r="F2791">
            <v>484900</v>
          </cell>
          <cell r="G2791">
            <v>648000</v>
          </cell>
          <cell r="H2791">
            <v>395280</v>
          </cell>
          <cell r="I2791">
            <v>29646</v>
          </cell>
        </row>
        <row r="2792">
          <cell r="A2792" t="str">
            <v>WS-F6K-MSFC2=</v>
          </cell>
          <cell r="B2792" t="str">
            <v>Catalyst 6000 Multilayer Switch Feature Card (MSFC)II, Spare</v>
          </cell>
          <cell r="C2792" t="str">
            <v>9Q370911</v>
          </cell>
          <cell r="D2792" t="str">
            <v>IP-SOL-WS-F6K-MSFC2=</v>
          </cell>
          <cell r="E2792">
            <v>2259000</v>
          </cell>
          <cell r="F2792">
            <v>1251900</v>
          </cell>
          <cell r="G2792">
            <v>1673000</v>
          </cell>
          <cell r="H2792">
            <v>1020530</v>
          </cell>
          <cell r="I2792">
            <v>76539.75</v>
          </cell>
        </row>
        <row r="2793">
          <cell r="A2793" t="str">
            <v>WS-F6K-VPWR=</v>
          </cell>
          <cell r="B2793" t="str">
            <v>Catalyst 6000 Voice Power Feature Card for WS-X6348-RJ-45</v>
          </cell>
          <cell r="C2793" t="str">
            <v>9Q370214</v>
          </cell>
          <cell r="D2793" t="str">
            <v>IP-SOL-WS-F6K-VPWR=</v>
          </cell>
          <cell r="E2793">
            <v>582000</v>
          </cell>
          <cell r="F2793">
            <v>322600</v>
          </cell>
          <cell r="G2793">
            <v>431000</v>
          </cell>
          <cell r="H2793">
            <v>262910</v>
          </cell>
          <cell r="I2793">
            <v>19718.25</v>
          </cell>
        </row>
        <row r="2794">
          <cell r="A2794" t="str">
            <v>WS-X6024-10FL-MT</v>
          </cell>
          <cell r="B2794" t="str">
            <v>Catalyst 6000 24-port 10BaseFL MT-RJ Module</v>
          </cell>
          <cell r="C2794" t="str">
            <v>9Q370227</v>
          </cell>
          <cell r="D2794" t="str">
            <v>IP-SOL-WS-X6024-10FL-MT</v>
          </cell>
          <cell r="E2794">
            <v>1982000</v>
          </cell>
          <cell r="F2794">
            <v>1058200</v>
          </cell>
          <cell r="G2794">
            <v>1403000</v>
          </cell>
          <cell r="H2794">
            <v>855830</v>
          </cell>
          <cell r="I2794">
            <v>64187.25</v>
          </cell>
        </row>
        <row r="2795">
          <cell r="A2795" t="str">
            <v>WS-X6101-OC12-MMF</v>
          </cell>
          <cell r="B2795" t="str">
            <v>Catalyst 6000 1-port Multimode OC-12 ATM Module</v>
          </cell>
          <cell r="C2795" t="str">
            <v>9Q370230</v>
          </cell>
          <cell r="D2795" t="str">
            <v>IP-SOL-WS-X6101-OC12-MMF</v>
          </cell>
          <cell r="E2795">
            <v>3355000</v>
          </cell>
          <cell r="F2795">
            <v>1791300</v>
          </cell>
          <cell r="G2795">
            <v>2375000</v>
          </cell>
          <cell r="H2795">
            <v>1448750</v>
          </cell>
          <cell r="I2795">
            <v>108656.25</v>
          </cell>
        </row>
        <row r="2796">
          <cell r="A2796" t="str">
            <v>WS-X6101-OC12-SMF</v>
          </cell>
          <cell r="B2796" t="str">
            <v>Catalyst 6000 1-port Single-Mode OC-12 ATM Module</v>
          </cell>
          <cell r="C2796" t="str">
            <v>9Q370243</v>
          </cell>
          <cell r="D2796" t="str">
            <v>IP-SOL-WS-X6101-OC12-SMF</v>
          </cell>
          <cell r="E2796">
            <v>3813000</v>
          </cell>
          <cell r="F2796">
            <v>2035700</v>
          </cell>
          <cell r="G2796">
            <v>2699000</v>
          </cell>
          <cell r="H2796">
            <v>1646390</v>
          </cell>
          <cell r="I2796">
            <v>123479.25</v>
          </cell>
        </row>
        <row r="2797">
          <cell r="A2797" t="str">
            <v>WS-X6182-2PA</v>
          </cell>
          <cell r="B2797" t="str">
            <v>Catalyst 6000 FlexWAN Module</v>
          </cell>
          <cell r="C2797" t="str">
            <v>9Q370256</v>
          </cell>
          <cell r="D2797" t="str">
            <v>IP-SOL-WS-X6182-2PA</v>
          </cell>
          <cell r="E2797">
            <v>3207000</v>
          </cell>
          <cell r="F2797">
            <v>1777200</v>
          </cell>
          <cell r="G2797">
            <v>2375000</v>
          </cell>
          <cell r="H2797">
            <v>1448750</v>
          </cell>
          <cell r="I2797">
            <v>144875</v>
          </cell>
        </row>
        <row r="2798">
          <cell r="A2798" t="str">
            <v>WS-X6224-100FX-MT</v>
          </cell>
          <cell r="B2798" t="str">
            <v>Catalyst 6000 24 Port 100 FX MultiMode MT-RJ</v>
          </cell>
          <cell r="C2798" t="str">
            <v>9Q370269</v>
          </cell>
          <cell r="D2798" t="str">
            <v>IP-SOL-WS-X6224-100FX-MT</v>
          </cell>
          <cell r="E2798">
            <v>2287000</v>
          </cell>
          <cell r="F2798">
            <v>1221100</v>
          </cell>
          <cell r="G2798">
            <v>1619000</v>
          </cell>
          <cell r="H2798">
            <v>987590</v>
          </cell>
          <cell r="I2798">
            <v>74069.25</v>
          </cell>
        </row>
        <row r="2799">
          <cell r="A2799" t="str">
            <v>WS-X6248A-TEL</v>
          </cell>
          <cell r="B2799" t="str">
            <v>Catalyst 6000 48-port 10/100, Enhanced QoS, Telco</v>
          </cell>
          <cell r="C2799" t="str">
            <v>9Q370272</v>
          </cell>
          <cell r="D2799" t="str">
            <v>IP-SOL-WS-X6248A-TEL</v>
          </cell>
          <cell r="E2799">
            <v>1895000</v>
          </cell>
          <cell r="F2799">
            <v>1049900</v>
          </cell>
          <cell r="G2799">
            <v>1403000</v>
          </cell>
          <cell r="H2799">
            <v>855830</v>
          </cell>
          <cell r="I2799">
            <v>64187.25</v>
          </cell>
        </row>
        <row r="2800">
          <cell r="A2800" t="str">
            <v>WS-X6248-RJ-45</v>
          </cell>
          <cell r="B2800" t="str">
            <v>Catalyst 6000 48-port 10/100 RJ-45 Module</v>
          </cell>
          <cell r="C2800" t="str">
            <v>9Q370285</v>
          </cell>
          <cell r="D2800" t="str">
            <v>IP-SOL-WS-X6248-RJ-45</v>
          </cell>
          <cell r="E2800">
            <v>1982000</v>
          </cell>
          <cell r="F2800">
            <v>1058200</v>
          </cell>
          <cell r="G2800">
            <v>1403000</v>
          </cell>
          <cell r="H2800">
            <v>855830</v>
          </cell>
          <cell r="I2800">
            <v>64187.25</v>
          </cell>
        </row>
        <row r="2801">
          <cell r="A2801" t="str">
            <v>WS-X6248-TEL</v>
          </cell>
          <cell r="B2801" t="str">
            <v>Catalyst 6000 48-port 10/100 Telco Module</v>
          </cell>
          <cell r="C2801" t="str">
            <v>9Q370298</v>
          </cell>
          <cell r="D2801" t="str">
            <v>IP-SOL-WS-X6248-TEL</v>
          </cell>
          <cell r="E2801">
            <v>1982000</v>
          </cell>
          <cell r="F2801">
            <v>1058200</v>
          </cell>
          <cell r="G2801">
            <v>1403000</v>
          </cell>
          <cell r="H2801">
            <v>855830</v>
          </cell>
          <cell r="I2801">
            <v>64187.25</v>
          </cell>
        </row>
        <row r="2802">
          <cell r="A2802" t="str">
            <v>WS-X6316-GE-TX</v>
          </cell>
          <cell r="B2802" t="str">
            <v>Catalyst 6000 16-port 1000TX GE Mod., RJ-45</v>
          </cell>
          <cell r="C2802" t="str">
            <v>9Q370302</v>
          </cell>
          <cell r="D2802" t="str">
            <v>IP-SOL-WS-X6316-GE-TX</v>
          </cell>
          <cell r="E2802">
            <v>2332000</v>
          </cell>
          <cell r="F2802">
            <v>1292300</v>
          </cell>
          <cell r="G2802">
            <v>1727000</v>
          </cell>
          <cell r="H2802">
            <v>1053470</v>
          </cell>
          <cell r="I2802">
            <v>79010.25</v>
          </cell>
        </row>
        <row r="2803">
          <cell r="A2803" t="str">
            <v>WS-X6324-100FX-MM</v>
          </cell>
          <cell r="B2803" t="str">
            <v>Catalyst 6000 24-port 100FX, Enh QoS, MT-RJ, MMF</v>
          </cell>
          <cell r="C2803" t="str">
            <v>9Q370315</v>
          </cell>
          <cell r="D2803" t="str">
            <v>IP-SOL-WS-X6324-100FX-MM</v>
          </cell>
          <cell r="E2803">
            <v>2186000</v>
          </cell>
          <cell r="F2803">
            <v>1211500</v>
          </cell>
          <cell r="G2803">
            <v>1619000</v>
          </cell>
          <cell r="H2803">
            <v>987590</v>
          </cell>
          <cell r="I2803">
            <v>74069.25</v>
          </cell>
        </row>
        <row r="2804">
          <cell r="A2804" t="str">
            <v>WS-X6324-100FX-SM</v>
          </cell>
          <cell r="B2804" t="str">
            <v>Catalyst 6000 24-port 100FX, Enh QoS, MT-RJ, SMF</v>
          </cell>
          <cell r="C2804" t="str">
            <v>9Q370328</v>
          </cell>
          <cell r="D2804" t="str">
            <v>IP-SOL-WS-X6324-100FX-SM</v>
          </cell>
          <cell r="E2804">
            <v>5248000</v>
          </cell>
          <cell r="F2804">
            <v>2908500</v>
          </cell>
          <cell r="G2804">
            <v>3887000</v>
          </cell>
          <cell r="H2804">
            <v>2371070</v>
          </cell>
          <cell r="I2804">
            <v>177830.25</v>
          </cell>
        </row>
        <row r="2805">
          <cell r="A2805" t="str">
            <v>WS-X6348-RJ-45</v>
          </cell>
          <cell r="B2805" t="str">
            <v>Catalyst 6000 48-port 10/100,  Upgradable to Voice, Enh QoS</v>
          </cell>
          <cell r="C2805" t="str">
            <v>9Q370331</v>
          </cell>
          <cell r="D2805" t="str">
            <v>IP-SOL-WS-X6348-RJ-45</v>
          </cell>
          <cell r="E2805">
            <v>1895000</v>
          </cell>
          <cell r="F2805">
            <v>1049900</v>
          </cell>
          <cell r="G2805">
            <v>1403000</v>
          </cell>
          <cell r="H2805">
            <v>855830</v>
          </cell>
          <cell r="I2805">
            <v>64187.25</v>
          </cell>
        </row>
        <row r="2806">
          <cell r="A2806" t="str">
            <v>WS-X6348-RJ45V</v>
          </cell>
          <cell r="B2806" t="str">
            <v>Catalyst 6000 48-port 10/100, Inline Power, RJ-45</v>
          </cell>
          <cell r="C2806" t="str">
            <v>9Q370344</v>
          </cell>
          <cell r="D2806" t="str">
            <v>IP-SOL-WS-X6348-RJ45V</v>
          </cell>
          <cell r="E2806">
            <v>2332000</v>
          </cell>
          <cell r="F2806">
            <v>1292300</v>
          </cell>
          <cell r="G2806">
            <v>1727000</v>
          </cell>
          <cell r="H2806">
            <v>1053470</v>
          </cell>
          <cell r="I2806">
            <v>79010.25</v>
          </cell>
        </row>
        <row r="2807">
          <cell r="A2807" t="str">
            <v>WS-X6380-NAM</v>
          </cell>
          <cell r="B2807" t="str">
            <v>Network Analysis Module for Catalyst 6000</v>
          </cell>
          <cell r="C2807" t="str">
            <v>9Q370357</v>
          </cell>
          <cell r="D2807" t="str">
            <v>IP-SOL-WS-X6380-NAM</v>
          </cell>
          <cell r="E2807">
            <v>2186000</v>
          </cell>
          <cell r="F2807">
            <v>1211500</v>
          </cell>
          <cell r="G2807">
            <v>1619000</v>
          </cell>
          <cell r="H2807">
            <v>987590</v>
          </cell>
          <cell r="I2807">
            <v>74069.25</v>
          </cell>
        </row>
        <row r="2808">
          <cell r="A2808" t="str">
            <v>WS-X6408A-GBIC</v>
          </cell>
          <cell r="B2808" t="str">
            <v>Catalyst 6000 8-port GE, Enhanced QoS (Req. GBICs)</v>
          </cell>
          <cell r="C2808" t="str">
            <v>9Q370360</v>
          </cell>
          <cell r="D2808" t="str">
            <v>IP-SOL-WS-X6408A-GBIC</v>
          </cell>
          <cell r="E2808">
            <v>1457000</v>
          </cell>
          <cell r="F2808">
            <v>807400</v>
          </cell>
          <cell r="G2808">
            <v>1079000</v>
          </cell>
          <cell r="H2808">
            <v>658190</v>
          </cell>
          <cell r="I2808">
            <v>49364.25</v>
          </cell>
        </row>
        <row r="2809">
          <cell r="A2809" t="str">
            <v>WS-X6408-GBIC</v>
          </cell>
          <cell r="B2809" t="str">
            <v>Catalyst 6000 8-port Gigabit Ethernet Module (Req. GBICs)</v>
          </cell>
          <cell r="C2809" t="str">
            <v>9Q370373</v>
          </cell>
          <cell r="D2809" t="str">
            <v>IP-SOL-WS-X6408-GBIC</v>
          </cell>
          <cell r="E2809">
            <v>1525000</v>
          </cell>
          <cell r="F2809">
            <v>813900</v>
          </cell>
          <cell r="G2809">
            <v>1079000</v>
          </cell>
          <cell r="H2809">
            <v>658190</v>
          </cell>
          <cell r="I2809">
            <v>49364.25</v>
          </cell>
        </row>
        <row r="2810">
          <cell r="A2810" t="str">
            <v>WS-X6416-GBIC</v>
          </cell>
          <cell r="B2810" t="str">
            <v>Catalyst 6000 16-port Gig-Ethernet Mod. (Req. GBICs)</v>
          </cell>
          <cell r="C2810" t="str">
            <v>9Q370386</v>
          </cell>
          <cell r="D2810" t="str">
            <v>IP-SOL-WS-X6416-GBIC</v>
          </cell>
          <cell r="E2810">
            <v>2915000</v>
          </cell>
          <cell r="F2810">
            <v>1615600</v>
          </cell>
          <cell r="G2810">
            <v>2159000</v>
          </cell>
          <cell r="H2810">
            <v>1316990</v>
          </cell>
          <cell r="I2810">
            <v>98774.25</v>
          </cell>
        </row>
        <row r="2811">
          <cell r="A2811" t="str">
            <v>WS-X6416-GE-MT</v>
          </cell>
          <cell r="B2811" t="str">
            <v>Catalyst 6000 16-port Gig-Ethernet Mod., MT-RJ</v>
          </cell>
          <cell r="C2811" t="str">
            <v>9Q370399</v>
          </cell>
          <cell r="D2811" t="str">
            <v>IP-SOL-WS-X6416-GE-MT</v>
          </cell>
          <cell r="E2811">
            <v>4271000</v>
          </cell>
          <cell r="F2811">
            <v>2280100</v>
          </cell>
          <cell r="G2811">
            <v>3023000</v>
          </cell>
          <cell r="H2811">
            <v>1844030</v>
          </cell>
          <cell r="I2811">
            <v>138302.25</v>
          </cell>
        </row>
        <row r="2812">
          <cell r="A2812" t="str">
            <v>WS-X6608-E1</v>
          </cell>
          <cell r="B2812" t="str">
            <v>Catalyst 6000 8 port Voice E1 and Services Module</v>
          </cell>
          <cell r="C2812" t="str">
            <v>9Q370403</v>
          </cell>
          <cell r="D2812" t="str">
            <v>IP-SOL-WS-X6608-E1</v>
          </cell>
          <cell r="E2812">
            <v>2915000</v>
          </cell>
          <cell r="F2812">
            <v>1615600</v>
          </cell>
          <cell r="G2812">
            <v>2159000</v>
          </cell>
          <cell r="H2812">
            <v>1316990</v>
          </cell>
          <cell r="I2812">
            <v>98774.25</v>
          </cell>
        </row>
        <row r="2813">
          <cell r="A2813" t="str">
            <v>WS-X6608-T1</v>
          </cell>
          <cell r="B2813" t="str">
            <v>Catalyst 6000 8 port Voice T1 and Services Module</v>
          </cell>
          <cell r="C2813" t="str">
            <v>9Q370416</v>
          </cell>
          <cell r="D2813" t="str">
            <v>IP-SOL-WS-X6608-T1</v>
          </cell>
          <cell r="E2813">
            <v>2915000</v>
          </cell>
          <cell r="F2813">
            <v>1615600</v>
          </cell>
          <cell r="G2813">
            <v>2159000</v>
          </cell>
          <cell r="H2813">
            <v>1316990</v>
          </cell>
          <cell r="I2813">
            <v>98774.25</v>
          </cell>
        </row>
        <row r="2814">
          <cell r="A2814" t="str">
            <v>WS-X6624-FXS</v>
          </cell>
          <cell r="B2814" t="str">
            <v>Catalyst 6000 24 port FXS Analog Station Interface Module</v>
          </cell>
          <cell r="C2814" t="str">
            <v>9Q370429</v>
          </cell>
          <cell r="D2814" t="str">
            <v>IP-SOL-WS-X6624-FXS</v>
          </cell>
          <cell r="E2814">
            <v>1457000</v>
          </cell>
          <cell r="F2814">
            <v>807400</v>
          </cell>
          <cell r="G2814">
            <v>1079000</v>
          </cell>
          <cell r="H2814">
            <v>658190</v>
          </cell>
          <cell r="I2814">
            <v>49364.25</v>
          </cell>
        </row>
        <row r="2815">
          <cell r="A2815" t="str">
            <v>MEM-C6K-FLC16M</v>
          </cell>
          <cell r="B2815" t="str">
            <v>Catalyst 6000 Supervisor PCMCIA Flash Mem Card, 16MB Option</v>
          </cell>
          <cell r="C2815" t="str">
            <v>9Q370432</v>
          </cell>
          <cell r="D2815" t="str">
            <v>IP-SOL-MEM-C6K-FLC16M</v>
          </cell>
          <cell r="E2815">
            <v>61000</v>
          </cell>
          <cell r="F2815">
            <v>32500</v>
          </cell>
          <cell r="G2815">
            <v>43000</v>
          </cell>
          <cell r="H2815">
            <v>26230</v>
          </cell>
          <cell r="I2815">
            <v>1967.25</v>
          </cell>
        </row>
        <row r="2816">
          <cell r="A2816" t="str">
            <v>MEM-C6K-FLC24M</v>
          </cell>
          <cell r="B2816" t="str">
            <v>Catalyst 6000 Supervisor PCMCIA Flash Mem Card, 24MB Option</v>
          </cell>
          <cell r="C2816" t="str">
            <v>9Q370445</v>
          </cell>
          <cell r="D2816" t="str">
            <v>IP-SOL-MEM-C6K-FLC24M</v>
          </cell>
          <cell r="E2816">
            <v>92000</v>
          </cell>
          <cell r="F2816">
            <v>49100</v>
          </cell>
          <cell r="G2816">
            <v>65000</v>
          </cell>
          <cell r="H2816">
            <v>39650</v>
          </cell>
          <cell r="I2816">
            <v>2973.75</v>
          </cell>
        </row>
        <row r="2817">
          <cell r="A2817" t="str">
            <v>MEM-C6K-WAN-128M</v>
          </cell>
          <cell r="B2817" t="str">
            <v>Catalyst 6000 WAN Module Memory, 128 MB</v>
          </cell>
          <cell r="C2817" t="str">
            <v>9Q370458</v>
          </cell>
          <cell r="D2817" t="str">
            <v>IP-SOL-MEM-C6K-WAN-128M</v>
          </cell>
          <cell r="E2817">
            <v>262000</v>
          </cell>
          <cell r="F2817">
            <v>145200</v>
          </cell>
          <cell r="G2817">
            <v>194000</v>
          </cell>
          <cell r="H2817">
            <v>118340</v>
          </cell>
          <cell r="I2817">
            <v>11834</v>
          </cell>
        </row>
        <row r="2818">
          <cell r="A2818" t="str">
            <v>MEM-MSFC-128MB=</v>
          </cell>
          <cell r="B2818" t="str">
            <v>Catalyst 6000 MSFC Mem, 128MB DRAM Option</v>
          </cell>
          <cell r="C2818" t="str">
            <v>9Q370461</v>
          </cell>
          <cell r="D2818" t="str">
            <v>IP-SOL-MEM-MSFC-128MB=</v>
          </cell>
          <cell r="E2818">
            <v>350000</v>
          </cell>
          <cell r="F2818">
            <v>193900</v>
          </cell>
          <cell r="G2818">
            <v>259000</v>
          </cell>
          <cell r="H2818">
            <v>157990</v>
          </cell>
          <cell r="I2818">
            <v>11849.25</v>
          </cell>
        </row>
        <row r="2819">
          <cell r="A2819" t="str">
            <v>MEM-MSFC2-128MB=</v>
          </cell>
          <cell r="B2819" t="str">
            <v>Catalyst 6000 MSFC-2 Mem, 128MB DRAM Option</v>
          </cell>
          <cell r="C2819" t="str">
            <v>9Q370810</v>
          </cell>
          <cell r="D2819" t="str">
            <v>IP-SOL-MEM-MSFC2-128MB=</v>
          </cell>
          <cell r="E2819">
            <v>350000</v>
          </cell>
          <cell r="F2819">
            <v>193900</v>
          </cell>
          <cell r="G2819">
            <v>259000</v>
          </cell>
          <cell r="H2819">
            <v>157990</v>
          </cell>
          <cell r="I2819">
            <v>11849.25</v>
          </cell>
        </row>
        <row r="2820">
          <cell r="A2820" t="str">
            <v>MEM-MSFC2-256MB</v>
          </cell>
          <cell r="B2820" t="str">
            <v>MSFC2 256MB Memory Option</v>
          </cell>
          <cell r="C2820" t="str">
            <v>9Q370823</v>
          </cell>
          <cell r="D2820" t="str">
            <v>IP-SOL-MEM-MSFC2-256MB</v>
          </cell>
          <cell r="E2820">
            <v>350000</v>
          </cell>
          <cell r="F2820">
            <v>193900</v>
          </cell>
          <cell r="G2820">
            <v>259000</v>
          </cell>
          <cell r="H2820">
            <v>157990</v>
          </cell>
          <cell r="I2820">
            <v>11849.25</v>
          </cell>
        </row>
        <row r="2821">
          <cell r="A2821" t="str">
            <v>MEM-MSFC2-256MB=</v>
          </cell>
          <cell r="B2821" t="str">
            <v>MSFC2 256MB Memory Option</v>
          </cell>
          <cell r="C2821" t="str">
            <v>9Q370836</v>
          </cell>
          <cell r="D2821" t="str">
            <v>IP-SOL-MEM-MSFC2-256MB=</v>
          </cell>
          <cell r="E2821">
            <v>700000</v>
          </cell>
          <cell r="F2821">
            <v>387700</v>
          </cell>
          <cell r="G2821">
            <v>518000</v>
          </cell>
          <cell r="H2821">
            <v>315980</v>
          </cell>
          <cell r="I2821">
            <v>23698.5</v>
          </cell>
        </row>
        <row r="2822">
          <cell r="A2822" t="str">
            <v>MEM-MSFC2-512MB</v>
          </cell>
          <cell r="B2822" t="str">
            <v>MSFC2 Memory Option 512 MB</v>
          </cell>
          <cell r="C2822" t="str">
            <v>9Q370849</v>
          </cell>
          <cell r="D2822" t="str">
            <v>IP-SOL-MEM-MSFC2-512MB</v>
          </cell>
          <cell r="E2822">
            <v>1050000</v>
          </cell>
          <cell r="F2822">
            <v>582200</v>
          </cell>
          <cell r="G2822">
            <v>778000</v>
          </cell>
          <cell r="H2822">
            <v>474580</v>
          </cell>
          <cell r="I2822">
            <v>35593.5</v>
          </cell>
        </row>
        <row r="2823">
          <cell r="A2823" t="str">
            <v>MEM-MSFC2-512MB=</v>
          </cell>
          <cell r="B2823" t="str">
            <v>MSFC2 Memory Option 512 MB</v>
          </cell>
          <cell r="C2823" t="str">
            <v>9Q370881</v>
          </cell>
          <cell r="D2823" t="str">
            <v>IP-SOL-MEM-MSFC2-512MB=</v>
          </cell>
          <cell r="E2823">
            <v>1400000</v>
          </cell>
          <cell r="F2823">
            <v>776000</v>
          </cell>
          <cell r="G2823">
            <v>1037000</v>
          </cell>
          <cell r="H2823">
            <v>632570</v>
          </cell>
          <cell r="I2823">
            <v>47442.75</v>
          </cell>
        </row>
        <row r="2824">
          <cell r="A2824" t="str">
            <v>FRC6-MSM-IPX=</v>
          </cell>
          <cell r="B2824" t="str">
            <v>Catalyst 6000 MSM IPX Feature Set License, Spare</v>
          </cell>
          <cell r="C2824" t="str">
            <v>9Q370908</v>
          </cell>
          <cell r="D2824" t="str">
            <v>IP-SOL-FRC6-MSM-IPX=</v>
          </cell>
          <cell r="E2824">
            <v>583000</v>
          </cell>
          <cell r="F2824">
            <v>323300</v>
          </cell>
          <cell r="G2824">
            <v>432000</v>
          </cell>
          <cell r="H2824">
            <v>263520</v>
          </cell>
          <cell r="I2824">
            <v>19764</v>
          </cell>
        </row>
        <row r="2825">
          <cell r="A2825" t="str">
            <v>FR-IOSSLB</v>
          </cell>
          <cell r="B2825" t="str">
            <v>Catalyst 6000 Supervisor IOS SLB Feature License</v>
          </cell>
          <cell r="C2825" t="str">
            <v>9Q370474</v>
          </cell>
          <cell r="D2825" t="str">
            <v>IP-SOL-FR-IOSSLB</v>
          </cell>
          <cell r="E2825">
            <v>729000</v>
          </cell>
          <cell r="F2825">
            <v>404100</v>
          </cell>
          <cell r="G2825">
            <v>540000</v>
          </cell>
          <cell r="H2825">
            <v>329400</v>
          </cell>
          <cell r="I2825">
            <v>24705</v>
          </cell>
        </row>
        <row r="2826">
          <cell r="A2826" t="str">
            <v>FR-IRC6</v>
          </cell>
          <cell r="B2826" t="str">
            <v>Catalyst 6000 Family InterDomain Routing Feature License</v>
          </cell>
          <cell r="C2826" t="str">
            <v>9Q370487</v>
          </cell>
          <cell r="D2826" t="str">
            <v>IP-SOL-FR-IRC6</v>
          </cell>
          <cell r="E2826">
            <v>763000</v>
          </cell>
          <cell r="F2826">
            <v>407300</v>
          </cell>
          <cell r="G2826">
            <v>540000</v>
          </cell>
          <cell r="H2826">
            <v>329400</v>
          </cell>
          <cell r="I2826">
            <v>24705</v>
          </cell>
        </row>
        <row r="2827">
          <cell r="A2827" t="str">
            <v>S6MSFC2A-12</v>
          </cell>
          <cell r="B2827" t="str">
            <v>Catalyst 6000 MSFC2 IOS ENTERPRISE</v>
          </cell>
          <cell r="C2827" t="str">
            <v>9Q370490</v>
          </cell>
          <cell r="D2827" t="str">
            <v>IP-SOL-S6MSFC2A-12</v>
          </cell>
          <cell r="E2827">
            <v>1166000</v>
          </cell>
          <cell r="F2827">
            <v>646500</v>
          </cell>
          <cell r="G2827" t="e">
            <v>#N/A</v>
          </cell>
          <cell r="H2827" t="e">
            <v>#N/A</v>
          </cell>
          <cell r="I2827" t="e">
            <v>#N/A</v>
          </cell>
        </row>
        <row r="2828">
          <cell r="A2828" t="str">
            <v>S6MSFC2AV-12</v>
          </cell>
          <cell r="B2828" t="str">
            <v>Catalyst 6000 MSFC2 IOS ENTERPRISE W/VIP</v>
          </cell>
          <cell r="C2828" t="str">
            <v>9Q370504</v>
          </cell>
          <cell r="D2828" t="str">
            <v>IP-SOL-S6MSFC2AV-12</v>
          </cell>
          <cell r="E2828">
            <v>1166000</v>
          </cell>
          <cell r="F2828">
            <v>646500</v>
          </cell>
          <cell r="G2828" t="e">
            <v>#N/A</v>
          </cell>
          <cell r="H2828" t="e">
            <v>#N/A</v>
          </cell>
          <cell r="I2828" t="e">
            <v>#N/A</v>
          </cell>
        </row>
        <row r="2829">
          <cell r="A2829" t="str">
            <v>S6MSFC2B-12</v>
          </cell>
          <cell r="B2829" t="str">
            <v>Catalyst 6000 MSFC2 IOS DESKTOP</v>
          </cell>
          <cell r="C2829" t="str">
            <v>9Q370517</v>
          </cell>
          <cell r="D2829" t="str">
            <v>IP-SOL-S6MSFC2B-12</v>
          </cell>
          <cell r="E2829">
            <v>875000</v>
          </cell>
          <cell r="F2829">
            <v>484900</v>
          </cell>
          <cell r="G2829" t="e">
            <v>#N/A</v>
          </cell>
          <cell r="H2829" t="e">
            <v>#N/A</v>
          </cell>
          <cell r="I2829" t="e">
            <v>#N/A</v>
          </cell>
        </row>
        <row r="2830">
          <cell r="A2830" t="str">
            <v>S6MSFC2BP-12</v>
          </cell>
          <cell r="B2830" t="str">
            <v>Catalyst 6000 MSFC2 IOS IP/IPX</v>
          </cell>
          <cell r="C2830" t="str">
            <v>9Q370520</v>
          </cell>
          <cell r="D2830" t="str">
            <v>IP-SOL-S6MSFC2BP-12</v>
          </cell>
          <cell r="E2830">
            <v>875000</v>
          </cell>
          <cell r="F2830">
            <v>484900</v>
          </cell>
          <cell r="G2830" t="e">
            <v>#N/A</v>
          </cell>
          <cell r="H2830" t="e">
            <v>#N/A</v>
          </cell>
          <cell r="I2830" t="e">
            <v>#N/A</v>
          </cell>
        </row>
        <row r="2831">
          <cell r="A2831" t="str">
            <v>S6MSFC2BV-12</v>
          </cell>
          <cell r="B2831" t="str">
            <v>Catalyst 6000 MSFC2 IOS DESKTOP W/VIP</v>
          </cell>
          <cell r="C2831" t="str">
            <v>9Q370533</v>
          </cell>
          <cell r="D2831" t="str">
            <v>IP-SOL-S6MSFC2BV-12</v>
          </cell>
          <cell r="E2831">
            <v>875000</v>
          </cell>
          <cell r="F2831">
            <v>484900</v>
          </cell>
          <cell r="G2831" t="e">
            <v>#N/A</v>
          </cell>
          <cell r="H2831" t="e">
            <v>#N/A</v>
          </cell>
          <cell r="I2831" t="e">
            <v>#N/A</v>
          </cell>
        </row>
        <row r="2832">
          <cell r="A2832" t="str">
            <v>S6MSFC2DV-12</v>
          </cell>
          <cell r="B2832" t="str">
            <v>Catalyst 6000 MSFC2 IOS IP/IPX - W/VIP</v>
          </cell>
          <cell r="C2832" t="str">
            <v>9Q370894</v>
          </cell>
          <cell r="D2832" t="str">
            <v>IP-SOL-S6MSFC2DV-12</v>
          </cell>
          <cell r="E2832">
            <v>292000</v>
          </cell>
          <cell r="F2832">
            <v>161700</v>
          </cell>
          <cell r="G2832" t="e">
            <v>#N/A</v>
          </cell>
          <cell r="H2832" t="e">
            <v>#N/A</v>
          </cell>
          <cell r="I2832" t="e">
            <v>#N/A</v>
          </cell>
        </row>
        <row r="2833">
          <cell r="A2833" t="str">
            <v>S6SUP11A-12</v>
          </cell>
          <cell r="B2833" t="str">
            <v>Catalyst 6000 SUP1/MSFC IOS ENTERPRISE</v>
          </cell>
          <cell r="C2833" t="str">
            <v>9Q370924</v>
          </cell>
          <cell r="D2833" t="str">
            <v>IP-SOL-S6SUP11A-12</v>
          </cell>
          <cell r="E2833">
            <v>1166000</v>
          </cell>
          <cell r="F2833">
            <v>646500</v>
          </cell>
          <cell r="G2833" t="e">
            <v>#N/A</v>
          </cell>
          <cell r="H2833" t="e">
            <v>#N/A</v>
          </cell>
          <cell r="I2833" t="e">
            <v>#N/A</v>
          </cell>
        </row>
        <row r="2834">
          <cell r="A2834" t="str">
            <v>S6SUP11B-12</v>
          </cell>
          <cell r="B2834" t="str">
            <v>Catalyst 6000 SUP1/MSFC IOS IP/IPX</v>
          </cell>
          <cell r="C2834" t="str">
            <v>9Q370937</v>
          </cell>
          <cell r="D2834" t="str">
            <v>IP-SOL-S6SUP11B-12</v>
          </cell>
          <cell r="E2834">
            <v>292000</v>
          </cell>
          <cell r="F2834">
            <v>161700</v>
          </cell>
          <cell r="G2834" t="e">
            <v>#N/A</v>
          </cell>
          <cell r="H2834" t="e">
            <v>#N/A</v>
          </cell>
          <cell r="I2834" t="e">
            <v>#N/A</v>
          </cell>
        </row>
        <row r="2835">
          <cell r="A2835" t="str">
            <v>S6SUP11D-12</v>
          </cell>
          <cell r="B2835" t="str">
            <v>Catalyst 6000 SUP1/MSFC IOS DESKTOP</v>
          </cell>
          <cell r="C2835" t="str">
            <v>9Q370940</v>
          </cell>
          <cell r="D2835" t="str">
            <v>IP-SOL-S6SUP11D-12</v>
          </cell>
          <cell r="E2835">
            <v>875000</v>
          </cell>
          <cell r="F2835">
            <v>484900</v>
          </cell>
          <cell r="G2835" t="e">
            <v>#N/A</v>
          </cell>
          <cell r="H2835" t="e">
            <v>#N/A</v>
          </cell>
          <cell r="I2835" t="e">
            <v>#N/A</v>
          </cell>
        </row>
        <row r="2836">
          <cell r="A2836" t="str">
            <v>S6SUP12A-12</v>
          </cell>
          <cell r="B2836" t="str">
            <v>Catalyst 6000 SUP1/MSFC2 IOS ENTERPRISE</v>
          </cell>
          <cell r="C2836" t="str">
            <v>9Q370953</v>
          </cell>
          <cell r="D2836" t="str">
            <v>IP-SOL-S6SUP12A-12</v>
          </cell>
          <cell r="E2836">
            <v>1166000</v>
          </cell>
          <cell r="F2836">
            <v>646500</v>
          </cell>
          <cell r="G2836" t="e">
            <v>#N/A</v>
          </cell>
          <cell r="H2836" t="e">
            <v>#N/A</v>
          </cell>
          <cell r="I2836" t="e">
            <v>#N/A</v>
          </cell>
        </row>
        <row r="2837">
          <cell r="A2837" t="str">
            <v>S6SUP12B-12</v>
          </cell>
          <cell r="B2837" t="str">
            <v>Catalyst 6000 SUP1/MSFC2 IOS IP/IPX</v>
          </cell>
          <cell r="C2837" t="str">
            <v>9Q370966</v>
          </cell>
          <cell r="D2837" t="str">
            <v>IP-SOL-S6SUP12B-12</v>
          </cell>
          <cell r="E2837">
            <v>292000</v>
          </cell>
          <cell r="F2837">
            <v>161700</v>
          </cell>
          <cell r="G2837" t="e">
            <v>#N/A</v>
          </cell>
          <cell r="H2837" t="e">
            <v>#N/A</v>
          </cell>
          <cell r="I2837" t="e">
            <v>#N/A</v>
          </cell>
        </row>
        <row r="2838">
          <cell r="A2838" t="str">
            <v>S6SUP12D-12</v>
          </cell>
          <cell r="B2838" t="str">
            <v>Catalyst 6000 SUP1/MSFC2 IOS DESKTOP</v>
          </cell>
          <cell r="C2838" t="str">
            <v>9Q370979</v>
          </cell>
          <cell r="D2838" t="str">
            <v>IP-SOL-S6SUP12D-12</v>
          </cell>
          <cell r="E2838">
            <v>875000</v>
          </cell>
          <cell r="F2838">
            <v>484900</v>
          </cell>
          <cell r="G2838" t="e">
            <v>#N/A</v>
          </cell>
          <cell r="H2838" t="e">
            <v>#N/A</v>
          </cell>
          <cell r="I2838" t="e">
            <v>#N/A</v>
          </cell>
        </row>
        <row r="2839">
          <cell r="A2839" t="str">
            <v>SC6IOSA-12</v>
          </cell>
          <cell r="B2839" t="str">
            <v>Cisco Catalyst 6000 SUPERVISOR IOS Flash Image - ENTERPRISE</v>
          </cell>
          <cell r="C2839" t="str">
            <v>9Q370575</v>
          </cell>
          <cell r="D2839" t="str">
            <v>IP-SOL-SC6IOSA-12</v>
          </cell>
          <cell r="E2839">
            <v>1166000</v>
          </cell>
          <cell r="F2839">
            <v>646500</v>
          </cell>
          <cell r="G2839" t="e">
            <v>#N/A</v>
          </cell>
          <cell r="H2839" t="e">
            <v>#N/A</v>
          </cell>
          <cell r="I2839" t="e">
            <v>#N/A</v>
          </cell>
        </row>
        <row r="2840">
          <cell r="A2840" t="str">
            <v>SC6IOSB-12</v>
          </cell>
          <cell r="B2840" t="str">
            <v>Cisco Catalyst 6000 SUPERVISOR IOS Flash Image - DESKTOP</v>
          </cell>
          <cell r="C2840" t="str">
            <v>9Q370588</v>
          </cell>
          <cell r="D2840" t="str">
            <v>IP-SOL-SC6IOSB-12</v>
          </cell>
          <cell r="E2840">
            <v>875000</v>
          </cell>
          <cell r="F2840">
            <v>484900</v>
          </cell>
          <cell r="G2840" t="e">
            <v>#N/A</v>
          </cell>
          <cell r="H2840" t="e">
            <v>#N/A</v>
          </cell>
          <cell r="I2840" t="e">
            <v>#N/A</v>
          </cell>
        </row>
        <row r="2841">
          <cell r="A2841" t="str">
            <v>SC6IOSD-12</v>
          </cell>
          <cell r="B2841" t="str">
            <v>Cisco Catalyst 6000 SUPERVISOR IOS Flash Image - IP/IPX</v>
          </cell>
          <cell r="C2841" t="str">
            <v>9Q370591</v>
          </cell>
          <cell r="D2841" t="str">
            <v>IP-SOL-SC6IOSD-12</v>
          </cell>
          <cell r="E2841">
            <v>292000</v>
          </cell>
          <cell r="F2841">
            <v>161700</v>
          </cell>
          <cell r="G2841" t="e">
            <v>#N/A</v>
          </cell>
          <cell r="H2841" t="e">
            <v>#N/A</v>
          </cell>
          <cell r="I2841" t="e">
            <v>#N/A</v>
          </cell>
        </row>
        <row r="2842">
          <cell r="A2842" t="str">
            <v>SC6MSFCA-12</v>
          </cell>
          <cell r="B2842" t="str">
            <v>Catalyst 6000 MSFC IOS Flash Image - Enterprise</v>
          </cell>
          <cell r="C2842" t="str">
            <v>9Q370605</v>
          </cell>
          <cell r="D2842" t="str">
            <v>IP-SOL-SC6MSFCA-12</v>
          </cell>
          <cell r="E2842">
            <v>1220000</v>
          </cell>
          <cell r="F2842">
            <v>651600</v>
          </cell>
          <cell r="G2842" t="e">
            <v>#N/A</v>
          </cell>
          <cell r="H2842" t="e">
            <v>#N/A</v>
          </cell>
          <cell r="I2842" t="e">
            <v>#N/A</v>
          </cell>
        </row>
        <row r="2843">
          <cell r="A2843" t="str">
            <v>SC6MSFCAV-12</v>
          </cell>
          <cell r="B2843" t="str">
            <v>Catalyst 6000 MSFC IOS ENTERPRISE W/VIP</v>
          </cell>
          <cell r="C2843" t="str">
            <v>9Q370618</v>
          </cell>
          <cell r="D2843" t="str">
            <v>IP-SOL-SC6MSFCAV-12</v>
          </cell>
          <cell r="E2843">
            <v>1166000</v>
          </cell>
          <cell r="F2843">
            <v>646500</v>
          </cell>
          <cell r="G2843" t="e">
            <v>#N/A</v>
          </cell>
          <cell r="H2843" t="e">
            <v>#N/A</v>
          </cell>
          <cell r="I2843" t="e">
            <v>#N/A</v>
          </cell>
        </row>
        <row r="2844">
          <cell r="A2844" t="str">
            <v>SC6MSFCB-12</v>
          </cell>
          <cell r="B2844" t="str">
            <v>Catalyst 6000 MSFC IOS Flash Image - Desktop</v>
          </cell>
          <cell r="C2844" t="str">
            <v>9Q370621</v>
          </cell>
          <cell r="D2844" t="str">
            <v>IP-SOL-SC6MSFCB-12</v>
          </cell>
          <cell r="E2844">
            <v>915000</v>
          </cell>
          <cell r="F2844">
            <v>488700</v>
          </cell>
          <cell r="G2844" t="e">
            <v>#N/A</v>
          </cell>
          <cell r="H2844" t="e">
            <v>#N/A</v>
          </cell>
          <cell r="I2844" t="e">
            <v>#N/A</v>
          </cell>
        </row>
        <row r="2845">
          <cell r="A2845" t="str">
            <v>SC6MSFCBV-12</v>
          </cell>
          <cell r="B2845" t="str">
            <v>Catalyst 6000 MSFC IOS W/VIP FLASH IMAGE - DESKTOP</v>
          </cell>
          <cell r="C2845" t="str">
            <v>9Q370647</v>
          </cell>
          <cell r="D2845" t="str">
            <v>IP-SOL-SC6MSFCBV-12</v>
          </cell>
          <cell r="E2845">
            <v>875000</v>
          </cell>
          <cell r="F2845">
            <v>484900</v>
          </cell>
          <cell r="G2845" t="e">
            <v>#N/A</v>
          </cell>
          <cell r="H2845" t="e">
            <v>#N/A</v>
          </cell>
          <cell r="I2845" t="e">
            <v>#N/A</v>
          </cell>
        </row>
        <row r="2846">
          <cell r="A2846" t="str">
            <v>SC6MSFCD-12</v>
          </cell>
          <cell r="B2846" t="str">
            <v>Catalyst 6000 MSFC IOS Flash Image - IP/IPX</v>
          </cell>
          <cell r="C2846" t="str">
            <v>9Q370663</v>
          </cell>
          <cell r="D2846" t="str">
            <v>IP-SOL-SC6MSFCD-12</v>
          </cell>
          <cell r="E2846">
            <v>305000</v>
          </cell>
          <cell r="F2846">
            <v>162900</v>
          </cell>
          <cell r="G2846" t="e">
            <v>#N/A</v>
          </cell>
          <cell r="H2846" t="e">
            <v>#N/A</v>
          </cell>
          <cell r="I2846" t="e">
            <v>#N/A</v>
          </cell>
        </row>
        <row r="2847">
          <cell r="A2847" t="str">
            <v>SC6MSFCDV-12</v>
          </cell>
          <cell r="B2847" t="str">
            <v>Catalyst 6000 MSFC IOS W/VIP FLASH IMAGE - IP/IPX</v>
          </cell>
          <cell r="C2847" t="str">
            <v>9Q370676</v>
          </cell>
          <cell r="D2847" t="str">
            <v>IP-SOL-SC6MSFCDV-12</v>
          </cell>
          <cell r="E2847">
            <v>292000</v>
          </cell>
          <cell r="F2847">
            <v>161700</v>
          </cell>
          <cell r="G2847" t="e">
            <v>#N/A</v>
          </cell>
          <cell r="H2847" t="e">
            <v>#N/A</v>
          </cell>
          <cell r="I2847" t="e">
            <v>#N/A</v>
          </cell>
        </row>
        <row r="2848">
          <cell r="A2848" t="str">
            <v>SC6SUPA-12</v>
          </cell>
          <cell r="B2848" t="str">
            <v>Catalyst 6000 SUPERVISOR IOS ENTERPRISE</v>
          </cell>
          <cell r="C2848" t="str">
            <v>9Q370689</v>
          </cell>
          <cell r="D2848" t="str">
            <v>IP-SOL-SC6SUPA-12</v>
          </cell>
          <cell r="E2848">
            <v>1166000</v>
          </cell>
          <cell r="F2848">
            <v>646500</v>
          </cell>
          <cell r="G2848" t="e">
            <v>#N/A</v>
          </cell>
          <cell r="H2848" t="e">
            <v>#N/A</v>
          </cell>
          <cell r="I2848" t="e">
            <v>#N/A</v>
          </cell>
        </row>
        <row r="2849">
          <cell r="A2849" t="str">
            <v>SC6SUPB-12</v>
          </cell>
          <cell r="B2849" t="str">
            <v>Catalyst 6000 SUPERVISOR IOS IP/IPX</v>
          </cell>
          <cell r="C2849" t="str">
            <v>9Q370982</v>
          </cell>
          <cell r="D2849" t="str">
            <v>IP-SOL-SC6SUPB-12</v>
          </cell>
          <cell r="E2849">
            <v>292000</v>
          </cell>
          <cell r="F2849">
            <v>161700</v>
          </cell>
          <cell r="G2849" t="e">
            <v>#N/A</v>
          </cell>
          <cell r="H2849" t="e">
            <v>#N/A</v>
          </cell>
          <cell r="I2849" t="e">
            <v>#N/A</v>
          </cell>
        </row>
        <row r="2850">
          <cell r="A2850" t="str">
            <v>SC6SUPD-12</v>
          </cell>
          <cell r="B2850" t="str">
            <v>Catalyst 6000 SUPERVISOR IOS DESKTOP</v>
          </cell>
          <cell r="C2850" t="str">
            <v>9Q370995</v>
          </cell>
          <cell r="D2850" t="str">
            <v>IP-SOL-SC6SUPD-12</v>
          </cell>
          <cell r="E2850">
            <v>875000</v>
          </cell>
          <cell r="F2850">
            <v>484900</v>
          </cell>
          <cell r="G2850" t="e">
            <v>#N/A</v>
          </cell>
          <cell r="H2850" t="e">
            <v>#N/A</v>
          </cell>
          <cell r="I2850" t="e">
            <v>#N/A</v>
          </cell>
        </row>
        <row r="2851">
          <cell r="A2851" t="str">
            <v>WS-C6K-6SLOT-FAN=</v>
          </cell>
          <cell r="B2851" t="str">
            <v>Catalyst 6000 Fan Tray for 6-Slot Systems, Spare</v>
          </cell>
          <cell r="C2851" t="str">
            <v>9Q370692</v>
          </cell>
          <cell r="D2851" t="str">
            <v>IP-SOL-WS-C6K-6SLOT-FAN=</v>
          </cell>
          <cell r="E2851">
            <v>137000</v>
          </cell>
          <cell r="F2851">
            <v>73200</v>
          </cell>
          <cell r="G2851">
            <v>97000</v>
          </cell>
          <cell r="H2851">
            <v>59170</v>
          </cell>
          <cell r="I2851">
            <v>4437.75</v>
          </cell>
        </row>
        <row r="2852">
          <cell r="A2852" t="str">
            <v>WS-C6K-9SLOT-FAN=</v>
          </cell>
          <cell r="B2852" t="str">
            <v>Catalyst 6000 Fan Tray for 9-Slot Systems, Spare</v>
          </cell>
          <cell r="C2852" t="str">
            <v>9Q370706</v>
          </cell>
          <cell r="D2852" t="str">
            <v>IP-SOL-WS-C6K-9SLOT-FAN=</v>
          </cell>
          <cell r="E2852">
            <v>198000</v>
          </cell>
          <cell r="F2852">
            <v>105700</v>
          </cell>
          <cell r="G2852">
            <v>140000</v>
          </cell>
          <cell r="H2852">
            <v>85400</v>
          </cell>
          <cell r="I2852">
            <v>6405</v>
          </cell>
        </row>
        <row r="2853">
          <cell r="A2853" t="str">
            <v>WS-C6X06-RACK=</v>
          </cell>
          <cell r="B2853" t="str">
            <v>Catalyst 6x06 Rack Mount Kit and Cable Organizer, Spare</v>
          </cell>
          <cell r="C2853" t="str">
            <v>9Q370719</v>
          </cell>
          <cell r="D2853" t="str">
            <v>IP-SOL-WS-C6X06-RACK=</v>
          </cell>
          <cell r="E2853">
            <v>14000</v>
          </cell>
          <cell r="F2853">
            <v>7600</v>
          </cell>
          <cell r="G2853">
            <v>10000</v>
          </cell>
          <cell r="H2853">
            <v>6100</v>
          </cell>
          <cell r="I2853">
            <v>457.5</v>
          </cell>
        </row>
        <row r="2854">
          <cell r="A2854" t="str">
            <v>WS-C6X09-RACK=</v>
          </cell>
          <cell r="B2854" t="str">
            <v>Catalyst 6x09 Rack Mount Kit and Cable Organizer, Spare</v>
          </cell>
          <cell r="C2854" t="str">
            <v>9Q370722</v>
          </cell>
          <cell r="D2854" t="str">
            <v>IP-SOL-WS-C6X09-RACK=</v>
          </cell>
          <cell r="E2854">
            <v>19000</v>
          </cell>
          <cell r="F2854">
            <v>10500</v>
          </cell>
          <cell r="G2854">
            <v>14000</v>
          </cell>
          <cell r="H2854">
            <v>8540</v>
          </cell>
          <cell r="I2854">
            <v>640.5</v>
          </cell>
        </row>
        <row r="2855">
          <cell r="A2855" t="str">
            <v>WS-X6K-SLOT-CVR=</v>
          </cell>
          <cell r="B2855" t="str">
            <v>Catalyst 6000 Blank Line Card Slot Cover</v>
          </cell>
          <cell r="C2855" t="str">
            <v>9Q370735</v>
          </cell>
          <cell r="D2855" t="str">
            <v>IP-SOL-WS-X6K-SLOT-CVR=</v>
          </cell>
          <cell r="E2855">
            <v>8000</v>
          </cell>
          <cell r="F2855">
            <v>3900</v>
          </cell>
          <cell r="G2855">
            <v>5000</v>
          </cell>
          <cell r="H2855">
            <v>3050</v>
          </cell>
          <cell r="I2855">
            <v>228.75</v>
          </cell>
        </row>
        <row r="2856">
          <cell r="A2856" t="str">
            <v>WS-C6X06-EMS-LIC</v>
          </cell>
          <cell r="B2856" t="str">
            <v>Catalyst 6x06 RMON Agent License</v>
          </cell>
          <cell r="C2856" t="str">
            <v>9Q370748</v>
          </cell>
          <cell r="D2856" t="str">
            <v>IP-SOL-WS-C6X06-EMS-LIC</v>
          </cell>
          <cell r="E2856">
            <v>228000</v>
          </cell>
          <cell r="F2856">
            <v>121500</v>
          </cell>
          <cell r="G2856">
            <v>161000</v>
          </cell>
          <cell r="H2856">
            <v>98210</v>
          </cell>
          <cell r="I2856">
            <v>7365.75</v>
          </cell>
        </row>
        <row r="2857">
          <cell r="A2857" t="str">
            <v>WS-C6X09-EMS-LIC</v>
          </cell>
          <cell r="B2857" t="str">
            <v>Catalyst 6x09 RMON Agent License</v>
          </cell>
          <cell r="C2857" t="str">
            <v>9Q370751</v>
          </cell>
          <cell r="D2857" t="str">
            <v>IP-SOL-WS-C6X09-EMS-LIC</v>
          </cell>
          <cell r="E2857">
            <v>304000</v>
          </cell>
          <cell r="F2857">
            <v>162200</v>
          </cell>
          <cell r="G2857">
            <v>215000</v>
          </cell>
          <cell r="H2857">
            <v>131150</v>
          </cell>
          <cell r="I2857">
            <v>9836.25</v>
          </cell>
        </row>
        <row r="2858">
          <cell r="A2858" t="str">
            <v>CE-505</v>
          </cell>
          <cell r="B2858" t="str">
            <v>Cache Engine 505</v>
          </cell>
          <cell r="C2858" t="str">
            <v>9Q650006</v>
          </cell>
          <cell r="D2858" t="str">
            <v>IP-SOL-CE-505</v>
          </cell>
          <cell r="G2858">
            <v>539000</v>
          </cell>
          <cell r="H2858">
            <v>328790</v>
          </cell>
          <cell r="I2858">
            <v>6575.8</v>
          </cell>
        </row>
        <row r="2859">
          <cell r="A2859" t="str">
            <v>CE-550-DS3</v>
          </cell>
          <cell r="B2859" t="str">
            <v>Cache Engine 550-DS3</v>
          </cell>
          <cell r="C2859" t="str">
            <v>9Q650426</v>
          </cell>
          <cell r="D2859" t="str">
            <v>IP-SOL-CE-550-DS3</v>
          </cell>
          <cell r="G2859">
            <v>4860000</v>
          </cell>
          <cell r="H2859">
            <v>2964600</v>
          </cell>
          <cell r="I2859">
            <v>59292</v>
          </cell>
        </row>
        <row r="2860">
          <cell r="A2860" t="str">
            <v>CE-550</v>
          </cell>
          <cell r="B2860" t="str">
            <v>Cache Engine 550</v>
          </cell>
          <cell r="C2860" t="str">
            <v>9Q650019</v>
          </cell>
          <cell r="D2860" t="str">
            <v>IP-SOL-CE-550</v>
          </cell>
          <cell r="G2860">
            <v>1295000</v>
          </cell>
          <cell r="H2860">
            <v>789950</v>
          </cell>
          <cell r="I2860">
            <v>15799</v>
          </cell>
        </row>
        <row r="2861">
          <cell r="A2861" t="str">
            <v>CE-570</v>
          </cell>
          <cell r="B2861" t="str">
            <v>Cache Engine 570 (AC Power Supply)</v>
          </cell>
          <cell r="C2861" t="str">
            <v>9Q650022</v>
          </cell>
          <cell r="D2861" t="str">
            <v>IP-SOL-CE-570</v>
          </cell>
          <cell r="G2861">
            <v>1943000</v>
          </cell>
          <cell r="H2861">
            <v>1185230</v>
          </cell>
          <cell r="I2861">
            <v>23704.6</v>
          </cell>
        </row>
        <row r="2862">
          <cell r="A2862" t="str">
            <v>CE-DISK-9GB-SCSI=</v>
          </cell>
          <cell r="B2862" t="str">
            <v>(1) 9GB Ultra2 SCSI LVD Disk Drive, Spare</v>
          </cell>
          <cell r="C2862" t="str">
            <v>9Q650035</v>
          </cell>
          <cell r="D2862" t="str">
            <v>IP-SOL-CE-DISK-9GB-SCSI=</v>
          </cell>
          <cell r="G2862">
            <v>64000</v>
          </cell>
          <cell r="H2862">
            <v>39040</v>
          </cell>
          <cell r="I2862">
            <v>780.8</v>
          </cell>
        </row>
        <row r="2863">
          <cell r="A2863" t="str">
            <v>CE-DISK-9GB-SCSI-X</v>
          </cell>
          <cell r="B2863" t="str">
            <v>(1) Extra 9GB Ultra2 SCSI LVD Disk Drive for the CE 505</v>
          </cell>
          <cell r="C2863" t="str">
            <v>9Q650048</v>
          </cell>
          <cell r="D2863" t="str">
            <v>IP-SOL-CE-DISK-9GB-SCSI-X</v>
          </cell>
          <cell r="G2863">
            <v>64000</v>
          </cell>
          <cell r="H2863">
            <v>39040</v>
          </cell>
          <cell r="I2863">
            <v>780.8</v>
          </cell>
        </row>
        <row r="2864">
          <cell r="A2864" t="str">
            <v>LD-FDDI=</v>
          </cell>
          <cell r="B2864" t="str">
            <v>FDDI Card for LocalDirector</v>
          </cell>
          <cell r="C2864" t="str">
            <v>9Q650051</v>
          </cell>
          <cell r="D2864" t="str">
            <v>IP-SOL-LD-FDDI=</v>
          </cell>
          <cell r="G2864">
            <v>324000</v>
          </cell>
          <cell r="H2864">
            <v>197640</v>
          </cell>
          <cell r="I2864">
            <v>3952.8</v>
          </cell>
        </row>
        <row r="2865">
          <cell r="A2865" t="str">
            <v>LD-FO=</v>
          </cell>
          <cell r="B2865" t="str">
            <v>Local Director Fail Over Cable</v>
          </cell>
          <cell r="C2865" t="str">
            <v>9Q650064</v>
          </cell>
          <cell r="D2865" t="str">
            <v>IP-SOL-LD-FO=</v>
          </cell>
          <cell r="E2865">
            <v>29000</v>
          </cell>
          <cell r="F2865">
            <v>16900</v>
          </cell>
          <cell r="G2865">
            <v>22000</v>
          </cell>
          <cell r="H2865">
            <v>13420</v>
          </cell>
          <cell r="I2865">
            <v>268.39999999999998</v>
          </cell>
        </row>
        <row r="2866">
          <cell r="A2866" t="str">
            <v>LD-GE=</v>
          </cell>
          <cell r="B2866" t="str">
            <v>LocalDirector Gigabit Ethernet Card</v>
          </cell>
          <cell r="C2866" t="str">
            <v>9Q650077</v>
          </cell>
          <cell r="D2866" t="str">
            <v>IP-SOL-LD-GE=</v>
          </cell>
          <cell r="G2866">
            <v>108000</v>
          </cell>
          <cell r="H2866">
            <v>65880</v>
          </cell>
          <cell r="I2866">
            <v>1317.6</v>
          </cell>
        </row>
        <row r="2867">
          <cell r="A2867" t="str">
            <v>LDIR-416</v>
          </cell>
          <cell r="B2867" t="str">
            <v>LocalDirector 416</v>
          </cell>
          <cell r="C2867" t="str">
            <v>9Q650080</v>
          </cell>
          <cell r="D2867" t="str">
            <v>IP-SOL-LDIR-416</v>
          </cell>
          <cell r="E2867">
            <v>1457000</v>
          </cell>
          <cell r="F2867">
            <v>778000</v>
          </cell>
          <cell r="G2867">
            <v>1079000</v>
          </cell>
          <cell r="H2867">
            <v>658190</v>
          </cell>
          <cell r="I2867">
            <v>13163.8</v>
          </cell>
        </row>
        <row r="2868">
          <cell r="A2868" t="str">
            <v>LDIR-430</v>
          </cell>
          <cell r="B2868" t="str">
            <v>LocalDirector 430</v>
          </cell>
          <cell r="C2868" t="str">
            <v>9Q650093</v>
          </cell>
          <cell r="D2868" t="str">
            <v>IP-SOL-LDIR-430</v>
          </cell>
          <cell r="E2868">
            <v>3645000</v>
          </cell>
          <cell r="F2868">
            <v>1946700</v>
          </cell>
          <cell r="G2868">
            <v>2700000</v>
          </cell>
          <cell r="H2868">
            <v>1647000</v>
          </cell>
          <cell r="I2868">
            <v>32940</v>
          </cell>
        </row>
        <row r="2869">
          <cell r="A2869" t="str">
            <v>LD-QUADFE=</v>
          </cell>
          <cell r="B2869" t="str">
            <v>Four Port 10/100 Ethernet Card</v>
          </cell>
          <cell r="C2869" t="str">
            <v>9Q650110</v>
          </cell>
          <cell r="D2869" t="str">
            <v>IP-SOL-LD-QUADFE=</v>
          </cell>
          <cell r="G2869">
            <v>86000</v>
          </cell>
          <cell r="H2869">
            <v>52460</v>
          </cell>
          <cell r="I2869">
            <v>1049.2</v>
          </cell>
        </row>
        <row r="2870">
          <cell r="A2870" t="str">
            <v>LD-RACK</v>
          </cell>
          <cell r="B2870" t="str">
            <v>LocalDirector 416/30 Rackmount Kit</v>
          </cell>
          <cell r="C2870" t="str">
            <v>9Q650123</v>
          </cell>
          <cell r="D2870" t="str">
            <v>IP-SOL-LD-RACK</v>
          </cell>
          <cell r="G2870">
            <v>3000</v>
          </cell>
          <cell r="H2870">
            <v>1830</v>
          </cell>
          <cell r="I2870">
            <v>36.6</v>
          </cell>
        </row>
        <row r="2871">
          <cell r="A2871" t="str">
            <v>NI-2FE=</v>
          </cell>
          <cell r="B2871" t="str">
            <v>Local Director Two 10/100 Ethernet Interfaces</v>
          </cell>
          <cell r="C2871" t="str">
            <v>9Q650149</v>
          </cell>
          <cell r="D2871" t="str">
            <v>IP-SOL-NI-2FE=</v>
          </cell>
          <cell r="G2871">
            <v>162000</v>
          </cell>
          <cell r="H2871">
            <v>98820</v>
          </cell>
          <cell r="I2871">
            <v>1976.4</v>
          </cell>
        </row>
        <row r="2872">
          <cell r="A2872" t="str">
            <v>DDIR-2501</v>
          </cell>
          <cell r="B2872" t="str">
            <v>2501 with 8MB Flash/8MB DRAM</v>
          </cell>
          <cell r="C2872" t="str">
            <v>9Q650152</v>
          </cell>
          <cell r="D2872" t="str">
            <v>IP-SOL-DDIR-2501</v>
          </cell>
          <cell r="G2872">
            <v>1835000</v>
          </cell>
          <cell r="H2872">
            <v>1119350</v>
          </cell>
          <cell r="I2872">
            <v>83951.25</v>
          </cell>
        </row>
        <row r="2873">
          <cell r="A2873" t="str">
            <v>DDIR-2501DC</v>
          </cell>
          <cell r="B2873" t="str">
            <v>2501 with 8MB Flash/8MB DRAM</v>
          </cell>
          <cell r="C2873" t="str">
            <v>9Q650165</v>
          </cell>
          <cell r="D2873" t="str">
            <v>IP-SOL-DDIR-2501DC</v>
          </cell>
          <cell r="G2873">
            <v>1889000</v>
          </cell>
          <cell r="H2873">
            <v>1152290</v>
          </cell>
          <cell r="I2873">
            <v>86421.75</v>
          </cell>
        </row>
        <row r="2874">
          <cell r="A2874" t="str">
            <v>DDIR-2502</v>
          </cell>
          <cell r="B2874" t="str">
            <v>DistributedDirector 2502</v>
          </cell>
          <cell r="C2874" t="str">
            <v>9Q650178</v>
          </cell>
          <cell r="D2874" t="str">
            <v>IP-SOL-DDIR-2502</v>
          </cell>
          <cell r="G2874">
            <v>1900000</v>
          </cell>
          <cell r="H2874">
            <v>1159000</v>
          </cell>
          <cell r="I2874">
            <v>86925</v>
          </cell>
        </row>
        <row r="2875">
          <cell r="A2875" t="str">
            <v>DDIR-47MDC-E</v>
          </cell>
          <cell r="B2875" t="str">
            <v>4700 2E with 16MB Flash/32MB DRAM</v>
          </cell>
          <cell r="C2875" t="str">
            <v>9Q650181</v>
          </cell>
          <cell r="D2875" t="str">
            <v>IP-SOL-DDIR-47MDC-E</v>
          </cell>
          <cell r="G2875">
            <v>3510000</v>
          </cell>
          <cell r="H2875">
            <v>2141100</v>
          </cell>
          <cell r="I2875">
            <v>160582.5</v>
          </cell>
        </row>
        <row r="2876">
          <cell r="A2876" t="str">
            <v>DDIR-47MDC-FDM</v>
          </cell>
          <cell r="B2876" t="str">
            <v>4700 Multi-Mode Dual-Attached FDDI with 16MB Flash/32MB DRAM</v>
          </cell>
          <cell r="C2876" t="str">
            <v>9Q650194</v>
          </cell>
          <cell r="D2876" t="str">
            <v>IP-SOL-DDIR-47MDC-FDM</v>
          </cell>
          <cell r="G2876">
            <v>3974000</v>
          </cell>
          <cell r="H2876">
            <v>2424140</v>
          </cell>
          <cell r="I2876">
            <v>181810.5</v>
          </cell>
        </row>
        <row r="2877">
          <cell r="A2877" t="str">
            <v>DDIR-47MDC-FE</v>
          </cell>
          <cell r="B2877" t="str">
            <v>4700 1FE with 16MB Flash/32MB DRAM</v>
          </cell>
          <cell r="C2877" t="str">
            <v>9Q650208</v>
          </cell>
          <cell r="D2877" t="str">
            <v>IP-SOL-DDIR-47MDC-FE</v>
          </cell>
          <cell r="G2877">
            <v>3618000</v>
          </cell>
          <cell r="H2877">
            <v>2206980</v>
          </cell>
          <cell r="I2877">
            <v>165523.5</v>
          </cell>
        </row>
        <row r="2878">
          <cell r="A2878" t="str">
            <v>DDIR-47MDC-TR</v>
          </cell>
          <cell r="B2878" t="str">
            <v>4700 1 TR with 16MB Flash/32MB DRAM</v>
          </cell>
          <cell r="C2878" t="str">
            <v>9Q650211</v>
          </cell>
          <cell r="D2878" t="str">
            <v>IP-SOL-DDIR-47MDC-TR</v>
          </cell>
          <cell r="G2878">
            <v>3434000</v>
          </cell>
          <cell r="H2878">
            <v>2094740</v>
          </cell>
          <cell r="I2878">
            <v>157105.5</v>
          </cell>
        </row>
        <row r="2879">
          <cell r="A2879" t="str">
            <v>DDIR-47M-FDM</v>
          </cell>
          <cell r="B2879" t="str">
            <v>4700 Multi-Mode Dual-Attached FDDI with 16MB Flash/32MB DRAM</v>
          </cell>
          <cell r="C2879" t="str">
            <v>9Q650224</v>
          </cell>
          <cell r="D2879" t="str">
            <v>IP-SOL-DDIR-47M-FDM</v>
          </cell>
          <cell r="G2879">
            <v>3812000</v>
          </cell>
          <cell r="H2879">
            <v>2325320</v>
          </cell>
          <cell r="I2879">
            <v>174399</v>
          </cell>
        </row>
        <row r="2880">
          <cell r="A2880" t="str">
            <v>DDIR-47M-FE</v>
          </cell>
          <cell r="B2880" t="str">
            <v>4700 1FE with 16MB Flash/32MB Dram</v>
          </cell>
          <cell r="C2880" t="str">
            <v>9Q650237</v>
          </cell>
          <cell r="D2880" t="str">
            <v>IP-SOL-DDIR-47M-FE</v>
          </cell>
          <cell r="G2880">
            <v>3456000</v>
          </cell>
          <cell r="H2880">
            <v>2108160</v>
          </cell>
          <cell r="I2880">
            <v>158112</v>
          </cell>
        </row>
        <row r="2881">
          <cell r="A2881" t="str">
            <v>DDIR-47M-TR</v>
          </cell>
          <cell r="B2881" t="str">
            <v>4700M 1TR with 16MB Flash/32MB DRAM</v>
          </cell>
          <cell r="C2881" t="str">
            <v>9Q650240</v>
          </cell>
          <cell r="D2881" t="str">
            <v>IP-SOL-DDIR-47M-TR</v>
          </cell>
          <cell r="G2881">
            <v>3272000</v>
          </cell>
          <cell r="H2881">
            <v>1995920</v>
          </cell>
          <cell r="I2881">
            <v>149694</v>
          </cell>
        </row>
        <row r="2882">
          <cell r="A2882" t="str">
            <v>IPTV-3400-KEYBRD=</v>
          </cell>
          <cell r="B2882" t="str">
            <v>Spare Keyboard for the IP/TV 3400 Series Hardware Servers</v>
          </cell>
          <cell r="C2882" t="str">
            <v>9Q650253</v>
          </cell>
          <cell r="D2882" t="str">
            <v>IP-SOL-IPTV-3400-KEYBRD=</v>
          </cell>
          <cell r="G2882">
            <v>4000</v>
          </cell>
          <cell r="H2882">
            <v>2440</v>
          </cell>
          <cell r="I2882">
            <v>61</v>
          </cell>
        </row>
        <row r="2883">
          <cell r="A2883" t="str">
            <v>IPTV-3400-MOUSE=</v>
          </cell>
          <cell r="B2883" t="str">
            <v>Spare Mouse for the IP/TV 3400 Series Hardware Servers</v>
          </cell>
          <cell r="C2883" t="str">
            <v>9Q650266</v>
          </cell>
          <cell r="D2883" t="str">
            <v>IP-SOL-IPTV-3400-MOUSE=</v>
          </cell>
          <cell r="G2883">
            <v>4000</v>
          </cell>
          <cell r="H2883">
            <v>2440</v>
          </cell>
          <cell r="I2883">
            <v>61</v>
          </cell>
        </row>
        <row r="2884">
          <cell r="A2884" t="str">
            <v>IPTV-3411-CTRL</v>
          </cell>
          <cell r="B2884" t="str">
            <v>Cisco IP/TV 3411 Control Server</v>
          </cell>
          <cell r="C2884" t="str">
            <v>9Q650279</v>
          </cell>
          <cell r="D2884" t="str">
            <v>IP-SOL-IPTV-3411-CTRL</v>
          </cell>
          <cell r="G2884">
            <v>1620000</v>
          </cell>
          <cell r="H2884">
            <v>988200</v>
          </cell>
          <cell r="I2884">
            <v>24705</v>
          </cell>
        </row>
        <row r="2885">
          <cell r="A2885" t="str">
            <v>IPTV-3415-START</v>
          </cell>
          <cell r="B2885" t="str">
            <v>Cisco IP/TV 3415 Starter System w/ MPEG1, MPEG2 Half D1</v>
          </cell>
          <cell r="C2885" t="str">
            <v>9Q650282</v>
          </cell>
          <cell r="D2885" t="str">
            <v>IP-SOL-IPTV-3415-START</v>
          </cell>
          <cell r="G2885">
            <v>2700000</v>
          </cell>
          <cell r="H2885">
            <v>1647000</v>
          </cell>
          <cell r="I2885">
            <v>41175</v>
          </cell>
        </row>
        <row r="2886">
          <cell r="A2886" t="str">
            <v>IPTV-3422-BCAST</v>
          </cell>
          <cell r="B2886" t="str">
            <v>Cisco IP/TV 3422 MPEG4 Broadcast Server</v>
          </cell>
          <cell r="C2886" t="str">
            <v>9Q650295</v>
          </cell>
          <cell r="D2886" t="str">
            <v>IP-SOL-IPTV-3422-BCAST</v>
          </cell>
          <cell r="G2886">
            <v>1620000</v>
          </cell>
          <cell r="H2886">
            <v>988200</v>
          </cell>
          <cell r="I2886">
            <v>24705</v>
          </cell>
        </row>
        <row r="2887">
          <cell r="A2887" t="str">
            <v>IPTV-3423-BCAST</v>
          </cell>
          <cell r="B2887" t="str">
            <v>Cisco IP/TV 3423 Broadcast Server MPEG4,MPEG1,MPEG2 Full D1</v>
          </cell>
          <cell r="C2887" t="str">
            <v>9Q650309</v>
          </cell>
          <cell r="D2887" t="str">
            <v>IP-SOL-IPTV-3423-BCAST</v>
          </cell>
          <cell r="G2887">
            <v>2916000</v>
          </cell>
          <cell r="H2887">
            <v>1778760</v>
          </cell>
          <cell r="I2887">
            <v>44469</v>
          </cell>
        </row>
        <row r="2888">
          <cell r="A2888" t="str">
            <v>IPTV-3431-ARCH</v>
          </cell>
          <cell r="B2888" t="str">
            <v>Cisco IP/TV 3431 Archive Server</v>
          </cell>
          <cell r="C2888" t="str">
            <v>9Q650312</v>
          </cell>
          <cell r="D2888" t="str">
            <v>IP-SOL-IPTV-3431-ARCH</v>
          </cell>
          <cell r="G2888">
            <v>2592000</v>
          </cell>
          <cell r="H2888">
            <v>1581120</v>
          </cell>
          <cell r="I2888">
            <v>39528</v>
          </cell>
        </row>
        <row r="2889">
          <cell r="A2889" t="str">
            <v>IPTV-CM-3.0</v>
          </cell>
          <cell r="B2889" t="str">
            <v>IP/TV Content Manager</v>
          </cell>
          <cell r="C2889" t="str">
            <v>9Q650325</v>
          </cell>
          <cell r="D2889" t="str">
            <v>IP-SOL-IPTV-CM-3.0</v>
          </cell>
          <cell r="G2889">
            <v>540000</v>
          </cell>
          <cell r="H2889">
            <v>329400</v>
          </cell>
          <cell r="I2889">
            <v>8235</v>
          </cell>
        </row>
        <row r="2890">
          <cell r="A2890" t="str">
            <v>IPTV-CM-3.0-UPG</v>
          </cell>
          <cell r="B2890" t="str">
            <v>Ver. Upg. 1.x, 2.x to 3.0 IP/TV Content Manager for Windows</v>
          </cell>
          <cell r="C2890" t="str">
            <v>9Q650338</v>
          </cell>
          <cell r="D2890" t="str">
            <v>IP-SOL-IPTV-CM-3.0-UPG</v>
          </cell>
          <cell r="G2890">
            <v>270000</v>
          </cell>
          <cell r="H2890">
            <v>164700</v>
          </cell>
          <cell r="I2890">
            <v>4117.5</v>
          </cell>
        </row>
        <row r="2891">
          <cell r="A2891" t="str">
            <v>IPTV-MPEG2-FD1</v>
          </cell>
          <cell r="B2891" t="str">
            <v>MPEG1/MPEG2 Full D1 Resolution Capture Card</v>
          </cell>
          <cell r="C2891" t="str">
            <v>9Q650341</v>
          </cell>
          <cell r="D2891" t="str">
            <v>IP-SOL-IPTV-MPEG2-FD1</v>
          </cell>
          <cell r="G2891">
            <v>1296000</v>
          </cell>
          <cell r="H2891">
            <v>790560</v>
          </cell>
          <cell r="I2891">
            <v>19764</v>
          </cell>
        </row>
        <row r="2892">
          <cell r="A2892" t="str">
            <v>IPTV-MPEG2-HD1</v>
          </cell>
          <cell r="B2892" t="str">
            <v>MPEG1/MPEG2 Half D1 Resolution Capture Card</v>
          </cell>
          <cell r="C2892" t="str">
            <v>9Q650354</v>
          </cell>
          <cell r="D2892" t="str">
            <v>IP-SOL-IPTV-MPEG2-HD1</v>
          </cell>
          <cell r="G2892">
            <v>864000</v>
          </cell>
          <cell r="H2892">
            <v>527040</v>
          </cell>
          <cell r="I2892">
            <v>13176</v>
          </cell>
        </row>
        <row r="2893">
          <cell r="A2893" t="str">
            <v>IPTV-SERV-3.0</v>
          </cell>
          <cell r="B2893" t="str">
            <v>IP/TV Server Software</v>
          </cell>
          <cell r="C2893" t="str">
            <v>9Q650367</v>
          </cell>
          <cell r="D2893" t="str">
            <v>IP-SOL-IPTV-SERV-3.0</v>
          </cell>
          <cell r="G2893">
            <v>432000</v>
          </cell>
          <cell r="H2893">
            <v>263520</v>
          </cell>
          <cell r="I2893">
            <v>6588</v>
          </cell>
        </row>
        <row r="2894">
          <cell r="A2894" t="str">
            <v>IPTV-SERV-3.0-UPG</v>
          </cell>
          <cell r="B2894" t="str">
            <v>Ver. Upg. 1.x, 2.x to 3.0 IP/TV Server for Windows NT</v>
          </cell>
          <cell r="C2894" t="str">
            <v>9Q650370</v>
          </cell>
          <cell r="D2894" t="str">
            <v>IP-SOL-IPTV-SERV-3.0-UPG</v>
          </cell>
          <cell r="G2894">
            <v>216000</v>
          </cell>
          <cell r="H2894">
            <v>131760</v>
          </cell>
          <cell r="I2894">
            <v>3294</v>
          </cell>
        </row>
        <row r="2895">
          <cell r="A2895" t="str">
            <v>IPTV-START-HD1-3.0</v>
          </cell>
          <cell r="B2895" t="str">
            <v>Cisco IP/TV Starter Kit &amp; MPEG1/MPEG2 Half D1 Capture Card</v>
          </cell>
          <cell r="C2895" t="str">
            <v>9Q650383</v>
          </cell>
          <cell r="D2895" t="str">
            <v>IP-SOL-IPTV-START-HD1-3.0</v>
          </cell>
          <cell r="G2895">
            <v>1728000</v>
          </cell>
          <cell r="H2895">
            <v>1054080</v>
          </cell>
          <cell r="I2895">
            <v>26352</v>
          </cell>
        </row>
        <row r="2896">
          <cell r="A2896" t="str">
            <v>IPTV-STREAM-WIN-1</v>
          </cell>
          <cell r="B2896" t="str">
            <v>IP/TV StreamWatch</v>
          </cell>
          <cell r="C2896" t="str">
            <v>9Q650396</v>
          </cell>
          <cell r="D2896" t="str">
            <v>IP-SOL-IPTV-STREAM-WIN-1</v>
          </cell>
          <cell r="G2896">
            <v>108000</v>
          </cell>
          <cell r="H2896">
            <v>65880</v>
          </cell>
          <cell r="I2896">
            <v>1647</v>
          </cell>
        </row>
        <row r="2897">
          <cell r="A2897" t="str">
            <v>IPTV-VIEW-MP2-ADD</v>
          </cell>
          <cell r="B2897" t="str">
            <v>MPEG2 Software Decoder Additional Single Viewer License</v>
          </cell>
          <cell r="C2897" t="str">
            <v>9Q650400</v>
          </cell>
          <cell r="D2897" t="str">
            <v>IP-SOL-IPTV-VIEW-MP2-ADD</v>
          </cell>
          <cell r="G2897">
            <v>11000</v>
          </cell>
          <cell r="H2897">
            <v>6710</v>
          </cell>
          <cell r="I2897">
            <v>167.75</v>
          </cell>
        </row>
        <row r="2898">
          <cell r="A2898" t="str">
            <v>IPTV-VIEW-MP2-BASE</v>
          </cell>
          <cell r="B2898" t="str">
            <v>MPEG2 Software Decoder Base Kit, inc. docs,CD, &amp; 1 license</v>
          </cell>
          <cell r="C2898" t="str">
            <v>9Q650413</v>
          </cell>
          <cell r="D2898" t="str">
            <v>IP-SOL-IPTV-VIEW-MP2-BASE</v>
          </cell>
          <cell r="G2898">
            <v>16000</v>
          </cell>
          <cell r="H2898">
            <v>9760</v>
          </cell>
          <cell r="I2898">
            <v>244</v>
          </cell>
        </row>
        <row r="2899">
          <cell r="A2899" t="str">
            <v>CAM-4.0-SOL-10K</v>
          </cell>
          <cell r="B2899" t="str">
            <v>Cisco Access Manager 4.0 up to 10000 port support Solaris</v>
          </cell>
          <cell r="C2899" t="str">
            <v>9Q660010</v>
          </cell>
          <cell r="D2899" t="str">
            <v>IP-SOL-CAM-4.0-SOL-10K</v>
          </cell>
          <cell r="E2899">
            <v>2835000</v>
          </cell>
          <cell r="F2899">
            <v>1738800</v>
          </cell>
          <cell r="G2899">
            <v>1890000</v>
          </cell>
          <cell r="H2899">
            <v>1152900</v>
          </cell>
          <cell r="I2899">
            <v>115290</v>
          </cell>
        </row>
        <row r="2900">
          <cell r="A2900" t="str">
            <v>CAM-4.0-SOL-15K</v>
          </cell>
          <cell r="B2900" t="str">
            <v>Cisco Access Manager 4.0 up to 15000 port support Solaris</v>
          </cell>
          <cell r="C2900" t="str">
            <v>9Q660023</v>
          </cell>
          <cell r="D2900" t="str">
            <v>IP-SOL-CAM-4.0-SOL-15K</v>
          </cell>
          <cell r="E2900">
            <v>3645000</v>
          </cell>
          <cell r="F2900">
            <v>2235600</v>
          </cell>
          <cell r="G2900">
            <v>2430000</v>
          </cell>
          <cell r="H2900">
            <v>1482300</v>
          </cell>
          <cell r="I2900">
            <v>148230</v>
          </cell>
        </row>
        <row r="2901">
          <cell r="A2901" t="str">
            <v>CAM-4.0-SOL-50K</v>
          </cell>
          <cell r="B2901" t="str">
            <v>Cisco Access Manager 4.0 up to 50000 port support Solaris</v>
          </cell>
          <cell r="C2901" t="str">
            <v>9Q660036</v>
          </cell>
          <cell r="D2901" t="str">
            <v>IP-SOL-CAM-4.0-SOL-50K</v>
          </cell>
          <cell r="E2901">
            <v>4860000</v>
          </cell>
          <cell r="F2901">
            <v>2980800</v>
          </cell>
          <cell r="G2901">
            <v>3240000</v>
          </cell>
          <cell r="H2901">
            <v>1976400</v>
          </cell>
          <cell r="I2901">
            <v>197640</v>
          </cell>
        </row>
        <row r="2902">
          <cell r="A2902" t="str">
            <v>CAM-4.0-SOL-5K</v>
          </cell>
          <cell r="B2902" t="str">
            <v>Cisco Access Manager 4.0 up to 5000 port support Solaris</v>
          </cell>
          <cell r="C2902" t="str">
            <v>9Q660049</v>
          </cell>
          <cell r="D2902" t="str">
            <v>IP-SOL-CAM-4.0-SOL-5K</v>
          </cell>
          <cell r="E2902">
            <v>1620000</v>
          </cell>
          <cell r="F2902">
            <v>993600</v>
          </cell>
          <cell r="G2902">
            <v>1080000</v>
          </cell>
          <cell r="H2902">
            <v>658800</v>
          </cell>
          <cell r="I2902">
            <v>65880</v>
          </cell>
        </row>
        <row r="2903">
          <cell r="A2903" t="str">
            <v>CAM-4.0-SOL-EXT</v>
          </cell>
          <cell r="B2903" t="str">
            <v>Cisco Access Manager 4.0 over 50000 port support Solaris</v>
          </cell>
          <cell r="C2903" t="str">
            <v>9Q660052</v>
          </cell>
          <cell r="D2903" t="str">
            <v>IP-SOL-CAM-4.0-SOL-EXT</v>
          </cell>
          <cell r="E2903">
            <v>7533000</v>
          </cell>
          <cell r="F2903">
            <v>4620300</v>
          </cell>
          <cell r="G2903">
            <v>5022000</v>
          </cell>
          <cell r="H2903">
            <v>3063420</v>
          </cell>
          <cell r="I2903">
            <v>306342</v>
          </cell>
        </row>
        <row r="2904">
          <cell r="A2904" t="str">
            <v>CRPMS-1.0</v>
          </cell>
          <cell r="B2904" t="str">
            <v>Cisco Resource Pool Manager Server v1.0 (1 server)</v>
          </cell>
          <cell r="C2904" t="str">
            <v>9Q660065</v>
          </cell>
          <cell r="D2904" t="str">
            <v>IP-SOL-CRPMS-1.0</v>
          </cell>
          <cell r="E2904">
            <v>5670000</v>
          </cell>
          <cell r="F2904">
            <v>3477600</v>
          </cell>
          <cell r="G2904">
            <v>3780000</v>
          </cell>
          <cell r="H2904">
            <v>2305800</v>
          </cell>
          <cell r="I2904">
            <v>57645</v>
          </cell>
        </row>
        <row r="2905">
          <cell r="A2905" t="str">
            <v>CRPMS-4S-1.0</v>
          </cell>
          <cell r="B2905" t="str">
            <v>Cisco Resource Pool Manager Server v1.0 (4 servers)</v>
          </cell>
          <cell r="C2905" t="str">
            <v>9Q660078</v>
          </cell>
          <cell r="D2905" t="str">
            <v>IP-SOL-CRPMS-4S-1.0</v>
          </cell>
          <cell r="E2905">
            <v>15390000</v>
          </cell>
          <cell r="F2905">
            <v>9439200</v>
          </cell>
          <cell r="G2905">
            <v>10260000</v>
          </cell>
          <cell r="H2905">
            <v>6258600</v>
          </cell>
          <cell r="I2905">
            <v>156465</v>
          </cell>
        </row>
        <row r="2906">
          <cell r="A2906" t="str">
            <v>CIPM-2.0L-500-BASE</v>
          </cell>
          <cell r="B2906" t="str">
            <v>IP Manager Lite, Base Product w/500 Devices</v>
          </cell>
          <cell r="C2906" t="str">
            <v>9Q660081</v>
          </cell>
          <cell r="D2906" t="str">
            <v>IP-SOL-CIPM-2.0L-500-BASE</v>
          </cell>
          <cell r="E2906">
            <v>7020000</v>
          </cell>
          <cell r="F2906">
            <v>4752000</v>
          </cell>
          <cell r="G2906">
            <v>5400000</v>
          </cell>
          <cell r="H2906">
            <v>3294000</v>
          </cell>
          <cell r="I2906">
            <v>82350</v>
          </cell>
        </row>
        <row r="2907">
          <cell r="A2907" t="str">
            <v>CIPM-2.0L-SL</v>
          </cell>
          <cell r="B2907" t="str">
            <v>IP Manager Lite, Unlimited Number of Devices</v>
          </cell>
          <cell r="C2907" t="str">
            <v>9Q660094</v>
          </cell>
          <cell r="D2907" t="str">
            <v>IP-SOL-CIPM-2.0L-SL</v>
          </cell>
          <cell r="E2907">
            <v>84240000</v>
          </cell>
          <cell r="F2907">
            <v>57024000</v>
          </cell>
          <cell r="G2907">
            <v>64800000</v>
          </cell>
          <cell r="H2907">
            <v>39528000</v>
          </cell>
          <cell r="I2907">
            <v>988200</v>
          </cell>
        </row>
        <row r="2908">
          <cell r="A2908" t="str">
            <v>CIPM-ADD-1000-EXT</v>
          </cell>
          <cell r="B2908" t="str">
            <v>IP Manager, Additional 1000 Router License</v>
          </cell>
          <cell r="C2908" t="str">
            <v>9Q660108</v>
          </cell>
          <cell r="D2908" t="str">
            <v>IP-SOL-CIPM-ADD-1000-EXT</v>
          </cell>
          <cell r="E2908">
            <v>10530000</v>
          </cell>
          <cell r="F2908">
            <v>7128000</v>
          </cell>
          <cell r="G2908">
            <v>8100000</v>
          </cell>
          <cell r="H2908">
            <v>4941000</v>
          </cell>
          <cell r="I2908">
            <v>123525</v>
          </cell>
        </row>
        <row r="2909">
          <cell r="A2909" t="str">
            <v>CIPM-ADD-5000-EXT</v>
          </cell>
          <cell r="B2909" t="str">
            <v>IP Manager, Additional 5000 Router License</v>
          </cell>
          <cell r="C2909" t="str">
            <v>9Q660111</v>
          </cell>
          <cell r="D2909" t="str">
            <v>IP-SOL-CIPM-ADD-5000-EXT</v>
          </cell>
          <cell r="E2909">
            <v>35100000</v>
          </cell>
          <cell r="F2909">
            <v>23760000</v>
          </cell>
          <cell r="G2909">
            <v>27000000</v>
          </cell>
          <cell r="H2909">
            <v>16470000</v>
          </cell>
          <cell r="I2909">
            <v>411750</v>
          </cell>
        </row>
        <row r="2910">
          <cell r="A2910" t="str">
            <v>CIPM-ADD-500-EXT</v>
          </cell>
          <cell r="B2910" t="str">
            <v>IP Manager, Additional 500 Router License</v>
          </cell>
          <cell r="C2910" t="str">
            <v>9Q660124</v>
          </cell>
          <cell r="D2910" t="str">
            <v>IP-SOL-CIPM-ADD-500-EXT</v>
          </cell>
          <cell r="E2910">
            <v>7020000</v>
          </cell>
          <cell r="F2910">
            <v>4752000</v>
          </cell>
          <cell r="G2910">
            <v>5400000</v>
          </cell>
          <cell r="H2910">
            <v>3294000</v>
          </cell>
          <cell r="I2910">
            <v>82350</v>
          </cell>
        </row>
        <row r="2911">
          <cell r="A2911" t="str">
            <v>CNR-3.5</v>
          </cell>
          <cell r="B2911" t="str">
            <v>Cisco Network Registrar 3.5, base, 1250 nodes, all platforms</v>
          </cell>
          <cell r="C2911" t="str">
            <v>9Q660137</v>
          </cell>
          <cell r="D2911" t="str">
            <v>IP-SOL-CNR-3.5</v>
          </cell>
          <cell r="E2911">
            <v>1619000</v>
          </cell>
          <cell r="F2911">
            <v>992800</v>
          </cell>
          <cell r="G2911">
            <v>1079000</v>
          </cell>
          <cell r="H2911">
            <v>658190</v>
          </cell>
          <cell r="I2911">
            <v>16454.75</v>
          </cell>
        </row>
        <row r="2912">
          <cell r="A2912" t="str">
            <v>CNR-ADD-1250</v>
          </cell>
          <cell r="B2912" t="str">
            <v>Cisco Network Registrar, Additional 1,250 Nodes</v>
          </cell>
          <cell r="C2912" t="str">
            <v>9Q660140</v>
          </cell>
          <cell r="D2912" t="str">
            <v>IP-SOL-CNR-ADD-1250</v>
          </cell>
          <cell r="E2912">
            <v>709000</v>
          </cell>
          <cell r="F2912">
            <v>435100</v>
          </cell>
          <cell r="G2912">
            <v>473000</v>
          </cell>
          <cell r="H2912">
            <v>288530</v>
          </cell>
          <cell r="I2912">
            <v>7213.25</v>
          </cell>
        </row>
        <row r="2913">
          <cell r="A2913" t="str">
            <v>CNR-ADD-2500</v>
          </cell>
          <cell r="B2913" t="str">
            <v>Cisco Network Registrar, Additional 2,500 Nodes</v>
          </cell>
          <cell r="C2913" t="str">
            <v>9Q660153</v>
          </cell>
          <cell r="D2913" t="str">
            <v>IP-SOL-CNR-ADD-2500</v>
          </cell>
          <cell r="E2913">
            <v>1215000</v>
          </cell>
          <cell r="F2913">
            <v>745200</v>
          </cell>
          <cell r="G2913">
            <v>810000</v>
          </cell>
          <cell r="H2913">
            <v>494100</v>
          </cell>
          <cell r="I2913">
            <v>12352.5</v>
          </cell>
        </row>
        <row r="2914">
          <cell r="A2914" t="str">
            <v>CNR-ADD-25K</v>
          </cell>
          <cell r="B2914" t="str">
            <v>Cisco Network Registrar, Additional 25,000 Nodes</v>
          </cell>
          <cell r="C2914" t="str">
            <v>9Q660166</v>
          </cell>
          <cell r="D2914" t="str">
            <v>IP-SOL-CNR-ADD-25K</v>
          </cell>
          <cell r="E2914">
            <v>6885000</v>
          </cell>
          <cell r="F2914">
            <v>4222800</v>
          </cell>
          <cell r="G2914">
            <v>4590000</v>
          </cell>
          <cell r="H2914">
            <v>2799900</v>
          </cell>
          <cell r="I2914">
            <v>69997.5</v>
          </cell>
        </row>
        <row r="2915">
          <cell r="A2915" t="str">
            <v>CNR-ADD-5K</v>
          </cell>
          <cell r="B2915" t="str">
            <v>Cisco Network Registrar, Additional 5,000 Nodes</v>
          </cell>
          <cell r="C2915" t="str">
            <v>9Q660179</v>
          </cell>
          <cell r="D2915" t="str">
            <v>IP-SOL-CNR-ADD-5K</v>
          </cell>
          <cell r="E2915">
            <v>2025000</v>
          </cell>
          <cell r="F2915">
            <v>1242000</v>
          </cell>
          <cell r="G2915">
            <v>1350000</v>
          </cell>
          <cell r="H2915">
            <v>823500</v>
          </cell>
          <cell r="I2915">
            <v>20587.5</v>
          </cell>
        </row>
        <row r="2916">
          <cell r="A2916" t="str">
            <v>CNR-SITE</v>
          </cell>
          <cell r="B2916" t="str">
            <v>Cisco Network Registrar, Enterprise Site License Unlim Nodes</v>
          </cell>
          <cell r="C2916" t="str">
            <v>9Q660182</v>
          </cell>
          <cell r="D2916" t="str">
            <v>IP-SOL-CNR-SITE</v>
          </cell>
          <cell r="E2916">
            <v>64800000</v>
          </cell>
          <cell r="F2916">
            <v>39744000</v>
          </cell>
          <cell r="G2916">
            <v>43200000</v>
          </cell>
          <cell r="H2916">
            <v>26352000</v>
          </cell>
          <cell r="I2916">
            <v>658800</v>
          </cell>
        </row>
        <row r="2917">
          <cell r="A2917" t="str">
            <v>DDM-1K-UPG-TO-CNR</v>
          </cell>
          <cell r="B2917" t="str">
            <v>Upgrade From CDDM 1K Nodes to CNR 1,250 Nodes</v>
          </cell>
          <cell r="C2917" t="str">
            <v>9Q660195</v>
          </cell>
          <cell r="D2917" t="str">
            <v>IP-SOL-DDM-1K-UPG-TO-CNR</v>
          </cell>
          <cell r="E2917">
            <v>810000</v>
          </cell>
          <cell r="F2917">
            <v>496800</v>
          </cell>
          <cell r="G2917">
            <v>540000</v>
          </cell>
          <cell r="H2917">
            <v>329400</v>
          </cell>
          <cell r="I2917">
            <v>8235</v>
          </cell>
        </row>
        <row r="2918">
          <cell r="A2918" t="str">
            <v>DDM-5K-UPG-TO-CNR</v>
          </cell>
          <cell r="B2918" t="str">
            <v>Upgrade From CDDM 5K Nodes to CNR 5,000 Nodes</v>
          </cell>
          <cell r="C2918" t="str">
            <v>9Q660209</v>
          </cell>
          <cell r="D2918" t="str">
            <v>IP-SOL-DDM-5K-UPG-TO-CNR</v>
          </cell>
          <cell r="E2918">
            <v>1771000</v>
          </cell>
          <cell r="F2918">
            <v>1086500</v>
          </cell>
          <cell r="G2918">
            <v>1181000</v>
          </cell>
          <cell r="H2918">
            <v>720410</v>
          </cell>
          <cell r="I2918">
            <v>18010.25</v>
          </cell>
        </row>
        <row r="2919">
          <cell r="A2919" t="str">
            <v>QPM-1.1</v>
          </cell>
          <cell r="B2919" t="str">
            <v>Cisco QoS Policy Manager 1.1</v>
          </cell>
          <cell r="C2919" t="str">
            <v>9Q660456</v>
          </cell>
          <cell r="D2919" t="str">
            <v>IP-SOL-QPM-1.1</v>
          </cell>
          <cell r="E2919">
            <v>1619000</v>
          </cell>
          <cell r="F2919">
            <v>992800</v>
          </cell>
          <cell r="G2919">
            <v>1079000</v>
          </cell>
          <cell r="H2919">
            <v>658190</v>
          </cell>
          <cell r="I2919">
            <v>16454.75</v>
          </cell>
        </row>
        <row r="2920">
          <cell r="A2920" t="str">
            <v>QPM-PDP-1.0-NT</v>
          </cell>
          <cell r="B2920" t="str">
            <v>Additional PDP software for QPM 1.1 for NT environments</v>
          </cell>
          <cell r="C2920" t="str">
            <v>9Q660469</v>
          </cell>
          <cell r="D2920" t="str">
            <v>IP-SOL-QPM-PDP-1.0-NT</v>
          </cell>
          <cell r="E2920">
            <v>1133000</v>
          </cell>
          <cell r="F2920">
            <v>694700</v>
          </cell>
          <cell r="G2920">
            <v>755000</v>
          </cell>
          <cell r="H2920">
            <v>460550</v>
          </cell>
          <cell r="I2920">
            <v>11513.75</v>
          </cell>
        </row>
        <row r="2921">
          <cell r="A2921" t="str">
            <v>CWME-1110-HW</v>
          </cell>
          <cell r="B2921" t="str">
            <v>Mgmt Engine 1110, HW ONLY, 1-RU rack mountable, 110/220v</v>
          </cell>
          <cell r="C2921" t="str">
            <v>9Q660472</v>
          </cell>
          <cell r="D2921" t="str">
            <v>IP-SOL-CWME-1110-HW</v>
          </cell>
          <cell r="E2921">
            <v>1053000</v>
          </cell>
          <cell r="F2921">
            <v>645900</v>
          </cell>
          <cell r="G2921">
            <v>702000</v>
          </cell>
          <cell r="H2921">
            <v>428220</v>
          </cell>
          <cell r="I2921">
            <v>10705.5</v>
          </cell>
        </row>
        <row r="2922">
          <cell r="A2922" t="str">
            <v>CWSMS-1.0</v>
          </cell>
          <cell r="B2922" t="str">
            <v>Service Mgmt Solution HW+SW; w/-ME1110, SLM 1, CV 5</v>
          </cell>
          <cell r="C2922" t="str">
            <v>9Q660485</v>
          </cell>
          <cell r="D2922" t="str">
            <v>IP-SOL-CWSMS-1.0</v>
          </cell>
          <cell r="E2922">
            <v>2429000</v>
          </cell>
          <cell r="F2922">
            <v>1489600</v>
          </cell>
          <cell r="G2922">
            <v>1619000</v>
          </cell>
          <cell r="H2922">
            <v>987590</v>
          </cell>
          <cell r="I2922">
            <v>24689.75</v>
          </cell>
        </row>
        <row r="2923">
          <cell r="A2923" t="str">
            <v>CWSMS-1.0-P1</v>
          </cell>
          <cell r="B2923" t="str">
            <v>SMS (PROMO) full HW+SW, avail to LMS or RWAN users</v>
          </cell>
          <cell r="C2923" t="str">
            <v>9Q660498</v>
          </cell>
          <cell r="D2923" t="str">
            <v>IP-SOL-CWSMS-1.0-P1</v>
          </cell>
          <cell r="E2923">
            <v>1619000</v>
          </cell>
          <cell r="F2923">
            <v>992800</v>
          </cell>
          <cell r="G2923">
            <v>1079000</v>
          </cell>
          <cell r="H2923">
            <v>658190</v>
          </cell>
          <cell r="I2923">
            <v>16454.75</v>
          </cell>
        </row>
        <row r="2924">
          <cell r="A2924" t="str">
            <v>CWVM-2.0-NT</v>
          </cell>
          <cell r="B2924" t="str">
            <v>CW2000 Voice Manager 2.0 for NT, Includes SW and Doc</v>
          </cell>
          <cell r="C2924" t="str">
            <v>9Q660502</v>
          </cell>
          <cell r="D2924" t="str">
            <v>IP-SOL-CWVM-2.0-NT</v>
          </cell>
          <cell r="E2924">
            <v>1619000</v>
          </cell>
          <cell r="F2924">
            <v>992800</v>
          </cell>
          <cell r="G2924">
            <v>1079000</v>
          </cell>
          <cell r="H2924">
            <v>658190</v>
          </cell>
          <cell r="I2924">
            <v>16454.75</v>
          </cell>
        </row>
        <row r="2925">
          <cell r="A2925" t="str">
            <v>CWVM-2.0-NT-P1</v>
          </cell>
          <cell r="B2925" t="str">
            <v>CW2000 Voice Manager 2.0 for NT, Introductory PROMO</v>
          </cell>
          <cell r="C2925" t="str">
            <v>9Q660515</v>
          </cell>
          <cell r="D2925" t="str">
            <v>IP-SOL-CWVM-2.0-NT-P1</v>
          </cell>
          <cell r="E2925">
            <v>1214000</v>
          </cell>
          <cell r="F2925">
            <v>744400</v>
          </cell>
          <cell r="G2925">
            <v>809000</v>
          </cell>
          <cell r="H2925">
            <v>493490</v>
          </cell>
          <cell r="I2925">
            <v>12337.25</v>
          </cell>
        </row>
        <row r="2926">
          <cell r="A2926" t="str">
            <v>CWVM-2.0-NT-UPG</v>
          </cell>
          <cell r="B2926" t="str">
            <v>Upgrade from Cisco Voice Manager 1.0/1.1 to CVM 2.0 on NT</v>
          </cell>
          <cell r="C2926" t="str">
            <v>9Q660528</v>
          </cell>
          <cell r="D2926" t="str">
            <v>IP-SOL-CWVM-2.0-NT-UPG</v>
          </cell>
          <cell r="E2926">
            <v>809000</v>
          </cell>
          <cell r="F2926">
            <v>496000</v>
          </cell>
          <cell r="G2926">
            <v>539000</v>
          </cell>
          <cell r="H2926">
            <v>328790</v>
          </cell>
          <cell r="I2926">
            <v>8219.75</v>
          </cell>
        </row>
        <row r="2927">
          <cell r="A2927" t="str">
            <v>BLU-ISM3.0-NVM</v>
          </cell>
          <cell r="B2927" t="str">
            <v>CW Blue Internetwork Status Monitor-3.0-NetView (MVS)</v>
          </cell>
          <cell r="C2927" t="str">
            <v>9Q660531</v>
          </cell>
          <cell r="D2927" t="str">
            <v>IP-SOL-BLU-ISM3.0-NVM</v>
          </cell>
          <cell r="E2927">
            <v>2429000</v>
          </cell>
          <cell r="F2927">
            <v>1489600</v>
          </cell>
          <cell r="G2927">
            <v>1619000</v>
          </cell>
          <cell r="H2927">
            <v>987590</v>
          </cell>
          <cell r="I2927">
            <v>24689.75</v>
          </cell>
        </row>
        <row r="2928">
          <cell r="A2928" t="str">
            <v>BLU-ISM3.0-NVM-UG1</v>
          </cell>
          <cell r="B2928" t="str">
            <v>Upgrade from NSP 1.0 to ISM 3.0 for NetView</v>
          </cell>
          <cell r="C2928" t="str">
            <v>9Q660544</v>
          </cell>
          <cell r="D2928" t="str">
            <v>IP-SOL-BLU-ISM3.0-NVM-UG1</v>
          </cell>
          <cell r="E2928">
            <v>2268000</v>
          </cell>
          <cell r="F2928">
            <v>1391100</v>
          </cell>
          <cell r="G2928">
            <v>1512000</v>
          </cell>
          <cell r="H2928">
            <v>922320</v>
          </cell>
          <cell r="I2928">
            <v>23058</v>
          </cell>
        </row>
        <row r="2929">
          <cell r="A2929" t="str">
            <v>BLU-ISM3.0-NVM-UPG</v>
          </cell>
          <cell r="B2929" t="str">
            <v>Upgrade from NSP 2.0 to ISM 3.0 for NetView</v>
          </cell>
          <cell r="C2929" t="str">
            <v>9Q660557</v>
          </cell>
          <cell r="D2929" t="str">
            <v>IP-SOL-BLU-ISM3.0-NVM-UPG</v>
          </cell>
          <cell r="E2929">
            <v>810000</v>
          </cell>
          <cell r="F2929">
            <v>496800</v>
          </cell>
          <cell r="G2929">
            <v>540000</v>
          </cell>
          <cell r="H2929">
            <v>329400</v>
          </cell>
          <cell r="I2929">
            <v>8235</v>
          </cell>
        </row>
        <row r="2930">
          <cell r="A2930" t="str">
            <v>CWW-5.0</v>
          </cell>
          <cell r="B2930" t="str">
            <v>CiscoWorks for Windows,  V5.0</v>
          </cell>
          <cell r="C2930" t="str">
            <v>9Q660834</v>
          </cell>
          <cell r="D2930" t="str">
            <v>IP-SOL-CWW-5.0</v>
          </cell>
          <cell r="E2930">
            <v>323000</v>
          </cell>
          <cell r="F2930">
            <v>197900</v>
          </cell>
          <cell r="G2930">
            <v>215000</v>
          </cell>
          <cell r="H2930">
            <v>131150</v>
          </cell>
          <cell r="I2930">
            <v>3278.75</v>
          </cell>
        </row>
        <row r="2931">
          <cell r="A2931" t="str">
            <v>CWW-5.0-UPG</v>
          </cell>
          <cell r="B2931" t="str">
            <v>CiscoWorks for Windows, v5.0 Upgrade</v>
          </cell>
          <cell r="C2931" t="str">
            <v>9Q660847</v>
          </cell>
          <cell r="D2931" t="str">
            <v>IP-SOL-CWW-5.0-UPG</v>
          </cell>
          <cell r="E2931">
            <v>210000</v>
          </cell>
          <cell r="F2931">
            <v>128800</v>
          </cell>
          <cell r="G2931">
            <v>140000</v>
          </cell>
          <cell r="H2931">
            <v>85400</v>
          </cell>
          <cell r="I2931">
            <v>2135</v>
          </cell>
        </row>
        <row r="2932">
          <cell r="A2932" t="str">
            <v>CWE+C-AIX-COMB3</v>
          </cell>
          <cell r="B2932" t="str">
            <v>Campus for AIX, Std.Prod:CM3, RME3, TD5.8, CV5. CDs &amp; Doc</v>
          </cell>
          <cell r="C2932" t="str">
            <v>9Q660850</v>
          </cell>
          <cell r="D2932" t="str">
            <v>IP-SOL-CWE+C-AIX-COMB3</v>
          </cell>
          <cell r="E2932">
            <v>2429000</v>
          </cell>
          <cell r="F2932">
            <v>1489600</v>
          </cell>
          <cell r="G2932">
            <v>1619000</v>
          </cell>
          <cell r="H2932">
            <v>987590</v>
          </cell>
          <cell r="I2932">
            <v>24689.75</v>
          </cell>
        </row>
        <row r="2933">
          <cell r="A2933" t="str">
            <v>CWE+C-AIX-MAINT2</v>
          </cell>
          <cell r="B2933" t="str">
            <v>Campus 2.4+Ess 2.2 for AIX; Patches, New Devices</v>
          </cell>
          <cell r="C2933" t="str">
            <v>9Q660863</v>
          </cell>
          <cell r="D2933" t="str">
            <v>IP-SOL-CWE+C-AIX-MAINT2</v>
          </cell>
          <cell r="E2933">
            <v>113000</v>
          </cell>
          <cell r="F2933">
            <v>69100</v>
          </cell>
          <cell r="G2933">
            <v>75000</v>
          </cell>
          <cell r="H2933">
            <v>45750</v>
          </cell>
          <cell r="I2933">
            <v>1143.75</v>
          </cell>
        </row>
        <row r="2934">
          <cell r="A2934" t="str">
            <v>CWE+C-AIX-UPG3</v>
          </cell>
          <cell r="B2934" t="str">
            <v>Campus for AIX, Upgrade from CWSI 2.x+RME 2.x. CDs &amp; Doc</v>
          </cell>
          <cell r="C2934" t="str">
            <v>9Q660876</v>
          </cell>
          <cell r="D2934" t="str">
            <v>IP-SOL-CWE+C-AIX-UPG3</v>
          </cell>
          <cell r="E2934">
            <v>1215000</v>
          </cell>
          <cell r="F2934">
            <v>745200</v>
          </cell>
          <cell r="G2934">
            <v>810000</v>
          </cell>
          <cell r="H2934">
            <v>494100</v>
          </cell>
          <cell r="I2934">
            <v>12352.5</v>
          </cell>
        </row>
        <row r="2935">
          <cell r="A2935" t="str">
            <v>CWE+C-NT-MAINT2</v>
          </cell>
          <cell r="B2935" t="str">
            <v>Campus 2.4+Ess 2.2 for NT Patches, New Devices</v>
          </cell>
          <cell r="C2935" t="str">
            <v>9Q660889</v>
          </cell>
          <cell r="D2935" t="str">
            <v>IP-SOL-CWE+C-NT-MAINT2</v>
          </cell>
          <cell r="E2935">
            <v>113000</v>
          </cell>
          <cell r="F2935">
            <v>69100</v>
          </cell>
          <cell r="G2935">
            <v>75000</v>
          </cell>
          <cell r="H2935">
            <v>45750</v>
          </cell>
          <cell r="I2935">
            <v>1143.75</v>
          </cell>
        </row>
        <row r="2936">
          <cell r="A2936" t="str">
            <v>CWE+C-SOL-MAINT2</v>
          </cell>
          <cell r="B2936" t="str">
            <v>Campus 2.4+Ess 2.2 for SOL Patches, New Devices</v>
          </cell>
          <cell r="C2936" t="str">
            <v>9Q660892</v>
          </cell>
          <cell r="D2936" t="str">
            <v>IP-SOL-CWE+C-SOL-MAINT2</v>
          </cell>
          <cell r="E2936">
            <v>113000</v>
          </cell>
          <cell r="F2936">
            <v>69100</v>
          </cell>
          <cell r="G2936">
            <v>75000</v>
          </cell>
          <cell r="H2936">
            <v>45750</v>
          </cell>
          <cell r="I2936">
            <v>1143.75</v>
          </cell>
        </row>
        <row r="2937">
          <cell r="A2937" t="str">
            <v>CWE+C-UX-COMB3</v>
          </cell>
          <cell r="B2937" t="str">
            <v>Campus for HP-UX, Std.Prod:CM3, RME3, TD5.8, CV5. CDs &amp; Doc</v>
          </cell>
          <cell r="C2937" t="str">
            <v>9Q660906</v>
          </cell>
          <cell r="D2937" t="str">
            <v>IP-SOL-CWE+C-UX-COMB3</v>
          </cell>
          <cell r="E2937">
            <v>2429000</v>
          </cell>
          <cell r="F2937">
            <v>1489600</v>
          </cell>
          <cell r="G2937">
            <v>1619000</v>
          </cell>
          <cell r="H2937">
            <v>987590</v>
          </cell>
          <cell r="I2937">
            <v>24689.75</v>
          </cell>
        </row>
        <row r="2938">
          <cell r="A2938" t="str">
            <v>CWE+C-UX-MAINT2</v>
          </cell>
          <cell r="B2938" t="str">
            <v>Campus 2.4+Ess 2.2 for HP-UX; Patches, New Devices</v>
          </cell>
          <cell r="C2938" t="str">
            <v>9Q660919</v>
          </cell>
          <cell r="D2938" t="str">
            <v>IP-SOL-CWE+C-UX-MAINT2</v>
          </cell>
          <cell r="E2938">
            <v>113000</v>
          </cell>
          <cell r="F2938">
            <v>69100</v>
          </cell>
          <cell r="G2938">
            <v>75000</v>
          </cell>
          <cell r="H2938">
            <v>45750</v>
          </cell>
          <cell r="I2938">
            <v>1143.75</v>
          </cell>
        </row>
        <row r="2939">
          <cell r="A2939" t="str">
            <v>CWE+C-UX-UPG3</v>
          </cell>
          <cell r="B2939" t="str">
            <v>Campus for HP-UX, Upgrade from CWSI 2.x+RME 2.x. CDs &amp; Doc</v>
          </cell>
          <cell r="C2939" t="str">
            <v>9Q660922</v>
          </cell>
          <cell r="D2939" t="str">
            <v>IP-SOL-CWE+C-UX-UPG3</v>
          </cell>
          <cell r="E2939">
            <v>1215000</v>
          </cell>
          <cell r="F2939">
            <v>745200</v>
          </cell>
          <cell r="G2939">
            <v>810000</v>
          </cell>
          <cell r="H2939">
            <v>494100</v>
          </cell>
          <cell r="I2939">
            <v>12352.5</v>
          </cell>
        </row>
        <row r="2940">
          <cell r="A2940" t="str">
            <v>CWLMS-1.0-NT</v>
          </cell>
          <cell r="B2940" t="str">
            <v>LAN Mgmt for NT, incl: CM 3, RME 3, CV 5, TD5, CFM 1,+Doc</v>
          </cell>
          <cell r="C2940" t="str">
            <v>9Q660935</v>
          </cell>
          <cell r="D2940" t="str">
            <v>IP-SOL-CWLMS-1.0-NT</v>
          </cell>
          <cell r="E2940">
            <v>2429000</v>
          </cell>
          <cell r="F2940">
            <v>1489600</v>
          </cell>
          <cell r="G2940">
            <v>1619000</v>
          </cell>
          <cell r="H2940">
            <v>987590</v>
          </cell>
          <cell r="I2940">
            <v>24689.75</v>
          </cell>
        </row>
        <row r="2941">
          <cell r="A2941" t="str">
            <v>CWLMS-1.0-NT-EXC</v>
          </cell>
          <cell r="B2941" t="str">
            <v>EXCHANGE LMS SOL FOR LMS FOR NT INCL CD,Docs</v>
          </cell>
          <cell r="C2941" t="str">
            <v>9Q662377</v>
          </cell>
          <cell r="D2941" t="str">
            <v>IP-SOL-CWLMS-1.0-NT-EXC</v>
          </cell>
          <cell r="E2941">
            <v>41000</v>
          </cell>
          <cell r="F2941">
            <v>25000</v>
          </cell>
          <cell r="G2941">
            <v>27000</v>
          </cell>
          <cell r="H2941">
            <v>16470</v>
          </cell>
          <cell r="I2941">
            <v>411.75</v>
          </cell>
        </row>
        <row r="2942">
          <cell r="A2942" t="str">
            <v>CWLMS-1.0-NT-P1</v>
          </cell>
          <cell r="B2942" t="str">
            <v>PROMOTION, for RWAN users adding LMS for NT to network</v>
          </cell>
          <cell r="C2942" t="str">
            <v>9Q660948</v>
          </cell>
          <cell r="D2942" t="str">
            <v>IP-SOL-CWLMS-1.0-NT-P1</v>
          </cell>
          <cell r="E2942">
            <v>1215000</v>
          </cell>
          <cell r="F2942">
            <v>745200</v>
          </cell>
          <cell r="G2942">
            <v>810000</v>
          </cell>
          <cell r="H2942">
            <v>494100</v>
          </cell>
          <cell r="I2942">
            <v>12352.5</v>
          </cell>
        </row>
        <row r="2943">
          <cell r="A2943" t="str">
            <v>CWLMS-1.0-NT-UPG</v>
          </cell>
          <cell r="B2943" t="str">
            <v>Upgrade to LMS for NT-from CWSI 2.2+, RME 2.x and CW 4</v>
          </cell>
          <cell r="C2943" t="str">
            <v>9Q660951</v>
          </cell>
          <cell r="D2943" t="str">
            <v>IP-SOL-CWLMS-1.0-NT-UPG</v>
          </cell>
          <cell r="E2943">
            <v>1215000</v>
          </cell>
          <cell r="F2943">
            <v>745200</v>
          </cell>
          <cell r="G2943">
            <v>810000</v>
          </cell>
          <cell r="H2943">
            <v>494100</v>
          </cell>
          <cell r="I2943">
            <v>12352.5</v>
          </cell>
        </row>
        <row r="2944">
          <cell r="A2944" t="str">
            <v>CWLMS-1.0-SOL</v>
          </cell>
          <cell r="B2944" t="str">
            <v>LAN Mgmt for SOL, incl: CM 3, RME 3, CV 5, TD5, CFM 1,+Doc</v>
          </cell>
          <cell r="C2944" t="str">
            <v>9Q660964</v>
          </cell>
          <cell r="D2944" t="str">
            <v>IP-SOL-CWLMS-1.0-SOL</v>
          </cell>
          <cell r="E2944">
            <v>2429000</v>
          </cell>
          <cell r="F2944">
            <v>1489600</v>
          </cell>
          <cell r="G2944">
            <v>1619000</v>
          </cell>
          <cell r="H2944">
            <v>987590</v>
          </cell>
          <cell r="I2944">
            <v>24689.75</v>
          </cell>
        </row>
        <row r="2945">
          <cell r="A2945" t="str">
            <v>CWLMS-1.0-SOL-EXC</v>
          </cell>
          <cell r="B2945" t="str">
            <v>EXCHANGE LMS NT FOR LMS FOR SOL Incl CD,Docs</v>
          </cell>
          <cell r="C2945" t="str">
            <v>9Q662364</v>
          </cell>
          <cell r="D2945" t="str">
            <v>IP-SOL-CWLMS-1.0-SOL-EXC</v>
          </cell>
          <cell r="E2945">
            <v>41000</v>
          </cell>
          <cell r="F2945">
            <v>25000</v>
          </cell>
          <cell r="G2945">
            <v>27000</v>
          </cell>
          <cell r="H2945">
            <v>16470</v>
          </cell>
          <cell r="I2945">
            <v>411.75</v>
          </cell>
        </row>
        <row r="2946">
          <cell r="A2946" t="str">
            <v>CWLMS-1.0-SOL-P1</v>
          </cell>
          <cell r="B2946" t="str">
            <v>PROMOTION, for RWAN users adding LMS for SOL to network</v>
          </cell>
          <cell r="C2946" t="str">
            <v>9Q660977</v>
          </cell>
          <cell r="D2946" t="str">
            <v>IP-SOL-CWLMS-1.0-SOL-P1</v>
          </cell>
          <cell r="E2946">
            <v>1215000</v>
          </cell>
          <cell r="F2946">
            <v>745200</v>
          </cell>
          <cell r="G2946">
            <v>810000</v>
          </cell>
          <cell r="H2946">
            <v>494100</v>
          </cell>
          <cell r="I2946">
            <v>12352.5</v>
          </cell>
        </row>
        <row r="2947">
          <cell r="A2947" t="str">
            <v>CWLMS-1.0-SOL-UPG</v>
          </cell>
          <cell r="B2947" t="str">
            <v>Upgrade to LMS for SOL-from CWSI 2.2+, RME 2.x and CW 4</v>
          </cell>
          <cell r="C2947" t="str">
            <v>9Q660980</v>
          </cell>
          <cell r="D2947" t="str">
            <v>IP-SOL-CWLMS-1.0-SOL-UPG</v>
          </cell>
          <cell r="E2947">
            <v>1215000</v>
          </cell>
          <cell r="F2947">
            <v>745200</v>
          </cell>
          <cell r="G2947">
            <v>810000</v>
          </cell>
          <cell r="H2947">
            <v>494100</v>
          </cell>
          <cell r="I2947">
            <v>12352.5</v>
          </cell>
        </row>
        <row r="2948">
          <cell r="A2948" t="str">
            <v>CWRW-1.0-NT</v>
          </cell>
          <cell r="B2948" t="str">
            <v>Routed WAN Solution for NT. Includes. CD and Docs</v>
          </cell>
          <cell r="C2948" t="str">
            <v>9Q660993</v>
          </cell>
          <cell r="D2948" t="str">
            <v>IP-SOL-CWRW-1.0-NT</v>
          </cell>
          <cell r="E2948">
            <v>2429000</v>
          </cell>
          <cell r="F2948">
            <v>1489600</v>
          </cell>
          <cell r="G2948">
            <v>1619000</v>
          </cell>
          <cell r="H2948">
            <v>987590</v>
          </cell>
          <cell r="I2948">
            <v>24689.75</v>
          </cell>
        </row>
        <row r="2949">
          <cell r="A2949" t="str">
            <v>CWRW-1.0-NT-EXC</v>
          </cell>
          <cell r="B2949" t="str">
            <v>EXCHANGE RWAN SOL FOR RWAN NT, INCL CD, DOCS</v>
          </cell>
          <cell r="C2949" t="str">
            <v>9Q661000</v>
          </cell>
          <cell r="D2949" t="str">
            <v>IP-SOL-CWRW-1.0-NT-EXC</v>
          </cell>
          <cell r="E2949">
            <v>41000</v>
          </cell>
          <cell r="F2949">
            <v>25000</v>
          </cell>
          <cell r="G2949">
            <v>27000</v>
          </cell>
          <cell r="H2949">
            <v>16470</v>
          </cell>
          <cell r="I2949">
            <v>411.75</v>
          </cell>
        </row>
        <row r="2950">
          <cell r="A2950" t="str">
            <v>CWRW-1.0-NT-P1</v>
          </cell>
          <cell r="B2950" t="str">
            <v>RWAN Promo for NT. For Campus, ACL, IPM existing customers</v>
          </cell>
          <cell r="C2950" t="str">
            <v>9Q661013</v>
          </cell>
          <cell r="D2950" t="str">
            <v>IP-SOL-CWRW-1.0-NT-P1</v>
          </cell>
          <cell r="E2950">
            <v>1215000</v>
          </cell>
          <cell r="F2950">
            <v>745200</v>
          </cell>
          <cell r="G2950">
            <v>810000</v>
          </cell>
          <cell r="H2950">
            <v>494100</v>
          </cell>
          <cell r="I2950">
            <v>12352.5</v>
          </cell>
        </row>
        <row r="2951">
          <cell r="A2951" t="str">
            <v>CWRW-1.0-SOL</v>
          </cell>
          <cell r="B2951" t="str">
            <v>Routed WAN Solution for SOL. Includes. CD and Docs</v>
          </cell>
          <cell r="C2951" t="str">
            <v>9Q661026</v>
          </cell>
          <cell r="D2951" t="str">
            <v>IP-SOL-CWRW-1.0-SOL</v>
          </cell>
          <cell r="E2951">
            <v>2429000</v>
          </cell>
          <cell r="F2951">
            <v>1489600</v>
          </cell>
          <cell r="G2951">
            <v>1619000</v>
          </cell>
          <cell r="H2951">
            <v>987590</v>
          </cell>
          <cell r="I2951">
            <v>24689.75</v>
          </cell>
        </row>
        <row r="2952">
          <cell r="A2952" t="str">
            <v>CWRW-1.0-SOL-EXC</v>
          </cell>
          <cell r="B2952" t="str">
            <v>EXCHANGE RWAN NT FOR RWAN SOL, INCL CD, DOCS</v>
          </cell>
          <cell r="C2952" t="str">
            <v>9Q661039</v>
          </cell>
          <cell r="D2952" t="str">
            <v>IP-SOL-CWRW-1.0-SOL-EXC</v>
          </cell>
          <cell r="E2952">
            <v>41000</v>
          </cell>
          <cell r="F2952">
            <v>25000</v>
          </cell>
          <cell r="G2952">
            <v>27000</v>
          </cell>
          <cell r="H2952">
            <v>16470</v>
          </cell>
          <cell r="I2952">
            <v>411.75</v>
          </cell>
        </row>
        <row r="2953">
          <cell r="A2953" t="str">
            <v>CWRW-1.0-SOL-P1</v>
          </cell>
          <cell r="B2953" t="str">
            <v>RWAN Promo for SOL. For Campus, ACL, IPM existing customers</v>
          </cell>
          <cell r="C2953" t="str">
            <v>9Q661042</v>
          </cell>
          <cell r="D2953" t="str">
            <v>IP-SOL-CWRW-1.0-SOL-P1</v>
          </cell>
          <cell r="E2953">
            <v>1215000</v>
          </cell>
          <cell r="F2953">
            <v>745200</v>
          </cell>
          <cell r="G2953">
            <v>810000</v>
          </cell>
          <cell r="H2953">
            <v>494100</v>
          </cell>
          <cell r="I2953">
            <v>12352.5</v>
          </cell>
        </row>
        <row r="2954">
          <cell r="A2954" t="str">
            <v>CWRW1-NT-APR-UPT</v>
          </cell>
          <cell r="B2954" t="str">
            <v>RWAN 1.0-NT, Apr 2000 patches and updates for all components</v>
          </cell>
          <cell r="C2954" t="str">
            <v>9Q661055</v>
          </cell>
          <cell r="D2954" t="str">
            <v>IP-SOL-CWRW1-NT-APR-UPT</v>
          </cell>
          <cell r="E2954">
            <v>323000</v>
          </cell>
          <cell r="F2954">
            <v>197900</v>
          </cell>
          <cell r="G2954" t="e">
            <v>#N/A</v>
          </cell>
          <cell r="H2954" t="e">
            <v>#N/A</v>
          </cell>
          <cell r="I2954" t="e">
            <v>#N/A</v>
          </cell>
        </row>
        <row r="2955">
          <cell r="A2955" t="str">
            <v>CWRW1-SOL-APR-UPT</v>
          </cell>
          <cell r="B2955" t="str">
            <v>RWAN 1.0, April 2000 patches and updates for all components</v>
          </cell>
          <cell r="C2955" t="str">
            <v>9Q661068</v>
          </cell>
          <cell r="D2955" t="str">
            <v>IP-SOL-CWRW1-SOL-APR-UPT</v>
          </cell>
          <cell r="E2955">
            <v>323000</v>
          </cell>
          <cell r="F2955">
            <v>197900</v>
          </cell>
          <cell r="G2955" t="e">
            <v>#N/A</v>
          </cell>
          <cell r="H2955" t="e">
            <v>#N/A</v>
          </cell>
          <cell r="I2955" t="e">
            <v>#N/A</v>
          </cell>
        </row>
        <row r="2956">
          <cell r="A2956" t="str">
            <v>URT-1.2-WIN-NT</v>
          </cell>
          <cell r="B2956" t="str">
            <v>User Registration Tool Version 1.2</v>
          </cell>
          <cell r="C2956" t="str">
            <v>9Q661071</v>
          </cell>
          <cell r="D2956" t="str">
            <v>IP-SOL-URT-1.2-WIN-NT</v>
          </cell>
          <cell r="E2956">
            <v>1619000</v>
          </cell>
          <cell r="F2956">
            <v>992800</v>
          </cell>
          <cell r="G2956">
            <v>1079000</v>
          </cell>
          <cell r="H2956">
            <v>658190</v>
          </cell>
          <cell r="I2956">
            <v>16454.75</v>
          </cell>
        </row>
        <row r="2957">
          <cell r="A2957" t="str">
            <v>URT-1.2-WIN-NT-UPG</v>
          </cell>
          <cell r="B2957" t="str">
            <v>URT Upgrade To 1.2</v>
          </cell>
          <cell r="C2957" t="str">
            <v>9Q661084</v>
          </cell>
          <cell r="D2957" t="str">
            <v>IP-SOL-URT-1.2-WIN-NT-UPG</v>
          </cell>
          <cell r="E2957">
            <v>809000</v>
          </cell>
          <cell r="F2957">
            <v>496000</v>
          </cell>
          <cell r="G2957">
            <v>539000</v>
          </cell>
          <cell r="H2957">
            <v>328790</v>
          </cell>
          <cell r="I2957">
            <v>8219.75</v>
          </cell>
        </row>
        <row r="2958">
          <cell r="A2958" t="str">
            <v>BASE-4.0.1-UNL-NT</v>
          </cell>
          <cell r="B2958" t="str">
            <v>Netsys Baseliner 4.0.1, Unlimited Routers, Win NT</v>
          </cell>
          <cell r="C2958" t="str">
            <v>9Q661097</v>
          </cell>
          <cell r="D2958" t="str">
            <v>IP-SOL-BASE-4.0.1-UNL-NT</v>
          </cell>
          <cell r="E2958">
            <v>1133000</v>
          </cell>
          <cell r="F2958">
            <v>694700</v>
          </cell>
          <cell r="G2958">
            <v>755000</v>
          </cell>
          <cell r="H2958">
            <v>460550</v>
          </cell>
          <cell r="I2958">
            <v>11513.75</v>
          </cell>
        </row>
        <row r="2959">
          <cell r="A2959" t="str">
            <v>CONN-1000-EXT</v>
          </cell>
          <cell r="B2959" t="str">
            <v>1000-router license ext, Netsys ConnSrvMgr</v>
          </cell>
          <cell r="C2959" t="str">
            <v>9Q661101</v>
          </cell>
          <cell r="D2959" t="str">
            <v>IP-SOL-CONN-1000-EXT</v>
          </cell>
          <cell r="E2959">
            <v>2753000</v>
          </cell>
          <cell r="F2959">
            <v>1688300</v>
          </cell>
          <cell r="G2959">
            <v>1835000</v>
          </cell>
          <cell r="H2959">
            <v>1119350</v>
          </cell>
          <cell r="I2959">
            <v>27983.75</v>
          </cell>
        </row>
        <row r="2960">
          <cell r="A2960" t="str">
            <v>CONN-4.2-500-HP</v>
          </cell>
          <cell r="B2960" t="str">
            <v>NetSys ConnSrvMgr 4.2 500 router base, HPUX</v>
          </cell>
          <cell r="C2960" t="str">
            <v>9Q661114</v>
          </cell>
          <cell r="D2960" t="str">
            <v>IP-SOL-CONN-4.2-500-HP</v>
          </cell>
          <cell r="E2960">
            <v>1619000</v>
          </cell>
          <cell r="F2960">
            <v>992800</v>
          </cell>
          <cell r="G2960">
            <v>1079000</v>
          </cell>
          <cell r="H2960">
            <v>658190</v>
          </cell>
          <cell r="I2960">
            <v>16454.75</v>
          </cell>
        </row>
        <row r="2961">
          <cell r="A2961" t="str">
            <v>CONN-4.3-500-SUN</v>
          </cell>
          <cell r="B2961" t="str">
            <v>Netsys ConnSrvMgr 4.3 500 router base, SUN.</v>
          </cell>
          <cell r="C2961" t="str">
            <v>9Q661127</v>
          </cell>
          <cell r="D2961" t="str">
            <v>IP-SOL-CONN-4.3-500-SUN</v>
          </cell>
          <cell r="E2961">
            <v>1619000</v>
          </cell>
          <cell r="F2961">
            <v>992800</v>
          </cell>
          <cell r="G2961">
            <v>1079000</v>
          </cell>
          <cell r="H2961">
            <v>658190</v>
          </cell>
          <cell r="I2961">
            <v>16454.75</v>
          </cell>
        </row>
        <row r="2962">
          <cell r="A2962" t="str">
            <v>CONN-500-EXT</v>
          </cell>
          <cell r="B2962" t="str">
            <v>500-router license ext, Netsys ConnSrvMgr</v>
          </cell>
          <cell r="C2962" t="str">
            <v>9Q661130</v>
          </cell>
          <cell r="D2962" t="str">
            <v>IP-SOL-CONN-500-EXT</v>
          </cell>
          <cell r="E2962">
            <v>1457000</v>
          </cell>
          <cell r="F2962">
            <v>893500</v>
          </cell>
          <cell r="G2962">
            <v>971000</v>
          </cell>
          <cell r="H2962">
            <v>592310</v>
          </cell>
          <cell r="I2962">
            <v>14807.75</v>
          </cell>
        </row>
        <row r="2963">
          <cell r="A2963" t="str">
            <v>CT-1000-EXT-UG</v>
          </cell>
          <cell r="B2963" t="str">
            <v>Upg to 1000-router license ext, Netsys ConnSrvMgr</v>
          </cell>
          <cell r="C2963" t="str">
            <v>9Q661143</v>
          </cell>
          <cell r="D2963" t="str">
            <v>IP-SOL-CT-1000-EXT-UG</v>
          </cell>
          <cell r="E2963">
            <v>1101000</v>
          </cell>
          <cell r="F2963">
            <v>675300</v>
          </cell>
          <cell r="G2963">
            <v>734000</v>
          </cell>
          <cell r="H2963">
            <v>447740</v>
          </cell>
          <cell r="I2963">
            <v>11193.5</v>
          </cell>
        </row>
        <row r="2964">
          <cell r="A2964" t="str">
            <v>CT-4.2-500-HP-UPG</v>
          </cell>
          <cell r="B2964" t="str">
            <v>Upg to Netsys ConnSrvMgr 4.2 500 router base, HPUX</v>
          </cell>
          <cell r="C2964" t="str">
            <v>9Q661156</v>
          </cell>
          <cell r="D2964" t="str">
            <v>IP-SOL-CT-4.2-500-HP-UPG</v>
          </cell>
          <cell r="E2964">
            <v>648000</v>
          </cell>
          <cell r="F2964">
            <v>397500</v>
          </cell>
          <cell r="G2964">
            <v>432000</v>
          </cell>
          <cell r="H2964">
            <v>263520</v>
          </cell>
          <cell r="I2964">
            <v>6588</v>
          </cell>
        </row>
        <row r="2965">
          <cell r="A2965" t="str">
            <v>CT-4.3-500-SUN-UPG</v>
          </cell>
          <cell r="B2965" t="str">
            <v>Upg to Netsys ConnSrvMgr 4.3 500 router base, SUN.</v>
          </cell>
          <cell r="C2965" t="str">
            <v>9Q661169</v>
          </cell>
          <cell r="D2965" t="str">
            <v>IP-SOL-CT-4.3-500-SUN-UPG</v>
          </cell>
          <cell r="E2965">
            <v>648000</v>
          </cell>
          <cell r="F2965">
            <v>397500</v>
          </cell>
          <cell r="G2965">
            <v>432000</v>
          </cell>
          <cell r="H2965">
            <v>263520</v>
          </cell>
          <cell r="I2965">
            <v>6588</v>
          </cell>
        </row>
        <row r="2966">
          <cell r="A2966" t="str">
            <v>CT-500-EXT-UG</v>
          </cell>
          <cell r="B2966" t="str">
            <v>Upg to 500-router license ext, Netsys ConnSrvMgr</v>
          </cell>
          <cell r="C2966" t="str">
            <v>9Q661172</v>
          </cell>
          <cell r="D2966" t="str">
            <v>IP-SOL-CT-500-EXT-UG</v>
          </cell>
          <cell r="E2966">
            <v>583000</v>
          </cell>
          <cell r="F2966">
            <v>357800</v>
          </cell>
          <cell r="G2966">
            <v>389000</v>
          </cell>
          <cell r="H2966">
            <v>237290</v>
          </cell>
          <cell r="I2966">
            <v>5932.25</v>
          </cell>
        </row>
        <row r="2967">
          <cell r="A2967" t="str">
            <v>PERF-1000-EXT</v>
          </cell>
          <cell r="B2967" t="str">
            <v>1000-router license ext, Netsys PerfSrvMgr</v>
          </cell>
          <cell r="C2967" t="str">
            <v>9Q661185</v>
          </cell>
          <cell r="D2967" t="str">
            <v>IP-SOL-PERF-1000-EXT</v>
          </cell>
          <cell r="E2967">
            <v>2753000</v>
          </cell>
          <cell r="F2967">
            <v>1688300</v>
          </cell>
          <cell r="G2967">
            <v>1835000</v>
          </cell>
          <cell r="H2967">
            <v>1119350</v>
          </cell>
          <cell r="I2967">
            <v>27983.75</v>
          </cell>
        </row>
        <row r="2968">
          <cell r="A2968" t="str">
            <v>PERF-4.2-500-HP=</v>
          </cell>
          <cell r="B2968" t="str">
            <v>NETMGMT PerfSrvMgr 4.2 500 router base, HP.-SPARE</v>
          </cell>
          <cell r="C2968" t="str">
            <v>9Q661198</v>
          </cell>
          <cell r="D2968" t="str">
            <v>IP-SOL-PERF-4.2-500-HP=</v>
          </cell>
          <cell r="E2968">
            <v>1619000</v>
          </cell>
          <cell r="F2968">
            <v>992800</v>
          </cell>
          <cell r="G2968">
            <v>1079000</v>
          </cell>
          <cell r="H2968">
            <v>658190</v>
          </cell>
          <cell r="I2968">
            <v>16454.75</v>
          </cell>
        </row>
        <row r="2969">
          <cell r="A2969" t="str">
            <v>PERF-4.3-500-SUN</v>
          </cell>
          <cell r="B2969" t="str">
            <v>Netsys PerfSrvMgr 4.3 500 router base, SUN.</v>
          </cell>
          <cell r="C2969" t="str">
            <v>9Q661202</v>
          </cell>
          <cell r="D2969" t="str">
            <v>IP-SOL-PERF-4.3-500-SUN</v>
          </cell>
          <cell r="E2969">
            <v>1619000</v>
          </cell>
          <cell r="F2969">
            <v>992800</v>
          </cell>
          <cell r="G2969">
            <v>1079000</v>
          </cell>
          <cell r="H2969">
            <v>658190</v>
          </cell>
          <cell r="I2969">
            <v>16454.75</v>
          </cell>
        </row>
        <row r="2970">
          <cell r="A2970" t="str">
            <v>PERF-500-EXT</v>
          </cell>
          <cell r="B2970" t="str">
            <v>500-router license ext, Netsys PerfSrvMgr</v>
          </cell>
          <cell r="C2970" t="str">
            <v>9Q661215</v>
          </cell>
          <cell r="D2970" t="str">
            <v>IP-SOL-PERF-500-EXT</v>
          </cell>
          <cell r="E2970">
            <v>1457000</v>
          </cell>
          <cell r="F2970">
            <v>893500</v>
          </cell>
          <cell r="G2970">
            <v>971000</v>
          </cell>
          <cell r="H2970">
            <v>592310</v>
          </cell>
          <cell r="I2970">
            <v>14807.75</v>
          </cell>
        </row>
        <row r="2971">
          <cell r="A2971" t="str">
            <v>PT-1000-EXT-UG</v>
          </cell>
          <cell r="B2971" t="str">
            <v>Upg to 1000-router license ext, Netsys PerfSrvMgr</v>
          </cell>
          <cell r="C2971" t="str">
            <v>9Q661228</v>
          </cell>
          <cell r="D2971" t="str">
            <v>IP-SOL-PT-1000-EXT-UG</v>
          </cell>
          <cell r="E2971">
            <v>1101000</v>
          </cell>
          <cell r="F2971">
            <v>675300</v>
          </cell>
          <cell r="G2971">
            <v>734000</v>
          </cell>
          <cell r="H2971">
            <v>447740</v>
          </cell>
          <cell r="I2971">
            <v>11193.5</v>
          </cell>
        </row>
        <row r="2972">
          <cell r="A2972" t="str">
            <v>PT-4.2-500-HP-UPG</v>
          </cell>
          <cell r="B2972" t="str">
            <v>Upg to NetSys PerfSrvMgr 4.2 500 router base, HPUX</v>
          </cell>
          <cell r="C2972" t="str">
            <v>9Q661231</v>
          </cell>
          <cell r="D2972" t="str">
            <v>IP-SOL-PT-4.2-500-HP-UPG</v>
          </cell>
          <cell r="E2972">
            <v>648000</v>
          </cell>
          <cell r="F2972">
            <v>397500</v>
          </cell>
          <cell r="G2972">
            <v>432000</v>
          </cell>
          <cell r="H2972">
            <v>263520</v>
          </cell>
          <cell r="I2972">
            <v>6588</v>
          </cell>
        </row>
        <row r="2973">
          <cell r="A2973" t="str">
            <v>PT-4.3-500-SUN-UPG</v>
          </cell>
          <cell r="B2973" t="str">
            <v>Upg to Netsys PerfSrvMgr 4.3 500 router base, SUN.</v>
          </cell>
          <cell r="C2973" t="str">
            <v>9Q661244</v>
          </cell>
          <cell r="D2973" t="str">
            <v>IP-SOL-PT-4.3-500-SUN-UPG</v>
          </cell>
          <cell r="E2973">
            <v>648000</v>
          </cell>
          <cell r="F2973">
            <v>397500</v>
          </cell>
          <cell r="G2973">
            <v>432000</v>
          </cell>
          <cell r="H2973">
            <v>263520</v>
          </cell>
          <cell r="I2973">
            <v>6588</v>
          </cell>
        </row>
        <row r="2974">
          <cell r="A2974" t="str">
            <v>PT-500-EXT-UG</v>
          </cell>
          <cell r="B2974" t="str">
            <v>Upg to 500-router license ext, Netsys PerfSrvMgr</v>
          </cell>
          <cell r="C2974" t="str">
            <v>9Q661260</v>
          </cell>
          <cell r="D2974" t="str">
            <v>IP-SOL-PT-500-EXT-UG</v>
          </cell>
          <cell r="E2974">
            <v>583000</v>
          </cell>
          <cell r="F2974">
            <v>357800</v>
          </cell>
          <cell r="G2974">
            <v>389000</v>
          </cell>
          <cell r="H2974">
            <v>237290</v>
          </cell>
          <cell r="I2974">
            <v>5932.25</v>
          </cell>
        </row>
        <row r="2975">
          <cell r="A2975" t="str">
            <v>WS-PB6-1ETH-32</v>
          </cell>
          <cell r="B2975" t="str">
            <v>SwitchProbe, One Port Ethernet, 32MB</v>
          </cell>
          <cell r="C2975" t="str">
            <v>9Q661273</v>
          </cell>
          <cell r="D2975" t="str">
            <v>IP-SOL-WS-PB6-1ETH-32</v>
          </cell>
          <cell r="E2975">
            <v>437000</v>
          </cell>
          <cell r="F2975">
            <v>287700</v>
          </cell>
          <cell r="G2975">
            <v>323000</v>
          </cell>
          <cell r="H2975">
            <v>197030</v>
          </cell>
          <cell r="I2975">
            <v>3940.6</v>
          </cell>
        </row>
        <row r="2976">
          <cell r="A2976" t="str">
            <v>WS-PB6-1TR-32</v>
          </cell>
          <cell r="B2976" t="str">
            <v>SwitchProbe, One Port Token Ring, 32MB</v>
          </cell>
          <cell r="C2976" t="str">
            <v>9Q661286</v>
          </cell>
          <cell r="D2976" t="str">
            <v>IP-SOL-WS-PB6-1TR-32</v>
          </cell>
          <cell r="E2976">
            <v>437000</v>
          </cell>
          <cell r="F2976">
            <v>287700</v>
          </cell>
          <cell r="G2976">
            <v>323000</v>
          </cell>
          <cell r="H2976">
            <v>197030</v>
          </cell>
          <cell r="I2976">
            <v>3940.6</v>
          </cell>
        </row>
        <row r="2977">
          <cell r="A2977" t="str">
            <v>WS-PB6-2ETH-32</v>
          </cell>
          <cell r="B2977" t="str">
            <v>SwitchProbe, Two Port Ethernet, 32MB</v>
          </cell>
          <cell r="C2977" t="str">
            <v>9Q661299</v>
          </cell>
          <cell r="D2977" t="str">
            <v>IP-SOL-WS-PB6-2ETH-32</v>
          </cell>
          <cell r="E2977">
            <v>582000</v>
          </cell>
          <cell r="F2977">
            <v>383700</v>
          </cell>
          <cell r="G2977">
            <v>431000</v>
          </cell>
          <cell r="H2977">
            <v>262910</v>
          </cell>
          <cell r="I2977">
            <v>5258.2</v>
          </cell>
        </row>
        <row r="2978">
          <cell r="A2978" t="str">
            <v>WS-PB8-1FEFDFX-128</v>
          </cell>
          <cell r="B2978" t="str">
            <v>SwitchProbe, One Port FE, FDX, FX, 128 MB incl FO Splttr</v>
          </cell>
          <cell r="C2978" t="str">
            <v>9Q661303</v>
          </cell>
          <cell r="D2978" t="str">
            <v>IP-SOL-WS-PB8-1FEFDFX-128</v>
          </cell>
          <cell r="E2978">
            <v>2361000</v>
          </cell>
          <cell r="F2978">
            <v>1556600</v>
          </cell>
          <cell r="G2978">
            <v>1749000</v>
          </cell>
          <cell r="H2978">
            <v>1066890</v>
          </cell>
          <cell r="I2978">
            <v>21337.8</v>
          </cell>
        </row>
        <row r="2979">
          <cell r="A2979" t="str">
            <v>WS-PB8-1FEFDTX-128</v>
          </cell>
          <cell r="B2979" t="str">
            <v>SwitchProbe, One Port FE, FDX, TX, 128 MB incl Tap</v>
          </cell>
          <cell r="C2979" t="str">
            <v>9Q661316</v>
          </cell>
          <cell r="D2979" t="str">
            <v>IP-SOL-WS-PB8-1FEFDTX-128</v>
          </cell>
          <cell r="E2979">
            <v>1851000</v>
          </cell>
          <cell r="F2979">
            <v>1220300</v>
          </cell>
          <cell r="G2979">
            <v>1371000</v>
          </cell>
          <cell r="H2979">
            <v>836310</v>
          </cell>
          <cell r="I2979">
            <v>16726.2</v>
          </cell>
        </row>
        <row r="2980">
          <cell r="A2980" t="str">
            <v>WS-PB8-1FEHDFX-128</v>
          </cell>
          <cell r="B2980" t="str">
            <v>SwitchProbe, One Port FE, HDX, FX, Eth Sideband, 128MB</v>
          </cell>
          <cell r="C2980" t="str">
            <v>9Q661329</v>
          </cell>
          <cell r="D2980" t="str">
            <v>IP-SOL-WS-PB8-1FEHDFX-128</v>
          </cell>
          <cell r="E2980">
            <v>1778000</v>
          </cell>
          <cell r="F2980">
            <v>1172200</v>
          </cell>
          <cell r="G2980">
            <v>1317000</v>
          </cell>
          <cell r="H2980">
            <v>803370</v>
          </cell>
          <cell r="I2980">
            <v>16067.4</v>
          </cell>
        </row>
        <row r="2981">
          <cell r="A2981" t="str">
            <v>WS-PB8-1FEHDTX-128</v>
          </cell>
          <cell r="B2981" t="str">
            <v>SwitchProbe, One Port FE, HDX, TX, Eth Sideband, 128MB</v>
          </cell>
          <cell r="C2981" t="str">
            <v>9Q661332</v>
          </cell>
          <cell r="D2981" t="str">
            <v>IP-SOL-WS-PB8-1FEHDTX-128</v>
          </cell>
          <cell r="E2981">
            <v>1414000</v>
          </cell>
          <cell r="F2981">
            <v>932000</v>
          </cell>
          <cell r="G2981">
            <v>1047000</v>
          </cell>
          <cell r="H2981">
            <v>638670</v>
          </cell>
          <cell r="I2981">
            <v>12773.4</v>
          </cell>
        </row>
        <row r="2982">
          <cell r="A2982" t="str">
            <v>WS-PB8-2FEHDFX-128</v>
          </cell>
          <cell r="B2982" t="str">
            <v>SwitchProbe, Two Port FE, HDX, FX, Eth Sideband, 128MB</v>
          </cell>
          <cell r="C2982" t="str">
            <v>9Q661345</v>
          </cell>
          <cell r="D2982" t="str">
            <v>IP-SOL-WS-PB8-2FEHDFX-128</v>
          </cell>
          <cell r="E2982">
            <v>2215000</v>
          </cell>
          <cell r="F2982">
            <v>1460500</v>
          </cell>
          <cell r="G2982">
            <v>1641000</v>
          </cell>
          <cell r="H2982">
            <v>1001010</v>
          </cell>
          <cell r="I2982">
            <v>20020.2</v>
          </cell>
        </row>
        <row r="2983">
          <cell r="A2983" t="str">
            <v>WS-PB8-2FEHDTX-128</v>
          </cell>
          <cell r="B2983" t="str">
            <v>SwitchProbe, Two Port FE, HDX, TX, Eth Sideband, 128MB</v>
          </cell>
          <cell r="C2983" t="str">
            <v>9Q661358</v>
          </cell>
          <cell r="D2983" t="str">
            <v>IP-SOL-WS-PB8-2FEHDTX-128</v>
          </cell>
          <cell r="E2983">
            <v>1705000</v>
          </cell>
          <cell r="F2983">
            <v>1124100</v>
          </cell>
          <cell r="G2983">
            <v>1263000</v>
          </cell>
          <cell r="H2983">
            <v>770430</v>
          </cell>
          <cell r="I2983">
            <v>15408.6</v>
          </cell>
        </row>
        <row r="2984">
          <cell r="A2984" t="str">
            <v>WS-PB8-2GELX-M-128</v>
          </cell>
          <cell r="B2984" t="str">
            <v>SwitchProbe, 2 Port GE, LX, MMF, 128 MB incl FO Splttr</v>
          </cell>
          <cell r="C2984" t="str">
            <v>9Q661361</v>
          </cell>
          <cell r="D2984" t="str">
            <v>IP-SOL-WS-PB8-2GELX-M-128</v>
          </cell>
          <cell r="E2984">
            <v>4184000</v>
          </cell>
          <cell r="F2984">
            <v>2758200</v>
          </cell>
          <cell r="G2984">
            <v>3099000</v>
          </cell>
          <cell r="H2984">
            <v>1890390</v>
          </cell>
          <cell r="I2984">
            <v>37807.800000000003</v>
          </cell>
        </row>
        <row r="2985">
          <cell r="A2985" t="str">
            <v>WS-PB8-2GELX-S-128</v>
          </cell>
          <cell r="B2985" t="str">
            <v>SwitchProbe, 2 Port GE, LX, SMF, 128MB incl FO Splttr</v>
          </cell>
          <cell r="C2985" t="str">
            <v>9Q661374</v>
          </cell>
          <cell r="D2985" t="str">
            <v>IP-SOL-WS-PB8-2GELX-S-128</v>
          </cell>
          <cell r="E2985">
            <v>4184000</v>
          </cell>
          <cell r="F2985">
            <v>2758200</v>
          </cell>
          <cell r="G2985">
            <v>3099000</v>
          </cell>
          <cell r="H2985">
            <v>1890390</v>
          </cell>
          <cell r="I2985">
            <v>37807.800000000003</v>
          </cell>
        </row>
        <row r="2986">
          <cell r="A2986" t="str">
            <v>WS-PB8-2GESX-M-128</v>
          </cell>
          <cell r="B2986" t="str">
            <v>SwitchProbe, 2 Port GE, SX, MMF, 128MB incl FO Splttr</v>
          </cell>
          <cell r="C2986" t="str">
            <v>9Q661387</v>
          </cell>
          <cell r="D2986" t="str">
            <v>IP-SOL-WS-PB8-2GESX-M-128</v>
          </cell>
          <cell r="E2986">
            <v>3746000</v>
          </cell>
          <cell r="F2986">
            <v>2469700</v>
          </cell>
          <cell r="G2986">
            <v>2775000</v>
          </cell>
          <cell r="H2986">
            <v>1692750</v>
          </cell>
          <cell r="I2986">
            <v>33855</v>
          </cell>
        </row>
        <row r="2987">
          <cell r="A2987" t="str">
            <v>WS-PB8-4ETH-128</v>
          </cell>
          <cell r="B2987" t="str">
            <v>SwitchProbe, Four Port Ethernet, 128MB</v>
          </cell>
          <cell r="C2987" t="str">
            <v>9Q661390</v>
          </cell>
          <cell r="D2987" t="str">
            <v>IP-SOL-WS-PB8-4ETH-128</v>
          </cell>
          <cell r="E2987">
            <v>1414000</v>
          </cell>
          <cell r="F2987">
            <v>932000</v>
          </cell>
          <cell r="G2987">
            <v>1047000</v>
          </cell>
          <cell r="H2987">
            <v>638670</v>
          </cell>
          <cell r="I2987">
            <v>12773.4</v>
          </cell>
        </row>
        <row r="2988">
          <cell r="A2988" t="str">
            <v>WS-PB8-4FE-FX-128</v>
          </cell>
          <cell r="B2988" t="str">
            <v>SwitchProbe, 4 Port FE, FX, Eth Sdbnd, 128MB incl FO Splttr</v>
          </cell>
          <cell r="C2988" t="str">
            <v>9Q661404</v>
          </cell>
          <cell r="D2988" t="str">
            <v>IP-SOL-WS-PB8-4FE-FX-128</v>
          </cell>
          <cell r="E2988">
            <v>2872000</v>
          </cell>
          <cell r="F2988">
            <v>1893200</v>
          </cell>
          <cell r="G2988">
            <v>2127000</v>
          </cell>
          <cell r="H2988">
            <v>1297470</v>
          </cell>
          <cell r="I2988">
            <v>25949.4</v>
          </cell>
        </row>
        <row r="2989">
          <cell r="A2989" t="str">
            <v>WS-PB8-4FE-TX-128</v>
          </cell>
          <cell r="B2989" t="str">
            <v>SwitchProbe, 4 Port FE, TX, Eth Sdbnd, 128MB incl Tap</v>
          </cell>
          <cell r="C2989" t="str">
            <v>9Q661417</v>
          </cell>
          <cell r="D2989" t="str">
            <v>IP-SOL-WS-PB8-4FE-TX-128</v>
          </cell>
          <cell r="E2989">
            <v>2726000</v>
          </cell>
          <cell r="F2989">
            <v>1797000</v>
          </cell>
          <cell r="G2989">
            <v>2019000</v>
          </cell>
          <cell r="H2989">
            <v>1231590</v>
          </cell>
          <cell r="I2989">
            <v>24631.8</v>
          </cell>
        </row>
        <row r="2990">
          <cell r="A2990" t="str">
            <v>WS-PB8-8ETH-128</v>
          </cell>
          <cell r="B2990" t="str">
            <v>SwitchProbe, Eight Port Ethernet, 128MB</v>
          </cell>
          <cell r="C2990" t="str">
            <v>9Q661420</v>
          </cell>
          <cell r="D2990" t="str">
            <v>IP-SOL-WS-PB8-8ETH-128</v>
          </cell>
          <cell r="E2990">
            <v>1632000</v>
          </cell>
          <cell r="F2990">
            <v>1076000</v>
          </cell>
          <cell r="G2990">
            <v>1209000</v>
          </cell>
          <cell r="H2990">
            <v>737490</v>
          </cell>
          <cell r="I2990">
            <v>14749.8</v>
          </cell>
        </row>
        <row r="2991">
          <cell r="A2991" t="str">
            <v>WS-PB8-DFDDIET-128</v>
          </cell>
          <cell r="B2991" t="str">
            <v>SwitchProbe, FDDI (DAS) and Ethernet, 128MB</v>
          </cell>
          <cell r="C2991" t="str">
            <v>9Q661433</v>
          </cell>
          <cell r="D2991" t="str">
            <v>IP-SOL-WS-PB8-DFDDIET-128</v>
          </cell>
          <cell r="E2991">
            <v>2434000</v>
          </cell>
          <cell r="F2991">
            <v>1604700</v>
          </cell>
          <cell r="G2991">
            <v>1803000</v>
          </cell>
          <cell r="H2991">
            <v>1099830</v>
          </cell>
          <cell r="I2991">
            <v>21996.6</v>
          </cell>
        </row>
        <row r="2992">
          <cell r="A2992" t="str">
            <v>WS-PB8-DS3FRM-128</v>
          </cell>
          <cell r="B2992" t="str">
            <v>SwitchProbe, DS-3 Frame WAN and Ethernet, 128MB incl Tap</v>
          </cell>
          <cell r="C2992" t="str">
            <v>9Q661446</v>
          </cell>
          <cell r="D2992" t="str">
            <v>IP-SOL-WS-PB8-DS3FRM-128</v>
          </cell>
          <cell r="E2992">
            <v>3498000</v>
          </cell>
          <cell r="F2992">
            <v>2306100</v>
          </cell>
          <cell r="G2992">
            <v>2591000</v>
          </cell>
          <cell r="H2992">
            <v>1580510</v>
          </cell>
          <cell r="I2992">
            <v>31610.2</v>
          </cell>
        </row>
        <row r="2993">
          <cell r="A2993" t="str">
            <v>WS-PB8-SFDDIET-128</v>
          </cell>
          <cell r="B2993" t="str">
            <v>SwitchProbe, FDDI (SAS) and Ethernet, 128MB</v>
          </cell>
          <cell r="C2993" t="str">
            <v>9Q661459</v>
          </cell>
          <cell r="D2993" t="str">
            <v>IP-SOL-WS-PB8-SFDDIET-128</v>
          </cell>
          <cell r="E2993">
            <v>1997000</v>
          </cell>
          <cell r="F2993">
            <v>1316400</v>
          </cell>
          <cell r="G2993">
            <v>1479000</v>
          </cell>
          <cell r="H2993">
            <v>902190</v>
          </cell>
          <cell r="I2993">
            <v>18043.8</v>
          </cell>
        </row>
        <row r="2994">
          <cell r="A2994" t="str">
            <v>WS-PB6-1WANETH-32</v>
          </cell>
          <cell r="B2994" t="str">
            <v>SwitchProbe, One Port WAN and Ethernet, 32MB incl V.35 Tap</v>
          </cell>
          <cell r="C2994" t="str">
            <v>9Q661462</v>
          </cell>
          <cell r="D2994" t="str">
            <v>IP-SOL-WS-PB6-1WANETH-32</v>
          </cell>
          <cell r="E2994">
            <v>874000</v>
          </cell>
          <cell r="F2994">
            <v>576000</v>
          </cell>
          <cell r="G2994">
            <v>647000</v>
          </cell>
          <cell r="H2994">
            <v>394670</v>
          </cell>
          <cell r="I2994">
            <v>7893.4</v>
          </cell>
        </row>
        <row r="2995">
          <cell r="A2995" t="str">
            <v>WS-PB6-1WANTR-32</v>
          </cell>
          <cell r="B2995" t="str">
            <v>SwitchProbe, One Port WAN and Token Ring, 32MB incl V.35 Tap</v>
          </cell>
          <cell r="C2995" t="str">
            <v>9Q661475</v>
          </cell>
          <cell r="D2995" t="str">
            <v>IP-SOL-WS-PB6-1WANTR-32</v>
          </cell>
          <cell r="E2995">
            <v>874000</v>
          </cell>
          <cell r="F2995">
            <v>576000</v>
          </cell>
          <cell r="G2995">
            <v>647000</v>
          </cell>
          <cell r="H2995">
            <v>394670</v>
          </cell>
          <cell r="I2995">
            <v>7893.4</v>
          </cell>
        </row>
        <row r="2996">
          <cell r="A2996" t="str">
            <v>WS-PB8-2CHE1ET-128</v>
          </cell>
          <cell r="B2996" t="str">
            <v>SwitchProbe, 2 Port Channlized E1/D &amp; Eth, 128MB incl Tap</v>
          </cell>
          <cell r="C2996" t="str">
            <v>9Q661488</v>
          </cell>
          <cell r="D2996" t="str">
            <v>IP-SOL-WS-PB8-2CHE1ET-128</v>
          </cell>
          <cell r="E2996">
            <v>2872000</v>
          </cell>
          <cell r="F2996">
            <v>1893200</v>
          </cell>
          <cell r="G2996">
            <v>2127000</v>
          </cell>
          <cell r="H2996">
            <v>1297470</v>
          </cell>
          <cell r="I2996">
            <v>25949.4</v>
          </cell>
        </row>
        <row r="2997">
          <cell r="A2997" t="str">
            <v>WS-PB8-2CHT1ET-128</v>
          </cell>
          <cell r="B2997" t="str">
            <v>SwitchProbe, 2 Port Channlized T1/D &amp; Eth, 128MB incl Tap</v>
          </cell>
          <cell r="C2997" t="str">
            <v>9Q661491</v>
          </cell>
          <cell r="D2997" t="str">
            <v>IP-SOL-WS-PB8-2CHT1ET-128</v>
          </cell>
          <cell r="E2997">
            <v>2872000</v>
          </cell>
          <cell r="F2997">
            <v>1893200</v>
          </cell>
          <cell r="G2997">
            <v>2127000</v>
          </cell>
          <cell r="H2997">
            <v>1297470</v>
          </cell>
          <cell r="I2997">
            <v>25949.4</v>
          </cell>
        </row>
        <row r="2998">
          <cell r="A2998" t="str">
            <v>WS-PB8-2E1DETH-128</v>
          </cell>
          <cell r="B2998" t="str">
            <v>SwitchProbe, 2 Port E1/D WAN &amp; Eth, 128MB incl RJ48 Tap</v>
          </cell>
          <cell r="C2998" t="str">
            <v>9Q661505</v>
          </cell>
          <cell r="D2998" t="str">
            <v>IP-SOL-WS-PB8-2E1DETH-128</v>
          </cell>
          <cell r="E2998">
            <v>2288000</v>
          </cell>
          <cell r="F2998">
            <v>1508500</v>
          </cell>
          <cell r="G2998">
            <v>1695000</v>
          </cell>
          <cell r="H2998">
            <v>1033950</v>
          </cell>
          <cell r="I2998">
            <v>20679</v>
          </cell>
        </row>
        <row r="2999">
          <cell r="A2999" t="str">
            <v>WS-PB8-2T1DETH-128</v>
          </cell>
          <cell r="B2999" t="str">
            <v>SwitchProbe, 2 Port T1/D WAN &amp; Eth, 128MB incl RJ48 Tap</v>
          </cell>
          <cell r="C2999" t="str">
            <v>9Q661518</v>
          </cell>
          <cell r="D2999" t="str">
            <v>IP-SOL-WS-PB8-2T1DETH-128</v>
          </cell>
          <cell r="E2999">
            <v>2288000</v>
          </cell>
          <cell r="F2999">
            <v>1508500</v>
          </cell>
          <cell r="G2999">
            <v>1695000</v>
          </cell>
          <cell r="H2999">
            <v>1033950</v>
          </cell>
          <cell r="I2999">
            <v>20679</v>
          </cell>
        </row>
        <row r="3000">
          <cell r="A3000" t="str">
            <v>WS-PB8-2WANETH-128</v>
          </cell>
          <cell r="B3000" t="str">
            <v>SwitchProbe, 2 Port T1/E1 WAN &amp; Eth, 128MB incl 2 V.35 Taps</v>
          </cell>
          <cell r="C3000" t="str">
            <v>9Q661521</v>
          </cell>
          <cell r="D3000" t="str">
            <v>IP-SOL-WS-PB8-2WANETH-128</v>
          </cell>
          <cell r="E3000">
            <v>1851000</v>
          </cell>
          <cell r="F3000">
            <v>1220300</v>
          </cell>
          <cell r="G3000">
            <v>1371000</v>
          </cell>
          <cell r="H3000">
            <v>836310</v>
          </cell>
          <cell r="I3000">
            <v>16726.2</v>
          </cell>
        </row>
        <row r="3001">
          <cell r="A3001" t="str">
            <v>WS-PB8-4E1DETH-128</v>
          </cell>
          <cell r="B3001" t="str">
            <v>SwitchProbe, 4 Port E1/D WAN &amp; Eth, 128MB incl 2 RJ48 Taps</v>
          </cell>
          <cell r="C3001" t="str">
            <v>9Q661534</v>
          </cell>
          <cell r="D3001" t="str">
            <v>IP-SOL-WS-PB8-4E1DETH-128</v>
          </cell>
          <cell r="E3001">
            <v>3163000</v>
          </cell>
          <cell r="F3001">
            <v>2085300</v>
          </cell>
          <cell r="G3001">
            <v>2343000</v>
          </cell>
          <cell r="H3001">
            <v>1429230</v>
          </cell>
          <cell r="I3001">
            <v>28584.6</v>
          </cell>
        </row>
        <row r="3002">
          <cell r="A3002" t="str">
            <v>WS-PB8-4T1DETH-128</v>
          </cell>
          <cell r="B3002" t="str">
            <v>SwitchProbe, 4 Port T1/D WAN &amp; Eth, 128MB incl 2 RJ48 Taps</v>
          </cell>
          <cell r="C3002" t="str">
            <v>9Q661547</v>
          </cell>
          <cell r="D3002" t="str">
            <v>IP-SOL-WS-PB8-4T1DETH-128</v>
          </cell>
          <cell r="E3002">
            <v>3163000</v>
          </cell>
          <cell r="F3002">
            <v>2085300</v>
          </cell>
          <cell r="G3002">
            <v>2343000</v>
          </cell>
          <cell r="H3002">
            <v>1429230</v>
          </cell>
          <cell r="I3002">
            <v>28584.6</v>
          </cell>
        </row>
        <row r="3003">
          <cell r="A3003" t="str">
            <v>WS-PB8-4WANETH-128</v>
          </cell>
          <cell r="B3003" t="str">
            <v>SwitchProbe, 4 Port T1/E1 WAN &amp; Eth, 128MB incl 4 V.35 Taps</v>
          </cell>
          <cell r="C3003" t="str">
            <v>9Q661550</v>
          </cell>
          <cell r="D3003" t="str">
            <v>IP-SOL-WS-PB8-4WANETH-128</v>
          </cell>
          <cell r="E3003">
            <v>2580000</v>
          </cell>
          <cell r="F3003">
            <v>1700900</v>
          </cell>
          <cell r="G3003">
            <v>1911000</v>
          </cell>
          <cell r="H3003">
            <v>1165710</v>
          </cell>
          <cell r="I3003">
            <v>23314.2</v>
          </cell>
        </row>
        <row r="3004">
          <cell r="A3004" t="str">
            <v>WS-PB8-ATM3ETH-128</v>
          </cell>
          <cell r="B3004" t="str">
            <v>SwitchProbe, ATM (OC-3) and Eth, 128MB incl FO Splttr</v>
          </cell>
          <cell r="C3004" t="str">
            <v>9Q661563</v>
          </cell>
          <cell r="D3004" t="str">
            <v>IP-SOL-WS-PB8-ATM3ETH-128</v>
          </cell>
          <cell r="E3004">
            <v>3017000</v>
          </cell>
          <cell r="F3004">
            <v>1989100</v>
          </cell>
          <cell r="G3004">
            <v>2235000</v>
          </cell>
          <cell r="H3004">
            <v>1363350</v>
          </cell>
          <cell r="I3004">
            <v>27267</v>
          </cell>
        </row>
        <row r="3005">
          <cell r="A3005" t="str">
            <v>WS-PB8-ATMDSET-128</v>
          </cell>
          <cell r="B3005" t="str">
            <v>SwitchProbe, ATM (DS-3) and Eth, 128MB incl Tap</v>
          </cell>
          <cell r="C3005" t="str">
            <v>9Q661576</v>
          </cell>
          <cell r="D3005" t="str">
            <v>IP-SOL-WS-PB8-ATMDSET-128</v>
          </cell>
          <cell r="E3005">
            <v>3498000</v>
          </cell>
          <cell r="F3005">
            <v>2306100</v>
          </cell>
          <cell r="G3005">
            <v>2591000</v>
          </cell>
          <cell r="H3005">
            <v>1580510</v>
          </cell>
          <cell r="I3005">
            <v>31610.2</v>
          </cell>
        </row>
        <row r="3006">
          <cell r="A3006" t="str">
            <v>WS-PB8-E3ATM-128</v>
          </cell>
          <cell r="B3006" t="str">
            <v>SwitchProbe, ATM (E3) and Ethernet, 128MB incl Tap</v>
          </cell>
          <cell r="C3006" t="str">
            <v>9Q661589</v>
          </cell>
          <cell r="D3006" t="str">
            <v>IP-SOL-WS-PB8-E3ATM-128</v>
          </cell>
          <cell r="E3006">
            <v>3498000</v>
          </cell>
          <cell r="F3006">
            <v>2306100</v>
          </cell>
          <cell r="G3006">
            <v>2591000</v>
          </cell>
          <cell r="H3006">
            <v>1580510</v>
          </cell>
          <cell r="I3006">
            <v>31610.2</v>
          </cell>
        </row>
        <row r="3007">
          <cell r="A3007" t="str">
            <v>WS-PB8-HSSIETH-128</v>
          </cell>
          <cell r="B3007" t="str">
            <v>SwitchProbe, HSSI and Ethernet, 128MB, incl HSSI Tap</v>
          </cell>
          <cell r="C3007" t="str">
            <v>9Q661592</v>
          </cell>
          <cell r="D3007" t="str">
            <v>IP-SOL-WS-PB8-HSSIETH-128</v>
          </cell>
          <cell r="E3007">
            <v>3017000</v>
          </cell>
          <cell r="F3007">
            <v>1989100</v>
          </cell>
          <cell r="G3007">
            <v>2235000</v>
          </cell>
          <cell r="H3007">
            <v>1363350</v>
          </cell>
          <cell r="I3007">
            <v>27267</v>
          </cell>
        </row>
        <row r="3008">
          <cell r="A3008" t="str">
            <v>WS-PB6-INTF-ETH</v>
          </cell>
          <cell r="B3008" t="str">
            <v>Ethernet Interface Kit (PB6)</v>
          </cell>
          <cell r="C3008" t="str">
            <v>9Q661606</v>
          </cell>
          <cell r="D3008" t="str">
            <v>IP-SOL-WS-PB6-INTF-ETH</v>
          </cell>
          <cell r="E3008">
            <v>233000</v>
          </cell>
          <cell r="F3008">
            <v>153300</v>
          </cell>
          <cell r="G3008">
            <v>172000</v>
          </cell>
          <cell r="H3008">
            <v>104920</v>
          </cell>
          <cell r="I3008">
            <v>2098.4</v>
          </cell>
        </row>
        <row r="3009">
          <cell r="A3009" t="str">
            <v>WS-PB6-MEM-16MB</v>
          </cell>
          <cell r="B3009" t="str">
            <v>Memory Upgrade Kit to 16MB for PB6 SwitchProbes</v>
          </cell>
          <cell r="C3009" t="str">
            <v>9Q661619</v>
          </cell>
          <cell r="D3009" t="str">
            <v>IP-SOL-WS-PB6-MEM-16MB</v>
          </cell>
          <cell r="E3009">
            <v>73000</v>
          </cell>
          <cell r="F3009">
            <v>48100</v>
          </cell>
          <cell r="G3009">
            <v>54000</v>
          </cell>
          <cell r="H3009">
            <v>32940</v>
          </cell>
          <cell r="I3009">
            <v>658.8</v>
          </cell>
        </row>
        <row r="3010">
          <cell r="A3010" t="str">
            <v>WS-PB6-MEM-32MB</v>
          </cell>
          <cell r="B3010" t="str">
            <v>Memory Upgrade Kit to 32MB for PB6 SwitchProbes</v>
          </cell>
          <cell r="C3010" t="str">
            <v>9Q661622</v>
          </cell>
          <cell r="D3010" t="str">
            <v>IP-SOL-WS-PB6-MEM-32MB</v>
          </cell>
          <cell r="E3010">
            <v>109000</v>
          </cell>
          <cell r="F3010">
            <v>72100</v>
          </cell>
          <cell r="G3010">
            <v>81000</v>
          </cell>
          <cell r="H3010">
            <v>49410</v>
          </cell>
          <cell r="I3010">
            <v>988.2</v>
          </cell>
        </row>
        <row r="3011">
          <cell r="A3011" t="str">
            <v>WS-PB7-8-MEM-32MB</v>
          </cell>
          <cell r="B3011" t="str">
            <v>Memory Upgrade Kit to 32MB for PB7 &amp; PB8 SwitchProbes</v>
          </cell>
          <cell r="C3011" t="str">
            <v>9Q661635</v>
          </cell>
          <cell r="D3011" t="str">
            <v>IP-SOL-WS-PB7-8-MEM-32MB</v>
          </cell>
          <cell r="E3011">
            <v>124000</v>
          </cell>
          <cell r="F3011">
            <v>81900</v>
          </cell>
          <cell r="G3011">
            <v>92000</v>
          </cell>
          <cell r="H3011">
            <v>56120</v>
          </cell>
          <cell r="I3011">
            <v>1122.4000000000001</v>
          </cell>
        </row>
        <row r="3012">
          <cell r="A3012" t="str">
            <v>WS-PB7-8-MEM-64MB</v>
          </cell>
          <cell r="B3012" t="str">
            <v>Memory Upgrade Kit to 64MB for PB7 &amp; PB8 SwitchProbes</v>
          </cell>
          <cell r="C3012" t="str">
            <v>9Q661648</v>
          </cell>
          <cell r="D3012" t="str">
            <v>IP-SOL-WS-PB7-8-MEM-64MB</v>
          </cell>
          <cell r="E3012">
            <v>146000</v>
          </cell>
          <cell r="F3012">
            <v>96200</v>
          </cell>
          <cell r="G3012">
            <v>108000</v>
          </cell>
          <cell r="H3012">
            <v>65880</v>
          </cell>
          <cell r="I3012">
            <v>1317.6</v>
          </cell>
        </row>
        <row r="3013">
          <cell r="A3013" t="str">
            <v>WS-PB7-FM-ETH</v>
          </cell>
          <cell r="B3013" t="str">
            <v>512k Flash Memory Upgrade Kit for PB7 Multiport Eth Probes</v>
          </cell>
          <cell r="C3013" t="str">
            <v>9Q661651</v>
          </cell>
          <cell r="D3013" t="str">
            <v>IP-SOL-WS-PB7-FM-ETH</v>
          </cell>
          <cell r="E3013">
            <v>146000</v>
          </cell>
          <cell r="F3013">
            <v>96200</v>
          </cell>
          <cell r="G3013">
            <v>108000</v>
          </cell>
          <cell r="H3013">
            <v>65880</v>
          </cell>
          <cell r="I3013">
            <v>1317.6</v>
          </cell>
        </row>
        <row r="3014">
          <cell r="A3014" t="str">
            <v>WS-PB7-FM-FDDIETH</v>
          </cell>
          <cell r="B3014" t="str">
            <v>512k Flash Memory Upgrade Kit for PB7 FDDI/Eth Probes</v>
          </cell>
          <cell r="C3014" t="str">
            <v>9Q661664</v>
          </cell>
          <cell r="D3014" t="str">
            <v>IP-SOL-WS-PB7-FM-FDDIETH</v>
          </cell>
          <cell r="E3014">
            <v>146000</v>
          </cell>
          <cell r="F3014">
            <v>96200</v>
          </cell>
          <cell r="G3014">
            <v>108000</v>
          </cell>
          <cell r="H3014">
            <v>65880</v>
          </cell>
          <cell r="I3014">
            <v>1317.6</v>
          </cell>
        </row>
        <row r="3015">
          <cell r="A3015" t="str">
            <v>WS-PB7-FM-FDDITR</v>
          </cell>
          <cell r="B3015" t="str">
            <v>512k Flash Memory Upgrade Kit for PB7 FDDI/TR Probes</v>
          </cell>
          <cell r="C3015" t="str">
            <v>9Q661677</v>
          </cell>
          <cell r="D3015" t="str">
            <v>IP-SOL-WS-PB7-FM-FDDITR</v>
          </cell>
          <cell r="E3015">
            <v>146000</v>
          </cell>
          <cell r="F3015">
            <v>96200</v>
          </cell>
          <cell r="G3015">
            <v>108000</v>
          </cell>
          <cell r="H3015">
            <v>65880</v>
          </cell>
          <cell r="I3015">
            <v>1317.6</v>
          </cell>
        </row>
        <row r="3016">
          <cell r="A3016" t="str">
            <v>WS-PB7-FM-FEFD</v>
          </cell>
          <cell r="B3016" t="str">
            <v>512k Flash Memory Upgrade Kit for PB7 FastEth Fdx Probes</v>
          </cell>
          <cell r="C3016" t="str">
            <v>9Q661680</v>
          </cell>
          <cell r="D3016" t="str">
            <v>IP-SOL-WS-PB7-FM-FEFD</v>
          </cell>
          <cell r="E3016">
            <v>146000</v>
          </cell>
          <cell r="F3016">
            <v>96200</v>
          </cell>
          <cell r="G3016">
            <v>108000</v>
          </cell>
          <cell r="H3016">
            <v>65880</v>
          </cell>
          <cell r="I3016">
            <v>1317.6</v>
          </cell>
        </row>
        <row r="3017">
          <cell r="A3017" t="str">
            <v>WS-PB7-FM-FEHD</v>
          </cell>
          <cell r="B3017" t="str">
            <v>512k Flash Memory Upgrade Kit for PB7 FastEth Hdx Probes</v>
          </cell>
          <cell r="C3017" t="str">
            <v>9Q661693</v>
          </cell>
          <cell r="D3017" t="str">
            <v>IP-SOL-WS-PB7-FM-FEHD</v>
          </cell>
          <cell r="E3017">
            <v>146000</v>
          </cell>
          <cell r="F3017">
            <v>96200</v>
          </cell>
          <cell r="G3017">
            <v>108000</v>
          </cell>
          <cell r="H3017">
            <v>65880</v>
          </cell>
          <cell r="I3017">
            <v>1317.6</v>
          </cell>
        </row>
        <row r="3018">
          <cell r="A3018" t="str">
            <v>WS-PB7-FM-HSSIETH</v>
          </cell>
          <cell r="B3018" t="str">
            <v>512k Flash Memory Upgrade Kit for PB7 HSSI/Eth Probes</v>
          </cell>
          <cell r="C3018" t="str">
            <v>9Q661707</v>
          </cell>
          <cell r="D3018" t="str">
            <v>IP-SOL-WS-PB7-FM-HSSIETH</v>
          </cell>
          <cell r="E3018">
            <v>146000</v>
          </cell>
          <cell r="F3018">
            <v>96200</v>
          </cell>
          <cell r="G3018">
            <v>108000</v>
          </cell>
          <cell r="H3018">
            <v>65880</v>
          </cell>
          <cell r="I3018">
            <v>1317.6</v>
          </cell>
        </row>
        <row r="3019">
          <cell r="A3019" t="str">
            <v>WS-PB7-FM-WANETH</v>
          </cell>
          <cell r="B3019" t="str">
            <v>512k Flash Memory Upgrade Kit for PB7 WAN/Eth Probes</v>
          </cell>
          <cell r="C3019" t="str">
            <v>9Q661710</v>
          </cell>
          <cell r="D3019" t="str">
            <v>IP-SOL-WS-PB7-FM-WANETH</v>
          </cell>
          <cell r="E3019">
            <v>146000</v>
          </cell>
          <cell r="F3019">
            <v>96200</v>
          </cell>
          <cell r="G3019">
            <v>108000</v>
          </cell>
          <cell r="H3019">
            <v>65880</v>
          </cell>
          <cell r="I3019">
            <v>1317.6</v>
          </cell>
        </row>
        <row r="3020">
          <cell r="A3020" t="str">
            <v>WS-PB7-FM-WANTR</v>
          </cell>
          <cell r="B3020" t="str">
            <v>512k Flash Memory Upgrade Kit for PB7 WAN/TR Probes</v>
          </cell>
          <cell r="C3020" t="str">
            <v>9Q661723</v>
          </cell>
          <cell r="D3020" t="str">
            <v>IP-SOL-WS-PB7-FM-WANTR</v>
          </cell>
          <cell r="E3020">
            <v>146000</v>
          </cell>
          <cell r="F3020">
            <v>96200</v>
          </cell>
          <cell r="G3020">
            <v>108000</v>
          </cell>
          <cell r="H3020">
            <v>65880</v>
          </cell>
          <cell r="I3020">
            <v>1317.6</v>
          </cell>
        </row>
        <row r="3021">
          <cell r="A3021" t="str">
            <v>WS-PB7-INTF-FEFX</v>
          </cell>
          <cell r="B3021" t="str">
            <v>Half Duplex 100BaseFX Interface Kit (PB7)</v>
          </cell>
          <cell r="C3021" t="str">
            <v>9Q661736</v>
          </cell>
          <cell r="D3021" t="str">
            <v>IP-SOL-WS-PB7-INTF-FEFX</v>
          </cell>
          <cell r="E3021">
            <v>510000</v>
          </cell>
          <cell r="F3021">
            <v>335800</v>
          </cell>
          <cell r="G3021">
            <v>377000</v>
          </cell>
          <cell r="H3021">
            <v>229970</v>
          </cell>
          <cell r="I3021">
            <v>4599.3999999999996</v>
          </cell>
        </row>
        <row r="3022">
          <cell r="A3022" t="str">
            <v>WS-PB7-INTF-FETX</v>
          </cell>
          <cell r="B3022" t="str">
            <v>Half Duplex 100BaseTX Interface Kit (PB7)</v>
          </cell>
          <cell r="C3022" t="str">
            <v>9Q661749</v>
          </cell>
          <cell r="D3022" t="str">
            <v>IP-SOL-WS-PB7-INTF-FETX</v>
          </cell>
          <cell r="E3022">
            <v>364000</v>
          </cell>
          <cell r="F3022">
            <v>239600</v>
          </cell>
          <cell r="G3022">
            <v>269000</v>
          </cell>
          <cell r="H3022">
            <v>164090</v>
          </cell>
          <cell r="I3022">
            <v>3281.8</v>
          </cell>
        </row>
        <row r="3023">
          <cell r="A3023" t="str">
            <v>WS-PB7-INTF-WAN</v>
          </cell>
          <cell r="B3023" t="str">
            <v>WAN Interface Kit (PB7) includes V.35 WAN Tap Kit</v>
          </cell>
          <cell r="C3023" t="str">
            <v>9Q661752</v>
          </cell>
          <cell r="D3023" t="str">
            <v>IP-SOL-WS-PB7-INTF-WAN</v>
          </cell>
          <cell r="E3023">
            <v>510000</v>
          </cell>
          <cell r="F3023">
            <v>335800</v>
          </cell>
          <cell r="G3023">
            <v>377000</v>
          </cell>
          <cell r="H3023">
            <v>229970</v>
          </cell>
          <cell r="I3023">
            <v>4599.3999999999996</v>
          </cell>
        </row>
        <row r="3024">
          <cell r="A3024" t="str">
            <v>WS-PB8-INTF-WAN</v>
          </cell>
          <cell r="B3024" t="str">
            <v>Two WAN Interface Kits includes 2 V.35 WAN Tap Kits</v>
          </cell>
          <cell r="C3024" t="str">
            <v>9Q661765</v>
          </cell>
          <cell r="D3024" t="str">
            <v>IP-SOL-WS-PB8-INTF-WAN</v>
          </cell>
          <cell r="E3024">
            <v>801000</v>
          </cell>
          <cell r="F3024">
            <v>527900</v>
          </cell>
          <cell r="G3024">
            <v>593000</v>
          </cell>
          <cell r="H3024">
            <v>361730</v>
          </cell>
          <cell r="I3024">
            <v>7234.6</v>
          </cell>
        </row>
        <row r="3025">
          <cell r="A3025" t="str">
            <v>WS-PB-ART</v>
          </cell>
          <cell r="B3025" t="str">
            <v>ART Monitor Option - min firmware v4.7</v>
          </cell>
          <cell r="C3025" t="str">
            <v>9Q661778</v>
          </cell>
          <cell r="D3025" t="str">
            <v>IP-SOL-WS-PB-ART</v>
          </cell>
          <cell r="E3025">
            <v>101000</v>
          </cell>
          <cell r="F3025">
            <v>66700</v>
          </cell>
          <cell r="G3025">
            <v>75000</v>
          </cell>
          <cell r="H3025">
            <v>45750</v>
          </cell>
          <cell r="I3025">
            <v>915</v>
          </cell>
        </row>
        <row r="3026">
          <cell r="A3026" t="str">
            <v>WS-PB-DS3-TAP</v>
          </cell>
          <cell r="B3026" t="str">
            <v>Additional Tap Kit for DS-3 ATM and DS-3 Frame WAN Probes</v>
          </cell>
          <cell r="C3026" t="str">
            <v>9Q661781</v>
          </cell>
          <cell r="D3026" t="str">
            <v>IP-SOL-WS-PB-DS3-TAP</v>
          </cell>
          <cell r="E3026">
            <v>218000</v>
          </cell>
          <cell r="F3026">
            <v>143500</v>
          </cell>
          <cell r="G3026">
            <v>161000</v>
          </cell>
          <cell r="H3026">
            <v>98210</v>
          </cell>
          <cell r="I3026">
            <v>1964.2</v>
          </cell>
        </row>
        <row r="3027">
          <cell r="A3027" t="str">
            <v>WS-PB-E3-TAP</v>
          </cell>
          <cell r="B3027" t="str">
            <v>Additional E3 Tap Kit</v>
          </cell>
          <cell r="C3027" t="str">
            <v>9Q661794</v>
          </cell>
          <cell r="D3027" t="str">
            <v>IP-SOL-WS-PB-E3-TAP</v>
          </cell>
          <cell r="E3027">
            <v>218000</v>
          </cell>
          <cell r="F3027">
            <v>143500</v>
          </cell>
          <cell r="G3027">
            <v>161000</v>
          </cell>
          <cell r="H3027">
            <v>98210</v>
          </cell>
          <cell r="I3027">
            <v>1964.2</v>
          </cell>
        </row>
        <row r="3028">
          <cell r="A3028" t="str">
            <v>WS-PB-FEC-FX</v>
          </cell>
          <cell r="B3028" t="str">
            <v>FEC Opt(4 port MFE SPs only;incl 1 FO Splttr) min SP v4.7</v>
          </cell>
          <cell r="C3028" t="str">
            <v>9Q661808</v>
          </cell>
          <cell r="D3028" t="str">
            <v>IP-SOL-WS-PB-FEC-FX</v>
          </cell>
          <cell r="E3028">
            <v>320000</v>
          </cell>
          <cell r="F3028">
            <v>211000</v>
          </cell>
          <cell r="G3028">
            <v>237000</v>
          </cell>
          <cell r="H3028">
            <v>144570</v>
          </cell>
          <cell r="I3028">
            <v>2891.4</v>
          </cell>
        </row>
        <row r="3029">
          <cell r="A3029" t="str">
            <v>WS-PB-FEC-TX</v>
          </cell>
          <cell r="B3029" t="str">
            <v>FEC Opt (4 port MFE SPs only; incl 1 TX Tap) min SP v4.7</v>
          </cell>
          <cell r="C3029" t="str">
            <v>9Q661811</v>
          </cell>
          <cell r="D3029" t="str">
            <v>IP-SOL-WS-PB-FEC-TX</v>
          </cell>
          <cell r="E3029">
            <v>291000</v>
          </cell>
          <cell r="F3029">
            <v>191500</v>
          </cell>
          <cell r="G3029">
            <v>215000</v>
          </cell>
          <cell r="H3029">
            <v>131150</v>
          </cell>
          <cell r="I3029">
            <v>2623</v>
          </cell>
        </row>
        <row r="3030">
          <cell r="A3030" t="str">
            <v>WS-PB-FETX-PWRSUP</v>
          </cell>
          <cell r="B3030" t="str">
            <v>Additional Power Supply for the FEFD-TX tap kit</v>
          </cell>
          <cell r="C3030" t="str">
            <v>9Q661824</v>
          </cell>
          <cell r="D3030" t="str">
            <v>IP-SOL-WS-PB-FETX-PWRSUP</v>
          </cell>
          <cell r="E3030">
            <v>18000</v>
          </cell>
          <cell r="F3030">
            <v>12300</v>
          </cell>
          <cell r="G3030">
            <v>14000</v>
          </cell>
          <cell r="H3030">
            <v>8540</v>
          </cell>
          <cell r="I3030">
            <v>170.8</v>
          </cell>
        </row>
        <row r="3031">
          <cell r="A3031" t="str">
            <v>WS-PB-FOS-60-40-M</v>
          </cell>
          <cell r="B3031" t="str">
            <v>Additional 60/40 Multi-Mode Fiber Optic Splitter (GE)</v>
          </cell>
          <cell r="C3031" t="str">
            <v>9Q661837</v>
          </cell>
          <cell r="D3031" t="str">
            <v>IP-SOL-WS-PB-FOS-60-40-M</v>
          </cell>
          <cell r="E3031">
            <v>233000</v>
          </cell>
          <cell r="F3031">
            <v>153300</v>
          </cell>
          <cell r="G3031">
            <v>172000</v>
          </cell>
          <cell r="H3031">
            <v>104920</v>
          </cell>
          <cell r="I3031">
            <v>2098.4</v>
          </cell>
        </row>
        <row r="3032">
          <cell r="A3032" t="str">
            <v>WS-PB-FOS-60-40-S</v>
          </cell>
          <cell r="B3032" t="str">
            <v>Additional 60/40 Single-Mode Fiber Optic Splitter (GE)</v>
          </cell>
          <cell r="C3032" t="str">
            <v>9Q661840</v>
          </cell>
          <cell r="D3032" t="str">
            <v>IP-SOL-WS-PB-FOS-60-40-S</v>
          </cell>
          <cell r="E3032">
            <v>276000</v>
          </cell>
          <cell r="F3032">
            <v>182300</v>
          </cell>
          <cell r="G3032">
            <v>205000</v>
          </cell>
          <cell r="H3032">
            <v>125050</v>
          </cell>
          <cell r="I3032">
            <v>2501</v>
          </cell>
        </row>
        <row r="3033">
          <cell r="A3033" t="str">
            <v>WS-PB-FOS-80-20-S</v>
          </cell>
          <cell r="B3033" t="str">
            <v>80/20 Single-Mode Fiber Optic Splitter for FEFD-FX SPs</v>
          </cell>
          <cell r="C3033" t="str">
            <v>9Q661853</v>
          </cell>
          <cell r="D3033" t="str">
            <v>IP-SOL-WS-PB-FOS-80-20-S</v>
          </cell>
          <cell r="E3033">
            <v>276000</v>
          </cell>
          <cell r="F3033">
            <v>182300</v>
          </cell>
          <cell r="G3033">
            <v>205000</v>
          </cell>
          <cell r="H3033">
            <v>125050</v>
          </cell>
          <cell r="I3033">
            <v>2501</v>
          </cell>
        </row>
        <row r="3034">
          <cell r="A3034" t="str">
            <v>WS-PB-FOS-RACKPNL</v>
          </cell>
          <cell r="B3034" t="str">
            <v>Fiber Optic Splitter Rack Panel</v>
          </cell>
          <cell r="C3034" t="str">
            <v>9Q661866</v>
          </cell>
          <cell r="D3034" t="str">
            <v>IP-SOL-WS-PB-FOS-RACKPNL</v>
          </cell>
          <cell r="E3034">
            <v>22000</v>
          </cell>
          <cell r="F3034">
            <v>14400</v>
          </cell>
          <cell r="G3034">
            <v>16000</v>
          </cell>
          <cell r="H3034">
            <v>9760</v>
          </cell>
          <cell r="I3034">
            <v>195.2</v>
          </cell>
        </row>
        <row r="3035">
          <cell r="A3035" t="str">
            <v>WS-PB-FOS-RKPNL12</v>
          </cell>
          <cell r="B3035" t="str">
            <v>Rack Mount Kit for FEFD Tap and FOS Kits (holds up to 12)</v>
          </cell>
          <cell r="C3035" t="str">
            <v>9Q661879</v>
          </cell>
          <cell r="D3035" t="str">
            <v>IP-SOL-WS-PB-FOS-RKPNL12</v>
          </cell>
          <cell r="E3035">
            <v>22000</v>
          </cell>
          <cell r="F3035">
            <v>14400</v>
          </cell>
          <cell r="G3035">
            <v>16000</v>
          </cell>
          <cell r="H3035">
            <v>9760</v>
          </cell>
          <cell r="I3035">
            <v>195.2</v>
          </cell>
        </row>
        <row r="3036">
          <cell r="A3036" t="str">
            <v>WS-PB-NFM</v>
          </cell>
          <cell r="B3036" t="str">
            <v>Netflow Monitor Opt - min v4.7 for SPs, min v5.4(2) for NAM</v>
          </cell>
          <cell r="C3036" t="str">
            <v>9Q661882</v>
          </cell>
          <cell r="D3036" t="str">
            <v>IP-SOL-WS-PB-NFM</v>
          </cell>
          <cell r="E3036">
            <v>218000</v>
          </cell>
          <cell r="F3036">
            <v>143500</v>
          </cell>
          <cell r="G3036">
            <v>161000</v>
          </cell>
          <cell r="H3036">
            <v>98210</v>
          </cell>
          <cell r="I3036">
            <v>1964.2</v>
          </cell>
        </row>
        <row r="3037">
          <cell r="A3037" t="str">
            <v>WS-PB-NFM-5KNAM</v>
          </cell>
          <cell r="B3037" t="str">
            <v>NetFlow Monitor Opt - Cat 5K NAM w/CatOS' prior to v5.4(2)</v>
          </cell>
          <cell r="C3037" t="str">
            <v>9Q661895</v>
          </cell>
          <cell r="D3037" t="str">
            <v>IP-SOL-WS-PB-NFM-5KNAM</v>
          </cell>
          <cell r="E3037">
            <v>218000</v>
          </cell>
          <cell r="F3037">
            <v>143500</v>
          </cell>
          <cell r="G3037">
            <v>161000</v>
          </cell>
          <cell r="H3037">
            <v>98210</v>
          </cell>
          <cell r="I3037">
            <v>1964.2</v>
          </cell>
        </row>
        <row r="3038">
          <cell r="A3038" t="str">
            <v>WS-PB-OPTI-SPLT1</v>
          </cell>
          <cell r="B3038" t="str">
            <v>Addtl Multi-mode Fiber Optic Splttr for FEFD-FX and ATM SPs</v>
          </cell>
          <cell r="C3038" t="str">
            <v>9Q661909</v>
          </cell>
          <cell r="D3038" t="str">
            <v>IP-SOL-WS-PB-OPTI-SPLT1</v>
          </cell>
          <cell r="E3038">
            <v>233000</v>
          </cell>
          <cell r="F3038">
            <v>153300</v>
          </cell>
          <cell r="G3038">
            <v>172000</v>
          </cell>
          <cell r="H3038">
            <v>104920</v>
          </cell>
          <cell r="I3038">
            <v>2098.4</v>
          </cell>
        </row>
        <row r="3039">
          <cell r="A3039" t="str">
            <v>WS-PB-RACKMNT</v>
          </cell>
          <cell r="B3039" t="str">
            <v>Shelf for Rack Mounting (holds 5 PB6 or 3 PB7 series)</v>
          </cell>
          <cell r="C3039" t="str">
            <v>9Q661912</v>
          </cell>
          <cell r="D3039" t="str">
            <v>IP-SOL-WS-PB-RACKMNT</v>
          </cell>
          <cell r="E3039">
            <v>20000</v>
          </cell>
          <cell r="F3039">
            <v>13300</v>
          </cell>
          <cell r="G3039">
            <v>15000</v>
          </cell>
          <cell r="H3039">
            <v>9150</v>
          </cell>
          <cell r="I3039">
            <v>183</v>
          </cell>
        </row>
        <row r="3040">
          <cell r="A3040" t="str">
            <v>WS-PB-RACKMNT-PB6</v>
          </cell>
          <cell r="B3040" t="str">
            <v>Rackmount kit for PB6 series probes</v>
          </cell>
          <cell r="C3040" t="str">
            <v>9Q661925</v>
          </cell>
          <cell r="D3040" t="str">
            <v>IP-SOL-WS-PB-RACKMNT-PB6</v>
          </cell>
          <cell r="E3040">
            <v>11000</v>
          </cell>
          <cell r="F3040">
            <v>7200</v>
          </cell>
          <cell r="G3040">
            <v>8000</v>
          </cell>
          <cell r="H3040">
            <v>4880</v>
          </cell>
          <cell r="I3040">
            <v>97.6</v>
          </cell>
        </row>
        <row r="3041">
          <cell r="A3041" t="str">
            <v>WS-PB-RSM</v>
          </cell>
          <cell r="B3041" t="str">
            <v>Resource Monitor Option - min firmware v4.7</v>
          </cell>
          <cell r="C3041" t="str">
            <v>9Q661938</v>
          </cell>
          <cell r="D3041" t="str">
            <v>IP-SOL-WS-PB-RSM</v>
          </cell>
          <cell r="E3041">
            <v>101000</v>
          </cell>
          <cell r="F3041">
            <v>66700</v>
          </cell>
          <cell r="G3041">
            <v>75000</v>
          </cell>
          <cell r="H3041">
            <v>45750</v>
          </cell>
          <cell r="I3041">
            <v>915</v>
          </cell>
        </row>
        <row r="3042">
          <cell r="A3042" t="str">
            <v>WS-PB-VLAN</v>
          </cell>
          <cell r="B3042" t="str">
            <v>VLAN Monitor Option - min firmware v.4.7</v>
          </cell>
          <cell r="C3042" t="str">
            <v>9Q661941</v>
          </cell>
          <cell r="D3042" t="str">
            <v>IP-SOL-WS-PB-VLAN</v>
          </cell>
          <cell r="E3042">
            <v>101000</v>
          </cell>
          <cell r="F3042">
            <v>66700</v>
          </cell>
          <cell r="G3042">
            <v>75000</v>
          </cell>
          <cell r="H3042">
            <v>45750</v>
          </cell>
          <cell r="I3042">
            <v>915</v>
          </cell>
        </row>
        <row r="3043">
          <cell r="A3043" t="str">
            <v>WS-PB-WANTAP-EIA</v>
          </cell>
          <cell r="B3043" t="str">
            <v>Additional Tap Kit for T1/E1 WAN (EIA530)</v>
          </cell>
          <cell r="C3043" t="str">
            <v>9Q661954</v>
          </cell>
          <cell r="D3043" t="str">
            <v>IP-SOL-WS-PB-WANTAP-EIA</v>
          </cell>
          <cell r="E3043">
            <v>87000</v>
          </cell>
          <cell r="F3043">
            <v>57700</v>
          </cell>
          <cell r="G3043">
            <v>65000</v>
          </cell>
          <cell r="H3043">
            <v>39650</v>
          </cell>
          <cell r="I3043">
            <v>793</v>
          </cell>
        </row>
        <row r="3044">
          <cell r="A3044" t="str">
            <v>WS-PB-WANTAP-RJ48</v>
          </cell>
          <cell r="B3044" t="str">
            <v>Addl Tap Kit for T1/D or E1/D WAN (RJ48/G.703/Bantam)</v>
          </cell>
          <cell r="C3044" t="str">
            <v>9Q661967</v>
          </cell>
          <cell r="D3044" t="str">
            <v>IP-SOL-WS-PB-WANTAP-RJ48</v>
          </cell>
          <cell r="E3044">
            <v>328000</v>
          </cell>
          <cell r="F3044">
            <v>216300</v>
          </cell>
          <cell r="G3044">
            <v>243000</v>
          </cell>
          <cell r="H3044">
            <v>148230</v>
          </cell>
          <cell r="I3044">
            <v>2964.6</v>
          </cell>
        </row>
        <row r="3045">
          <cell r="A3045" t="str">
            <v>WS-PB-WANTAP-RKPNL</v>
          </cell>
          <cell r="B3045" t="str">
            <v>Rack Mount Kit for T1/E1 WAN and HSSI Taps (holds up to 3)</v>
          </cell>
          <cell r="C3045" t="str">
            <v>9Q661970</v>
          </cell>
          <cell r="D3045" t="str">
            <v>IP-SOL-WS-PB-WANTAP-RKPNL</v>
          </cell>
          <cell r="E3045">
            <v>22000</v>
          </cell>
          <cell r="F3045">
            <v>14400</v>
          </cell>
          <cell r="G3045">
            <v>16000</v>
          </cell>
          <cell r="H3045">
            <v>9760</v>
          </cell>
          <cell r="I3045">
            <v>195.2</v>
          </cell>
        </row>
        <row r="3046">
          <cell r="A3046" t="str">
            <v>WS-PB-WANTAP-RS2</v>
          </cell>
          <cell r="B3046" t="str">
            <v>Additional Tap Kit for T1/E1 WAN (RS232)</v>
          </cell>
          <cell r="C3046" t="str">
            <v>9Q661983</v>
          </cell>
          <cell r="D3046" t="str">
            <v>IP-SOL-WS-PB-WANTAP-RS2</v>
          </cell>
          <cell r="E3046">
            <v>87000</v>
          </cell>
          <cell r="F3046">
            <v>57700</v>
          </cell>
          <cell r="G3046">
            <v>65000</v>
          </cell>
          <cell r="H3046">
            <v>39650</v>
          </cell>
          <cell r="I3046">
            <v>793</v>
          </cell>
        </row>
        <row r="3047">
          <cell r="A3047" t="str">
            <v>WS-PB-WANTAP-RS4</v>
          </cell>
          <cell r="B3047" t="str">
            <v>Additional Tap Kit for T1/E1 WAN (RS422/RS449)</v>
          </cell>
          <cell r="C3047" t="str">
            <v>9Q661996</v>
          </cell>
          <cell r="D3047" t="str">
            <v>IP-SOL-WS-PB-WANTAP-RS4</v>
          </cell>
          <cell r="E3047">
            <v>87000</v>
          </cell>
          <cell r="F3047">
            <v>57700</v>
          </cell>
          <cell r="G3047">
            <v>65000</v>
          </cell>
          <cell r="H3047">
            <v>39650</v>
          </cell>
          <cell r="I3047">
            <v>793</v>
          </cell>
        </row>
        <row r="3048">
          <cell r="A3048" t="str">
            <v>WS-PB-WANTAP-V35</v>
          </cell>
          <cell r="B3048" t="str">
            <v>Additional Tap Kit for T1/E1 WAN (V.35)</v>
          </cell>
          <cell r="C3048" t="str">
            <v>9Q662003</v>
          </cell>
          <cell r="D3048" t="str">
            <v>IP-SOL-WS-PB-WANTAP-V35</v>
          </cell>
          <cell r="E3048">
            <v>87000</v>
          </cell>
          <cell r="F3048">
            <v>57700</v>
          </cell>
          <cell r="G3048">
            <v>65000</v>
          </cell>
          <cell r="H3048">
            <v>39650</v>
          </cell>
          <cell r="I3048">
            <v>793</v>
          </cell>
        </row>
        <row r="3049">
          <cell r="A3049" t="str">
            <v>WS-PB-WANTAP-X211</v>
          </cell>
          <cell r="B3049" t="str">
            <v>Additional Tap Kit for T1/E1 WAN (X.21 Single Clock)</v>
          </cell>
          <cell r="C3049" t="str">
            <v>9Q662016</v>
          </cell>
          <cell r="D3049" t="str">
            <v>IP-SOL-WS-PB-WANTAP-X211</v>
          </cell>
          <cell r="E3049">
            <v>87000</v>
          </cell>
          <cell r="F3049">
            <v>57700</v>
          </cell>
          <cell r="G3049">
            <v>65000</v>
          </cell>
          <cell r="H3049">
            <v>39650</v>
          </cell>
          <cell r="I3049">
            <v>793</v>
          </cell>
        </row>
        <row r="3050">
          <cell r="A3050" t="str">
            <v>WS-PB-WANTAP-X212</v>
          </cell>
          <cell r="B3050" t="str">
            <v>Additional Tap Kit for T1/E1 WAN (X.21 Dual Clock)</v>
          </cell>
          <cell r="C3050" t="str">
            <v>9Q662029</v>
          </cell>
          <cell r="D3050" t="str">
            <v>IP-SOL-WS-PB-WANTAP-X212</v>
          </cell>
          <cell r="E3050">
            <v>87000</v>
          </cell>
          <cell r="F3050">
            <v>57700</v>
          </cell>
          <cell r="G3050">
            <v>65000</v>
          </cell>
          <cell r="H3050">
            <v>39650</v>
          </cell>
          <cell r="I3050">
            <v>793</v>
          </cell>
        </row>
        <row r="3051">
          <cell r="A3051" t="str">
            <v>WS-PB-WDC</v>
          </cell>
          <cell r="B3051" t="str">
            <v>WAN Decompression Option (Multiport T1/E1 WAN Probes only)</v>
          </cell>
          <cell r="C3051" t="str">
            <v>9Q662032</v>
          </cell>
          <cell r="D3051" t="str">
            <v>IP-SOL-WS-PB-WDC</v>
          </cell>
          <cell r="E3051">
            <v>291000</v>
          </cell>
          <cell r="F3051">
            <v>191500</v>
          </cell>
          <cell r="G3051">
            <v>215000</v>
          </cell>
          <cell r="H3051">
            <v>131150</v>
          </cell>
          <cell r="I3051">
            <v>2623</v>
          </cell>
        </row>
        <row r="3052">
          <cell r="A3052" t="str">
            <v>VPNSC-MS-1K-1.2</v>
          </cell>
          <cell r="B3052" t="str">
            <v>VPNSC Beyond Large Upgrade Pack(+1000) CE Router License</v>
          </cell>
          <cell r="C3052" t="str">
            <v>9Q662380</v>
          </cell>
          <cell r="D3052" t="str">
            <v>IP-SOL-VPNSC-MS-1K-1.2</v>
          </cell>
          <cell r="E3052">
            <v>14040000</v>
          </cell>
          <cell r="F3052">
            <v>9504000</v>
          </cell>
          <cell r="G3052">
            <v>10800000</v>
          </cell>
          <cell r="H3052">
            <v>6588000</v>
          </cell>
          <cell r="I3052">
            <v>164700</v>
          </cell>
        </row>
        <row r="3053">
          <cell r="A3053" t="str">
            <v>VPNSC-MS-AM-RT-1.2</v>
          </cell>
          <cell r="B3053" t="str">
            <v>VPNSC Accounting Mgmt Integration Runtime License Pack</v>
          </cell>
          <cell r="C3053" t="str">
            <v>9Q662393</v>
          </cell>
          <cell r="D3053" t="str">
            <v>IP-SOL-VPNSC-MS-AM-RT-1.2</v>
          </cell>
          <cell r="E3053">
            <v>8424000</v>
          </cell>
          <cell r="F3053">
            <v>5702400</v>
          </cell>
          <cell r="G3053">
            <v>6480000</v>
          </cell>
          <cell r="H3053">
            <v>3952800</v>
          </cell>
          <cell r="I3053">
            <v>98820</v>
          </cell>
        </row>
        <row r="3054">
          <cell r="A3054" t="str">
            <v>VPNSC-MS-API-1.2</v>
          </cell>
          <cell r="B3054" t="str">
            <v>VPNSC API Developer Kit Pack</v>
          </cell>
          <cell r="C3054" t="str">
            <v>9Q662407</v>
          </cell>
          <cell r="D3054" t="str">
            <v>IP-SOL-VPNSC-MS-API-1.2</v>
          </cell>
          <cell r="E3054">
            <v>42120000</v>
          </cell>
          <cell r="F3054">
            <v>28512000</v>
          </cell>
          <cell r="G3054">
            <v>32400000</v>
          </cell>
          <cell r="H3054">
            <v>19764000</v>
          </cell>
          <cell r="I3054">
            <v>494100</v>
          </cell>
        </row>
        <row r="3055">
          <cell r="A3055" t="str">
            <v>VPNSC-MS-BU-1.2</v>
          </cell>
          <cell r="B3055" t="str">
            <v>VPNSC Backup Pack (Site Diversification) CE Router License</v>
          </cell>
          <cell r="C3055" t="str">
            <v>9Q662410</v>
          </cell>
          <cell r="D3055" t="str">
            <v>IP-SOL-VPNSC-MS-BU-1.2</v>
          </cell>
          <cell r="E3055">
            <v>7020000</v>
          </cell>
          <cell r="F3055">
            <v>4752000</v>
          </cell>
          <cell r="G3055">
            <v>5400000</v>
          </cell>
          <cell r="H3055">
            <v>3294000</v>
          </cell>
          <cell r="I3055">
            <v>82350</v>
          </cell>
        </row>
        <row r="3056">
          <cell r="A3056" t="str">
            <v>VPNSC-MS-CDOC-1.2</v>
          </cell>
          <cell r="B3056" t="str">
            <v>VPNSC Product Documentation Pack</v>
          </cell>
          <cell r="C3056" t="str">
            <v>9Q662423</v>
          </cell>
          <cell r="D3056" t="str">
            <v>IP-SOL-VPNSC-MS-CDOC-1.2</v>
          </cell>
          <cell r="E3056">
            <v>14000</v>
          </cell>
          <cell r="F3056">
            <v>9700</v>
          </cell>
          <cell r="G3056">
            <v>11000</v>
          </cell>
          <cell r="H3056">
            <v>6710</v>
          </cell>
          <cell r="I3056">
            <v>167.75</v>
          </cell>
        </row>
        <row r="3057">
          <cell r="A3057" t="str">
            <v>VPNSC-MS-CM-RT-1.2</v>
          </cell>
          <cell r="B3057" t="str">
            <v>VPNSC Configuration Mgmt Integration Runtime License Pack</v>
          </cell>
          <cell r="C3057" t="str">
            <v>9Q662436</v>
          </cell>
          <cell r="D3057" t="str">
            <v>IP-SOL-VPNSC-MS-CM-RT-1.2</v>
          </cell>
          <cell r="E3057">
            <v>8424000</v>
          </cell>
          <cell r="F3057">
            <v>5702400</v>
          </cell>
          <cell r="G3057">
            <v>6480000</v>
          </cell>
          <cell r="H3057">
            <v>3952800</v>
          </cell>
          <cell r="I3057">
            <v>98820</v>
          </cell>
        </row>
        <row r="3058">
          <cell r="A3058" t="str">
            <v>VPNSC-MS-FM-RT-1.2</v>
          </cell>
          <cell r="B3058" t="str">
            <v>VPNSC Fault Mgmt Integration Runtime License Pack</v>
          </cell>
          <cell r="C3058" t="str">
            <v>9Q662449</v>
          </cell>
          <cell r="D3058" t="str">
            <v>IP-SOL-VPNSC-MS-FM-RT-1.2</v>
          </cell>
          <cell r="E3058">
            <v>8424000</v>
          </cell>
          <cell r="F3058">
            <v>5702400</v>
          </cell>
          <cell r="G3058">
            <v>6480000</v>
          </cell>
          <cell r="H3058">
            <v>3952800</v>
          </cell>
          <cell r="I3058">
            <v>98820</v>
          </cell>
        </row>
        <row r="3059">
          <cell r="A3059" t="str">
            <v>VPNSC-MS-L-1.2</v>
          </cell>
          <cell r="B3059" t="str">
            <v>VPNSC Large Pack (1500-3000) CE Router License</v>
          </cell>
          <cell r="C3059" t="str">
            <v>9Q662452</v>
          </cell>
          <cell r="D3059" t="str">
            <v>IP-SOL-VPNSC-MS-L-1.2</v>
          </cell>
          <cell r="E3059">
            <v>98280000</v>
          </cell>
          <cell r="F3059">
            <v>66528000</v>
          </cell>
          <cell r="G3059">
            <v>75600000</v>
          </cell>
          <cell r="H3059">
            <v>46116000</v>
          </cell>
          <cell r="I3059">
            <v>1152900</v>
          </cell>
        </row>
        <row r="3060">
          <cell r="A3060" t="str">
            <v>VPNSC-MS-M-1.2</v>
          </cell>
          <cell r="B3060" t="str">
            <v>VPNSC Medium Pack (500-1500) CE Router License</v>
          </cell>
          <cell r="C3060" t="str">
            <v>9Q662465</v>
          </cell>
          <cell r="D3060" t="str">
            <v>IP-SOL-VPNSC-MS-M-1.2</v>
          </cell>
          <cell r="E3060">
            <v>56160000</v>
          </cell>
          <cell r="F3060">
            <v>38016000</v>
          </cell>
          <cell r="G3060">
            <v>43200000</v>
          </cell>
          <cell r="H3060">
            <v>26352000</v>
          </cell>
          <cell r="I3060">
            <v>658800</v>
          </cell>
        </row>
        <row r="3061">
          <cell r="A3061" t="str">
            <v>VPNSC-MS-PM-RT-1.2</v>
          </cell>
          <cell r="B3061" t="str">
            <v>VPNSC Performance Mgmt Integration Runtime License Pack</v>
          </cell>
          <cell r="C3061" t="str">
            <v>9Q662478</v>
          </cell>
          <cell r="D3061" t="str">
            <v>IP-SOL-VPNSC-MS-PM-RT-1.2</v>
          </cell>
          <cell r="E3061">
            <v>8424000</v>
          </cell>
          <cell r="F3061">
            <v>5702400</v>
          </cell>
          <cell r="G3061">
            <v>6480000</v>
          </cell>
          <cell r="H3061">
            <v>3952800</v>
          </cell>
          <cell r="I3061">
            <v>98820</v>
          </cell>
        </row>
        <row r="3062">
          <cell r="A3062" t="str">
            <v>VPNSC-MS-S-1.2</v>
          </cell>
          <cell r="B3062" t="str">
            <v>VPNSC Small Pack (0-500) CE Router License</v>
          </cell>
          <cell r="C3062" t="str">
            <v>9Q662481</v>
          </cell>
          <cell r="D3062" t="str">
            <v>IP-SOL-VPNSC-MS-S-1.2</v>
          </cell>
          <cell r="E3062">
            <v>28080000</v>
          </cell>
          <cell r="F3062">
            <v>19008000</v>
          </cell>
          <cell r="G3062">
            <v>21600000</v>
          </cell>
          <cell r="H3062">
            <v>13176000</v>
          </cell>
          <cell r="I3062">
            <v>329400</v>
          </cell>
        </row>
        <row r="3063">
          <cell r="A3063" t="str">
            <v>VPNSC-MS-UML-1.2</v>
          </cell>
          <cell r="B3063" t="str">
            <v>VPNSC Upgrade From Medium-&gt;Large Pack</v>
          </cell>
          <cell r="C3063" t="str">
            <v>9Q662494</v>
          </cell>
          <cell r="D3063" t="str">
            <v>IP-SOL-VPNSC-MS-UML-1.2</v>
          </cell>
          <cell r="E3063">
            <v>42120000</v>
          </cell>
          <cell r="F3063">
            <v>28512000</v>
          </cell>
          <cell r="G3063">
            <v>32400000</v>
          </cell>
          <cell r="H3063">
            <v>19764000</v>
          </cell>
          <cell r="I3063">
            <v>494100</v>
          </cell>
        </row>
        <row r="3064">
          <cell r="A3064" t="str">
            <v>VPNSC-MS-USL-1.2</v>
          </cell>
          <cell r="B3064" t="str">
            <v>VPNSC Upgrade From Small-&gt;Large Pack</v>
          </cell>
          <cell r="C3064" t="str">
            <v>9Q662508</v>
          </cell>
          <cell r="D3064" t="str">
            <v>IP-SOL-VPNSC-MS-USL-1.2</v>
          </cell>
          <cell r="E3064">
            <v>70200000</v>
          </cell>
          <cell r="F3064">
            <v>47520000</v>
          </cell>
          <cell r="G3064">
            <v>54000000</v>
          </cell>
          <cell r="H3064">
            <v>32940000</v>
          </cell>
          <cell r="I3064">
            <v>823500</v>
          </cell>
        </row>
        <row r="3065">
          <cell r="A3065" t="str">
            <v>VPNSC-MS-USM-1.2</v>
          </cell>
          <cell r="B3065" t="str">
            <v>VPNSC Upgrade From Small -&gt;Medium Pack</v>
          </cell>
          <cell r="C3065" t="str">
            <v>9Q662511</v>
          </cell>
          <cell r="D3065" t="str">
            <v>IP-SOL-VPNSC-MS-USM-1.2</v>
          </cell>
          <cell r="E3065">
            <v>28080000</v>
          </cell>
          <cell r="F3065">
            <v>19008000</v>
          </cell>
          <cell r="G3065">
            <v>21600000</v>
          </cell>
          <cell r="H3065">
            <v>13176000</v>
          </cell>
          <cell r="I3065">
            <v>329400</v>
          </cell>
        </row>
        <row r="3066">
          <cell r="A3066" t="str">
            <v>CDM-SOL-1.1-E</v>
          </cell>
          <cell r="B3066" t="str">
            <v>DSL Mgr 1.1, Sol 2.x, Entry Svc Pack, 25 Node RTU</v>
          </cell>
          <cell r="C3066" t="str">
            <v>9Q662159</v>
          </cell>
          <cell r="D3066" t="str">
            <v>IP-SOL-CDM-SOL-1.1-E</v>
          </cell>
          <cell r="E3066">
            <v>20000</v>
          </cell>
          <cell r="F3066">
            <v>10900</v>
          </cell>
          <cell r="G3066" t="e">
            <v>#N/A</v>
          </cell>
          <cell r="H3066" t="e">
            <v>#N/A</v>
          </cell>
          <cell r="I3066" t="e">
            <v>#N/A</v>
          </cell>
        </row>
        <row r="3067">
          <cell r="A3067" t="str">
            <v>CDM-SOL-1.1-L</v>
          </cell>
          <cell r="B3067" t="str">
            <v>DSL Mgr 1.1, Sol 2.x, Large Svc Pack, 1500 Node RTU</v>
          </cell>
          <cell r="C3067" t="str">
            <v>9Q662162</v>
          </cell>
          <cell r="D3067" t="str">
            <v>IP-SOL-CDM-SOL-1.1-L</v>
          </cell>
          <cell r="E3067">
            <v>24975000</v>
          </cell>
          <cell r="F3067">
            <v>13365000</v>
          </cell>
          <cell r="G3067" t="e">
            <v>#N/A</v>
          </cell>
          <cell r="H3067" t="e">
            <v>#N/A</v>
          </cell>
          <cell r="I3067" t="e">
            <v>#N/A</v>
          </cell>
        </row>
        <row r="3068">
          <cell r="A3068" t="str">
            <v>CDM-SOL-1.1-M</v>
          </cell>
          <cell r="B3068" t="str">
            <v>DSL Mgr 1.1, Sol 2.x, Medium Svc Pack, 500 Node RTU</v>
          </cell>
          <cell r="C3068" t="str">
            <v>9Q662175</v>
          </cell>
          <cell r="D3068" t="str">
            <v>IP-SOL-CDM-SOL-1.1-M</v>
          </cell>
          <cell r="E3068">
            <v>9990000</v>
          </cell>
          <cell r="F3068">
            <v>5346000</v>
          </cell>
          <cell r="G3068" t="e">
            <v>#N/A</v>
          </cell>
          <cell r="H3068" t="e">
            <v>#N/A</v>
          </cell>
          <cell r="I3068" t="e">
            <v>#N/A</v>
          </cell>
        </row>
        <row r="3069">
          <cell r="A3069" t="str">
            <v>CDM-SOL-1.1-S</v>
          </cell>
          <cell r="B3069" t="str">
            <v>DSL Mgr 1.1, Sol 2.x, Small Svc Pack, 100 Node RTU</v>
          </cell>
          <cell r="C3069" t="str">
            <v>9Q662188</v>
          </cell>
          <cell r="D3069" t="str">
            <v>IP-SOL-CDM-SOL-1.1-S</v>
          </cell>
          <cell r="E3069">
            <v>2997000</v>
          </cell>
          <cell r="F3069">
            <v>1603800</v>
          </cell>
          <cell r="G3069" t="e">
            <v>#N/A</v>
          </cell>
          <cell r="H3069" t="e">
            <v>#N/A</v>
          </cell>
          <cell r="I3069" t="e">
            <v>#N/A</v>
          </cell>
        </row>
        <row r="3070">
          <cell r="A3070" t="str">
            <v>CDM-SOL-1.1-X</v>
          </cell>
          <cell r="B3070" t="str">
            <v>DSL Mgr 1.1, Sol 2.x, Site License, Unlimited Node RTU</v>
          </cell>
          <cell r="C3070" t="str">
            <v>9Q662191</v>
          </cell>
          <cell r="D3070" t="str">
            <v>IP-SOL-CDM-SOL-1.1-X</v>
          </cell>
          <cell r="E3070">
            <v>34965000</v>
          </cell>
          <cell r="F3070">
            <v>18711000</v>
          </cell>
          <cell r="G3070" t="e">
            <v>#N/A</v>
          </cell>
          <cell r="H3070" t="e">
            <v>#N/A</v>
          </cell>
          <cell r="I3070" t="e">
            <v>#N/A</v>
          </cell>
        </row>
        <row r="3071">
          <cell r="A3071" t="str">
            <v>CDM-UPG-SOL-E-S</v>
          </cell>
          <cell r="B3071" t="str">
            <v>DSL Mgr, Upg Entry Svc Pack to Small Svc Pack, 100 Node RTU</v>
          </cell>
          <cell r="C3071" t="str">
            <v>9Q662205</v>
          </cell>
          <cell r="D3071" t="str">
            <v>IP-SOL-CDM-UPG-SOL-E-S</v>
          </cell>
          <cell r="E3071">
            <v>2997000</v>
          </cell>
          <cell r="F3071">
            <v>1603800</v>
          </cell>
          <cell r="G3071">
            <v>1620000</v>
          </cell>
          <cell r="H3071">
            <v>988200</v>
          </cell>
          <cell r="I3071">
            <v>24705</v>
          </cell>
        </row>
        <row r="3072">
          <cell r="A3072" t="str">
            <v>CDM-UPG-SOL-L-X</v>
          </cell>
          <cell r="B3072" t="str">
            <v>DSL Mgr, Upg Large Svc Pack to Site License</v>
          </cell>
          <cell r="C3072" t="str">
            <v>9Q662218</v>
          </cell>
          <cell r="D3072" t="str">
            <v>IP-SOL-CDM-UPG-SOL-L-X</v>
          </cell>
          <cell r="E3072">
            <v>9990000</v>
          </cell>
          <cell r="F3072">
            <v>5346000</v>
          </cell>
          <cell r="G3072">
            <v>5400000</v>
          </cell>
          <cell r="H3072">
            <v>3294000</v>
          </cell>
          <cell r="I3072">
            <v>82350</v>
          </cell>
        </row>
        <row r="3073">
          <cell r="A3073" t="str">
            <v>CDM-UPG-SOL-M-L</v>
          </cell>
          <cell r="B3073" t="str">
            <v>DSL Mgr, Upg Medium to Large Svc Pack, 1500 Node RTU</v>
          </cell>
          <cell r="C3073" t="str">
            <v>9Q662221</v>
          </cell>
          <cell r="D3073" t="str">
            <v>IP-SOL-CDM-UPG-SOL-M-L</v>
          </cell>
          <cell r="E3073">
            <v>14985000</v>
          </cell>
          <cell r="F3073">
            <v>8019000</v>
          </cell>
          <cell r="G3073">
            <v>8100000</v>
          </cell>
          <cell r="H3073">
            <v>4941000</v>
          </cell>
          <cell r="I3073">
            <v>123525</v>
          </cell>
        </row>
        <row r="3074">
          <cell r="A3074" t="str">
            <v>CDM-UPG-SOL-S-M</v>
          </cell>
          <cell r="B3074" t="str">
            <v>DSL Mgr, Upg Small to Medium Svc Pack, 500 Node RTU</v>
          </cell>
          <cell r="C3074" t="str">
            <v>9Q662234</v>
          </cell>
          <cell r="D3074" t="str">
            <v>IP-SOL-CDM-UPG-SOL-S-M</v>
          </cell>
          <cell r="E3074">
            <v>6993000</v>
          </cell>
          <cell r="F3074">
            <v>3742200</v>
          </cell>
          <cell r="G3074">
            <v>3780000</v>
          </cell>
          <cell r="H3074">
            <v>2305800</v>
          </cell>
          <cell r="I3074">
            <v>57645</v>
          </cell>
        </row>
        <row r="3075">
          <cell r="A3075" t="str">
            <v>EMF-SOL-2.1</v>
          </cell>
          <cell r="B3075" t="str">
            <v>Cisco Element Management Framework 2.1, Solaris 2.6</v>
          </cell>
          <cell r="C3075" t="str">
            <v>9Q662247</v>
          </cell>
          <cell r="D3075" t="str">
            <v>IP-SOL-EMF-SOL-2.1</v>
          </cell>
          <cell r="E3075">
            <v>1993000</v>
          </cell>
          <cell r="F3075">
            <v>1403000</v>
          </cell>
          <cell r="G3075">
            <v>1620000</v>
          </cell>
          <cell r="H3075">
            <v>988200</v>
          </cell>
          <cell r="I3075">
            <v>24705</v>
          </cell>
        </row>
        <row r="3076">
          <cell r="A3076" t="str">
            <v>EMF-SOL-2.1-D</v>
          </cell>
          <cell r="B3076" t="str">
            <v>Cisco EMF 2.1.4 &amp; Event Manager 1.1, Solaris 2.6 DEMO</v>
          </cell>
          <cell r="C3076" t="str">
            <v>9Q662250</v>
          </cell>
          <cell r="D3076" t="str">
            <v>IP-SOL-EMF-SOL-2.1-D</v>
          </cell>
          <cell r="E3076">
            <v>13000</v>
          </cell>
          <cell r="F3076">
            <v>9500</v>
          </cell>
          <cell r="G3076">
            <v>11000</v>
          </cell>
          <cell r="H3076">
            <v>6710</v>
          </cell>
          <cell r="I3076">
            <v>167.75</v>
          </cell>
        </row>
        <row r="3077">
          <cell r="A3077" t="str">
            <v>EMF-SOL-3.0</v>
          </cell>
          <cell r="B3077" t="str">
            <v>Cisco Element Management Framework 3.0, Solaris 2.6</v>
          </cell>
          <cell r="C3077" t="str">
            <v>9Q662263</v>
          </cell>
          <cell r="D3077" t="str">
            <v>IP-SOL-EMF-SOL-3.0</v>
          </cell>
          <cell r="E3077">
            <v>3321000</v>
          </cell>
          <cell r="F3077">
            <v>2338200</v>
          </cell>
          <cell r="G3077">
            <v>2700000</v>
          </cell>
          <cell r="H3077">
            <v>1647000</v>
          </cell>
          <cell r="I3077">
            <v>41175</v>
          </cell>
        </row>
        <row r="3078">
          <cell r="A3078" t="str">
            <v>EMF-SOL-3.0-E</v>
          </cell>
          <cell r="B3078" t="str">
            <v>Entry Level Cisco EMF 3.0, Solaris 2.6</v>
          </cell>
          <cell r="C3078" t="str">
            <v>9Q662524</v>
          </cell>
          <cell r="D3078" t="str">
            <v>IP-SOL-EMF-SOL-3.0-E</v>
          </cell>
          <cell r="E3078">
            <v>1328000</v>
          </cell>
          <cell r="F3078">
            <v>935200</v>
          </cell>
          <cell r="G3078">
            <v>1080000</v>
          </cell>
          <cell r="H3078">
            <v>658800</v>
          </cell>
          <cell r="I3078">
            <v>16470</v>
          </cell>
        </row>
        <row r="3079">
          <cell r="A3079" t="str">
            <v>EMF-SOL-EM-1.1</v>
          </cell>
          <cell r="B3079" t="str">
            <v>EMF Event Manager, 1.1, Solaris</v>
          </cell>
          <cell r="C3079" t="str">
            <v>9Q662276</v>
          </cell>
          <cell r="D3079" t="str">
            <v>IP-SOL-EMF-SOL-EM-1.1</v>
          </cell>
          <cell r="E3079">
            <v>1328000</v>
          </cell>
          <cell r="F3079">
            <v>935200</v>
          </cell>
          <cell r="G3079">
            <v>1080000</v>
          </cell>
          <cell r="H3079">
            <v>658800</v>
          </cell>
          <cell r="I3079">
            <v>16470</v>
          </cell>
        </row>
        <row r="3080">
          <cell r="A3080" t="str">
            <v>EMF-SOL-UPG-3.0</v>
          </cell>
          <cell r="B3080" t="str">
            <v>Cisco EMF Upgrade 2.1 to 3.0, Solaris 2.6</v>
          </cell>
          <cell r="C3080" t="str">
            <v>9Q662289</v>
          </cell>
          <cell r="D3080" t="str">
            <v>IP-SOL-EMF-SOL-UPG-3.0</v>
          </cell>
          <cell r="E3080">
            <v>2657000</v>
          </cell>
          <cell r="F3080">
            <v>1870600</v>
          </cell>
          <cell r="G3080">
            <v>2160000</v>
          </cell>
          <cell r="H3080">
            <v>1317600</v>
          </cell>
          <cell r="I3080">
            <v>32940</v>
          </cell>
        </row>
        <row r="3081">
          <cell r="A3081" t="str">
            <v>EMF-UPDTO3.0-SOL</v>
          </cell>
          <cell r="B3081" t="str">
            <v>Cisco EMF Upgrade 2.1 to 3.0, Solaris 2.6</v>
          </cell>
          <cell r="C3081" t="str">
            <v>9Q662306</v>
          </cell>
          <cell r="D3081" t="str">
            <v>IP-SOL-EMF-UPDTO3.0-SOL</v>
          </cell>
          <cell r="E3081">
            <v>2657000</v>
          </cell>
          <cell r="F3081">
            <v>1870600</v>
          </cell>
          <cell r="G3081">
            <v>2160000</v>
          </cell>
          <cell r="H3081">
            <v>1317600</v>
          </cell>
          <cell r="I3081">
            <v>32940</v>
          </cell>
        </row>
        <row r="3082">
          <cell r="A3082" t="str">
            <v>CCM-1.0</v>
          </cell>
          <cell r="B3082" t="str">
            <v>Cable Network Management Software application</v>
          </cell>
          <cell r="C3082" t="str">
            <v>9Q662319</v>
          </cell>
          <cell r="D3082" t="str">
            <v>IP-SOL-CCM-1.0</v>
          </cell>
          <cell r="E3082">
            <v>2997000</v>
          </cell>
          <cell r="F3082">
            <v>1603800</v>
          </cell>
          <cell r="G3082">
            <v>1620000</v>
          </cell>
          <cell r="H3082">
            <v>988200</v>
          </cell>
          <cell r="I3082">
            <v>24705</v>
          </cell>
        </row>
        <row r="3083">
          <cell r="A3083" t="str">
            <v>AR-ADDSRV-1.5</v>
          </cell>
          <cell r="B3083" t="str">
            <v>Access Registrar Additional Server License</v>
          </cell>
          <cell r="C3083" t="str">
            <v>9Q662322</v>
          </cell>
          <cell r="D3083" t="str">
            <v>IP-SOL-AR-ADDSRV-1.5</v>
          </cell>
          <cell r="E3083">
            <v>2616000</v>
          </cell>
          <cell r="F3083">
            <v>1460700</v>
          </cell>
          <cell r="G3083" t="e">
            <v>#N/A</v>
          </cell>
          <cell r="H3083" t="e">
            <v>#N/A</v>
          </cell>
          <cell r="I3083" t="e">
            <v>#N/A</v>
          </cell>
        </row>
        <row r="3084">
          <cell r="A3084" t="str">
            <v>AR-ADDSRV-ADDCPU</v>
          </cell>
          <cell r="B3084" t="str">
            <v>Access Registrar Additional Server - Additional CPU License</v>
          </cell>
          <cell r="C3084" t="str">
            <v>9Q662335</v>
          </cell>
          <cell r="D3084" t="str">
            <v>IP-SOL-AR-ADDSRV-ADDCPU</v>
          </cell>
          <cell r="E3084">
            <v>1046000</v>
          </cell>
          <cell r="F3084">
            <v>584300</v>
          </cell>
          <cell r="G3084">
            <v>605000</v>
          </cell>
          <cell r="H3084">
            <v>369050</v>
          </cell>
          <cell r="I3084">
            <v>9226.25</v>
          </cell>
        </row>
        <row r="3085">
          <cell r="A3085" t="str">
            <v>AR-BASE-1.5</v>
          </cell>
          <cell r="B3085" t="str">
            <v>Access Registrar First Server License</v>
          </cell>
          <cell r="C3085" t="str">
            <v>9Q662348</v>
          </cell>
          <cell r="D3085" t="str">
            <v>IP-SOL-AR-BASE-1.5</v>
          </cell>
          <cell r="E3085">
            <v>3737000</v>
          </cell>
          <cell r="F3085">
            <v>2086600</v>
          </cell>
          <cell r="G3085" t="e">
            <v>#N/A</v>
          </cell>
          <cell r="H3085" t="e">
            <v>#N/A</v>
          </cell>
          <cell r="I3085" t="e">
            <v>#N/A</v>
          </cell>
        </row>
        <row r="3086">
          <cell r="A3086" t="str">
            <v>AR-BASE-ADDCPU</v>
          </cell>
          <cell r="B3086" t="str">
            <v>Access Registrar First Server - Additional CPU License</v>
          </cell>
          <cell r="C3086" t="str">
            <v>9Q662351</v>
          </cell>
          <cell r="D3086" t="str">
            <v>IP-SOL-AR-BASE-ADDCPU</v>
          </cell>
          <cell r="E3086">
            <v>1495000</v>
          </cell>
          <cell r="F3086">
            <v>834700</v>
          </cell>
          <cell r="G3086">
            <v>864000</v>
          </cell>
          <cell r="H3086">
            <v>527040</v>
          </cell>
          <cell r="I3086">
            <v>13176</v>
          </cell>
        </row>
        <row r="3087">
          <cell r="A3087" t="str">
            <v>BLU-MAP3.0-NV-S</v>
          </cell>
          <cell r="B3087" t="str">
            <v>MAPS for AIX (Small: Mainframe Group 10-20)</v>
          </cell>
          <cell r="C3087" t="str">
            <v>9Q662537</v>
          </cell>
          <cell r="D3087" t="str">
            <v>IP-SOL-BLU-MAP3.0-NV-S</v>
          </cell>
          <cell r="E3087">
            <v>1619000</v>
          </cell>
          <cell r="F3087">
            <v>992800</v>
          </cell>
          <cell r="G3087">
            <v>1079000</v>
          </cell>
          <cell r="H3087">
            <v>658190</v>
          </cell>
          <cell r="I3087">
            <v>16454.75</v>
          </cell>
        </row>
        <row r="3088">
          <cell r="A3088" t="str">
            <v>BLU-MAP3.0-NV-M</v>
          </cell>
          <cell r="B3088" t="str">
            <v>MAPS for AIX (Medium: Mainframe Group 21-40)</v>
          </cell>
          <cell r="C3088" t="str">
            <v>9Q662540</v>
          </cell>
          <cell r="D3088" t="str">
            <v>IP-SOL-BLU-MAP3.0-NV-M</v>
          </cell>
          <cell r="E3088">
            <v>2429000</v>
          </cell>
          <cell r="F3088">
            <v>1489600</v>
          </cell>
          <cell r="G3088">
            <v>1619000</v>
          </cell>
          <cell r="H3088">
            <v>987590</v>
          </cell>
          <cell r="I3088">
            <v>24689.75</v>
          </cell>
        </row>
        <row r="3089">
          <cell r="A3089" t="str">
            <v>BLU-MAP3.0-NV-L</v>
          </cell>
          <cell r="B3089" t="str">
            <v>MAPS for AIX (Large: Mainframe Group &gt;40)</v>
          </cell>
          <cell r="C3089" t="str">
            <v>9Q662553</v>
          </cell>
          <cell r="D3089" t="str">
            <v>IP-SOL-BLU-MAP3.0-NV-L</v>
          </cell>
          <cell r="E3089">
            <v>3239000</v>
          </cell>
          <cell r="F3089">
            <v>1986400</v>
          </cell>
          <cell r="G3089">
            <v>2159000</v>
          </cell>
          <cell r="H3089">
            <v>1316990</v>
          </cell>
          <cell r="I3089">
            <v>32924.75</v>
          </cell>
        </row>
        <row r="3090">
          <cell r="A3090" t="str">
            <v>BLU-MAP3.0-NV-UP1</v>
          </cell>
          <cell r="B3090" t="str">
            <v>Upgrade from Maps 1.1 or 1.2 to 3.0 for AIX</v>
          </cell>
          <cell r="C3090" t="str">
            <v>9Q662566</v>
          </cell>
          <cell r="D3090" t="str">
            <v>IP-SOL-BLU-MAP3.0-NV-UP1</v>
          </cell>
          <cell r="E3090">
            <v>258000</v>
          </cell>
          <cell r="F3090">
            <v>158300</v>
          </cell>
          <cell r="G3090">
            <v>172000</v>
          </cell>
          <cell r="H3090">
            <v>104920</v>
          </cell>
          <cell r="I3090">
            <v>2623</v>
          </cell>
        </row>
        <row r="3091">
          <cell r="A3091" t="str">
            <v>BLU-MAP3.0-NV-UP2</v>
          </cell>
          <cell r="B3091" t="str">
            <v>Upgrade from Maps 2.0 to 3.0 for AIX</v>
          </cell>
          <cell r="C3091" t="str">
            <v>9Q662579</v>
          </cell>
          <cell r="D3091" t="str">
            <v>IP-SOL-BLU-MAP3.0-NV-UP2</v>
          </cell>
          <cell r="E3091">
            <v>145000</v>
          </cell>
          <cell r="F3091">
            <v>89200</v>
          </cell>
          <cell r="G3091">
            <v>97000</v>
          </cell>
          <cell r="H3091">
            <v>59170</v>
          </cell>
          <cell r="I3091">
            <v>1479.25</v>
          </cell>
        </row>
        <row r="3092">
          <cell r="A3092" t="str">
            <v>BLU-MAP3.0-NV-UP3</v>
          </cell>
          <cell r="B3092" t="str">
            <v>Upgrade from Maps 2.1 to 3.0 for AIX</v>
          </cell>
          <cell r="C3092" t="str">
            <v>9Q662582</v>
          </cell>
          <cell r="D3092" t="str">
            <v>IP-SOL-BLU-MAP3.0-NV-UP3</v>
          </cell>
          <cell r="E3092">
            <v>96000</v>
          </cell>
          <cell r="F3092">
            <v>58900</v>
          </cell>
          <cell r="G3092">
            <v>64000</v>
          </cell>
          <cell r="H3092">
            <v>39040</v>
          </cell>
          <cell r="I3092">
            <v>976</v>
          </cell>
        </row>
        <row r="3093">
          <cell r="A3093" t="str">
            <v>BLU-MAP3.0-SOL-S</v>
          </cell>
          <cell r="B3093" t="str">
            <v>MAPS for Solaris(Small: Mainframe Group 10-20)</v>
          </cell>
          <cell r="C3093" t="str">
            <v>9Q662595</v>
          </cell>
          <cell r="D3093" t="str">
            <v>IP-SOL-BLU-MAP3.0-SOL-S</v>
          </cell>
          <cell r="E3093">
            <v>1619000</v>
          </cell>
          <cell r="F3093">
            <v>992800</v>
          </cell>
          <cell r="G3093">
            <v>1079000</v>
          </cell>
          <cell r="H3093">
            <v>658190</v>
          </cell>
          <cell r="I3093">
            <v>16454.75</v>
          </cell>
        </row>
        <row r="3094">
          <cell r="A3094" t="str">
            <v>BLU-MAP3.0-SOL-M</v>
          </cell>
          <cell r="B3094" t="str">
            <v>MAPS for Solaris(Medium: Mainframe Group 21-40)</v>
          </cell>
          <cell r="C3094" t="str">
            <v>9Q662609</v>
          </cell>
          <cell r="D3094" t="str">
            <v>IP-SOL-BLU-MAP3.0-SOL-M</v>
          </cell>
          <cell r="E3094">
            <v>2429000</v>
          </cell>
          <cell r="F3094">
            <v>1489600</v>
          </cell>
          <cell r="G3094">
            <v>1619000</v>
          </cell>
          <cell r="H3094">
            <v>987590</v>
          </cell>
          <cell r="I3094">
            <v>24689.75</v>
          </cell>
        </row>
        <row r="3095">
          <cell r="A3095" t="str">
            <v>BLU-MAP3.0-SOL-L</v>
          </cell>
          <cell r="B3095" t="str">
            <v>MAPS for Solaris(Large: Mainframe Group &gt;40)</v>
          </cell>
          <cell r="C3095" t="str">
            <v>9Q662612</v>
          </cell>
          <cell r="D3095" t="str">
            <v>IP-SOL-BLU-MAP3.0-SOL-L</v>
          </cell>
          <cell r="E3095">
            <v>3239000</v>
          </cell>
          <cell r="F3095">
            <v>1986400</v>
          </cell>
          <cell r="G3095">
            <v>2159000</v>
          </cell>
          <cell r="H3095">
            <v>1316990</v>
          </cell>
          <cell r="I3095">
            <v>32924.75</v>
          </cell>
        </row>
        <row r="3096">
          <cell r="A3096" t="str">
            <v>BLU-MAP3.0-SOL-UP1</v>
          </cell>
          <cell r="B3096" t="str">
            <v>Upgrade from Maps 1.1 or 1.2 to 3.0 for Solaris</v>
          </cell>
          <cell r="C3096" t="str">
            <v>9Q662625</v>
          </cell>
          <cell r="D3096" t="str">
            <v>IP-SOL-BLU-MAP3.0-SOL-UP1</v>
          </cell>
          <cell r="E3096">
            <v>258000</v>
          </cell>
          <cell r="F3096">
            <v>158300</v>
          </cell>
          <cell r="G3096">
            <v>172000</v>
          </cell>
          <cell r="H3096">
            <v>104920</v>
          </cell>
          <cell r="I3096">
            <v>2623</v>
          </cell>
        </row>
        <row r="3097">
          <cell r="A3097" t="str">
            <v>BLU-MAP3.0-SOL-UP2</v>
          </cell>
          <cell r="B3097" t="str">
            <v>Upgrade from Maps 2.0 to 3.0 for Solaris</v>
          </cell>
          <cell r="C3097" t="str">
            <v>9Q662638</v>
          </cell>
          <cell r="D3097" t="str">
            <v>IP-SOL-BLU-MAP3.0-SOL-UP2</v>
          </cell>
          <cell r="E3097">
            <v>145000</v>
          </cell>
          <cell r="F3097">
            <v>89200</v>
          </cell>
          <cell r="G3097">
            <v>97000</v>
          </cell>
          <cell r="H3097">
            <v>59170</v>
          </cell>
          <cell r="I3097">
            <v>1479.25</v>
          </cell>
        </row>
        <row r="3098">
          <cell r="A3098" t="str">
            <v>BLU-MAP3.0-SOL-UP3</v>
          </cell>
          <cell r="B3098" t="str">
            <v>Upgrade from Maps 2.1 to 3.0 for Solaris</v>
          </cell>
          <cell r="C3098" t="str">
            <v>9Q662641</v>
          </cell>
          <cell r="D3098" t="str">
            <v>IP-SOL-BLU-MAP3.0-SOL-UP3</v>
          </cell>
          <cell r="E3098">
            <v>96000</v>
          </cell>
          <cell r="F3098">
            <v>58900</v>
          </cell>
          <cell r="G3098">
            <v>64000</v>
          </cell>
          <cell r="H3098">
            <v>39040</v>
          </cell>
          <cell r="I3098">
            <v>976</v>
          </cell>
        </row>
        <row r="3099">
          <cell r="A3099" t="str">
            <v>BLU-MAP3.0-OVH-S</v>
          </cell>
          <cell r="B3099" t="str">
            <v>MAPS for HP-UX(Small: Mainframe Group 10-20)</v>
          </cell>
          <cell r="C3099" t="str">
            <v>9Q662654</v>
          </cell>
          <cell r="D3099" t="str">
            <v>IP-SOL-BLU-MAP3.0-OVH-S</v>
          </cell>
          <cell r="E3099">
            <v>1619000</v>
          </cell>
          <cell r="F3099">
            <v>992800</v>
          </cell>
          <cell r="G3099">
            <v>1079000</v>
          </cell>
          <cell r="H3099">
            <v>658190</v>
          </cell>
          <cell r="I3099">
            <v>16454.75</v>
          </cell>
        </row>
        <row r="3100">
          <cell r="A3100" t="str">
            <v>BLU-MAP3.0-OVH-M</v>
          </cell>
          <cell r="B3100" t="str">
            <v>MAPS for HP-UX(Medium: Mainframe Group 21-40)</v>
          </cell>
          <cell r="C3100" t="str">
            <v>9Q662667</v>
          </cell>
          <cell r="D3100" t="str">
            <v>IP-SOL-BLU-MAP3.0-OVH-M</v>
          </cell>
          <cell r="E3100">
            <v>2429000</v>
          </cell>
          <cell r="F3100">
            <v>1489600</v>
          </cell>
          <cell r="G3100">
            <v>1619000</v>
          </cell>
          <cell r="H3100">
            <v>987590</v>
          </cell>
          <cell r="I3100">
            <v>24689.75</v>
          </cell>
        </row>
        <row r="3101">
          <cell r="A3101" t="str">
            <v>BLU-MAP3.0-OVH-L</v>
          </cell>
          <cell r="B3101" t="str">
            <v>MAPS for HP-UX(Large: Mainframe Group &gt;40)</v>
          </cell>
          <cell r="C3101" t="str">
            <v>9Q662670</v>
          </cell>
          <cell r="D3101" t="str">
            <v>IP-SOL-BLU-MAP3.0-OVH-L</v>
          </cell>
          <cell r="E3101">
            <v>3239000</v>
          </cell>
          <cell r="F3101">
            <v>1986400</v>
          </cell>
          <cell r="G3101">
            <v>2159000</v>
          </cell>
          <cell r="H3101">
            <v>1316990</v>
          </cell>
          <cell r="I3101">
            <v>32924.75</v>
          </cell>
        </row>
        <row r="3102">
          <cell r="A3102" t="str">
            <v>BLU-MAP3.0-OVH-UP1</v>
          </cell>
          <cell r="B3102" t="str">
            <v>Upgrade from Maps 1.1 or 1.2 to 3.0 for HP-UX</v>
          </cell>
          <cell r="C3102" t="str">
            <v>9Q662683</v>
          </cell>
          <cell r="D3102" t="str">
            <v>IP-SOL-BLU-MAP3.0-OVH-UP1</v>
          </cell>
          <cell r="E3102">
            <v>258000</v>
          </cell>
          <cell r="F3102">
            <v>158300</v>
          </cell>
          <cell r="G3102">
            <v>172000</v>
          </cell>
          <cell r="H3102">
            <v>104920</v>
          </cell>
          <cell r="I3102">
            <v>2623</v>
          </cell>
        </row>
        <row r="3103">
          <cell r="A3103" t="str">
            <v>BLU-MAP3.0-OVH-UP2</v>
          </cell>
          <cell r="B3103" t="str">
            <v>Upgrade from Maps 2.0 to 3.0 for HP-UX</v>
          </cell>
          <cell r="C3103" t="str">
            <v>9Q662696</v>
          </cell>
          <cell r="D3103" t="str">
            <v>IP-SOL-BLU-MAP3.0-OVH-UP2</v>
          </cell>
          <cell r="E3103">
            <v>145000</v>
          </cell>
          <cell r="F3103">
            <v>89200</v>
          </cell>
          <cell r="G3103">
            <v>97000</v>
          </cell>
          <cell r="H3103">
            <v>59170</v>
          </cell>
          <cell r="I3103">
            <v>1479.25</v>
          </cell>
        </row>
        <row r="3104">
          <cell r="A3104" t="str">
            <v>BLU-MAP3.0-OVH-UP3</v>
          </cell>
          <cell r="B3104" t="str">
            <v>Upgrade from Maps 2.1 to 3.0 for HP-US</v>
          </cell>
          <cell r="C3104" t="str">
            <v>9Q662700</v>
          </cell>
          <cell r="D3104" t="str">
            <v>IP-SOL-BLU-MAP3.0-OVH-UP3</v>
          </cell>
          <cell r="E3104">
            <v>96000</v>
          </cell>
          <cell r="F3104">
            <v>58900</v>
          </cell>
          <cell r="G3104">
            <v>64000</v>
          </cell>
          <cell r="H3104">
            <v>39040</v>
          </cell>
          <cell r="I3104">
            <v>976</v>
          </cell>
        </row>
        <row r="3105">
          <cell r="A3105" t="str">
            <v>BLU-SNA3.0-NT-L</v>
          </cell>
          <cell r="B3105" t="str">
            <v>SNA View for NT (Large: mainframe group &gt; 40)</v>
          </cell>
          <cell r="C3105" t="str">
            <v>9Q662713</v>
          </cell>
          <cell r="D3105" t="str">
            <v>IP-SOL-BLU-SNA3.0-NT-L</v>
          </cell>
          <cell r="E3105">
            <v>3239000</v>
          </cell>
          <cell r="F3105">
            <v>1986400</v>
          </cell>
          <cell r="G3105">
            <v>2159000</v>
          </cell>
          <cell r="H3105">
            <v>1316990</v>
          </cell>
          <cell r="I3105">
            <v>32924.75</v>
          </cell>
        </row>
        <row r="3106">
          <cell r="A3106" t="str">
            <v>BLU-SNA3.0-NT-M</v>
          </cell>
          <cell r="B3106" t="str">
            <v>SNA View for NT (Medium: mainframe group 21-40)</v>
          </cell>
          <cell r="C3106" t="str">
            <v>9Q662726</v>
          </cell>
          <cell r="D3106" t="str">
            <v>IP-SOL-BLU-SNA3.0-NT-M</v>
          </cell>
          <cell r="E3106">
            <v>2429000</v>
          </cell>
          <cell r="F3106">
            <v>1489600</v>
          </cell>
          <cell r="G3106">
            <v>1619000</v>
          </cell>
          <cell r="H3106">
            <v>987590</v>
          </cell>
          <cell r="I3106">
            <v>24689.75</v>
          </cell>
        </row>
        <row r="3107">
          <cell r="A3107" t="str">
            <v>BLU-SNA3.0-NT-S</v>
          </cell>
          <cell r="B3107" t="str">
            <v>SNA View for NT (Small: mainframe group 10-20)</v>
          </cell>
          <cell r="C3107" t="str">
            <v>9Q662739</v>
          </cell>
          <cell r="D3107" t="str">
            <v>IP-SOL-BLU-SNA3.0-NT-S</v>
          </cell>
          <cell r="E3107">
            <v>1619000</v>
          </cell>
          <cell r="F3107">
            <v>992800</v>
          </cell>
          <cell r="G3107">
            <v>1079000</v>
          </cell>
          <cell r="H3107">
            <v>658190</v>
          </cell>
          <cell r="I3107">
            <v>16454.75</v>
          </cell>
        </row>
        <row r="3108">
          <cell r="A3108" t="str">
            <v>BLU-SNA3.0-NV-L</v>
          </cell>
          <cell r="B3108" t="str">
            <v>SNA View for AIX (Large: mainframe group &gt; 40)</v>
          </cell>
          <cell r="C3108" t="str">
            <v>9Q662742</v>
          </cell>
          <cell r="D3108" t="str">
            <v>IP-SOL-BLU-SNA3.0-NV-L</v>
          </cell>
          <cell r="E3108">
            <v>3239000</v>
          </cell>
          <cell r="F3108">
            <v>1986400</v>
          </cell>
          <cell r="G3108">
            <v>2159000</v>
          </cell>
          <cell r="H3108">
            <v>1316990</v>
          </cell>
          <cell r="I3108">
            <v>32924.75</v>
          </cell>
        </row>
        <row r="3109">
          <cell r="A3109" t="str">
            <v>BLU-SNA3.0-NV-M</v>
          </cell>
          <cell r="B3109" t="str">
            <v>SNA View for AIX (Medium: mainframe group 21-40)</v>
          </cell>
          <cell r="C3109" t="str">
            <v>9Q662755</v>
          </cell>
          <cell r="D3109" t="str">
            <v>IP-SOL-BLU-SNA3.0-NV-M</v>
          </cell>
          <cell r="E3109">
            <v>2429000</v>
          </cell>
          <cell r="F3109">
            <v>1489600</v>
          </cell>
          <cell r="G3109">
            <v>1619000</v>
          </cell>
          <cell r="H3109">
            <v>987590</v>
          </cell>
          <cell r="I3109">
            <v>24689.75</v>
          </cell>
        </row>
        <row r="3110">
          <cell r="A3110" t="str">
            <v>BLU-SNA3.0-NV-S</v>
          </cell>
          <cell r="B3110" t="str">
            <v>SNA View for AIX (Small: mainframe group 10-20)</v>
          </cell>
          <cell r="C3110" t="str">
            <v>9Q662768</v>
          </cell>
          <cell r="D3110" t="str">
            <v>IP-SOL-BLU-SNA3.0-NV-S</v>
          </cell>
          <cell r="E3110">
            <v>1619000</v>
          </cell>
          <cell r="F3110">
            <v>992800</v>
          </cell>
          <cell r="G3110">
            <v>1079000</v>
          </cell>
          <cell r="H3110">
            <v>658190</v>
          </cell>
          <cell r="I3110">
            <v>16454.75</v>
          </cell>
        </row>
        <row r="3111">
          <cell r="A3111" t="str">
            <v>BLU-SNA3.0-NV-UP1</v>
          </cell>
          <cell r="B3111" t="str">
            <v>Upgrade from SNA View 1.1, 1.2 or 2.0 to 3.0 for AIX</v>
          </cell>
          <cell r="C3111" t="str">
            <v>9Q662771</v>
          </cell>
          <cell r="D3111" t="str">
            <v>IP-SOL-BLU-SNA3.0-NV-UP1</v>
          </cell>
          <cell r="E3111">
            <v>145000</v>
          </cell>
          <cell r="F3111">
            <v>89200</v>
          </cell>
          <cell r="G3111">
            <v>97000</v>
          </cell>
          <cell r="H3111">
            <v>59170</v>
          </cell>
          <cell r="I3111">
            <v>1479.25</v>
          </cell>
        </row>
        <row r="3112">
          <cell r="A3112" t="str">
            <v>BLU-SNA3.0-NV-UP2</v>
          </cell>
          <cell r="B3112" t="str">
            <v>Upgrade from SNA View 2.1 to 3.0 for AIX</v>
          </cell>
          <cell r="C3112" t="str">
            <v>9Q662784</v>
          </cell>
          <cell r="D3112" t="str">
            <v>IP-SOL-BLU-SNA3.0-NV-UP2</v>
          </cell>
          <cell r="E3112">
            <v>96000</v>
          </cell>
          <cell r="F3112">
            <v>58900</v>
          </cell>
          <cell r="G3112">
            <v>64000</v>
          </cell>
          <cell r="H3112">
            <v>39040</v>
          </cell>
          <cell r="I3112">
            <v>976</v>
          </cell>
        </row>
        <row r="3113">
          <cell r="A3113" t="str">
            <v>BLU-SNA3.0-OVH-L</v>
          </cell>
          <cell r="B3113" t="str">
            <v>SNA View for HP-UX (Large: mainframe group &gt; 40)</v>
          </cell>
          <cell r="C3113" t="str">
            <v>9Q662797</v>
          </cell>
          <cell r="D3113" t="str">
            <v>IP-SOL-BLU-SNA3.0-OVH-L</v>
          </cell>
          <cell r="E3113">
            <v>3239000</v>
          </cell>
          <cell r="F3113">
            <v>1986400</v>
          </cell>
          <cell r="G3113">
            <v>2159000</v>
          </cell>
          <cell r="H3113">
            <v>1316990</v>
          </cell>
          <cell r="I3113">
            <v>32924.75</v>
          </cell>
        </row>
        <row r="3114">
          <cell r="A3114" t="str">
            <v>BLU-SNA3.0-OVH-M</v>
          </cell>
          <cell r="B3114" t="str">
            <v>SNA View for HP-UX (Medium: mainframe group 21-40)</v>
          </cell>
          <cell r="C3114" t="str">
            <v>9Q662801</v>
          </cell>
          <cell r="D3114" t="str">
            <v>IP-SOL-BLU-SNA3.0-OVH-M</v>
          </cell>
          <cell r="E3114">
            <v>2429000</v>
          </cell>
          <cell r="F3114">
            <v>1489600</v>
          </cell>
          <cell r="G3114">
            <v>1619000</v>
          </cell>
          <cell r="H3114">
            <v>987590</v>
          </cell>
          <cell r="I3114">
            <v>24689.75</v>
          </cell>
        </row>
        <row r="3115">
          <cell r="A3115" t="str">
            <v>BLU-SNA3.0-OVH-S</v>
          </cell>
          <cell r="B3115" t="str">
            <v>SNA View for HP-UX (Small: mainframe group 10-20)</v>
          </cell>
          <cell r="C3115" t="str">
            <v>9Q662814</v>
          </cell>
          <cell r="D3115" t="str">
            <v>IP-SOL-BLU-SNA3.0-OVH-S</v>
          </cell>
          <cell r="E3115">
            <v>1619000</v>
          </cell>
          <cell r="F3115">
            <v>992800</v>
          </cell>
          <cell r="G3115">
            <v>1079000</v>
          </cell>
          <cell r="H3115">
            <v>658190</v>
          </cell>
          <cell r="I3115">
            <v>16454.75</v>
          </cell>
        </row>
        <row r="3116">
          <cell r="A3116" t="str">
            <v>BLU-SNA3.0-OVH-UP1</v>
          </cell>
          <cell r="B3116" t="str">
            <v>Upgrade from SNA View 1.1, 1.2 or 2.0 to 3.0 for HP-UX</v>
          </cell>
          <cell r="C3116" t="str">
            <v>9Q662827</v>
          </cell>
          <cell r="D3116" t="str">
            <v>IP-SOL-BLU-SNA3.0-OVH-UP1</v>
          </cell>
          <cell r="E3116">
            <v>145000</v>
          </cell>
          <cell r="F3116">
            <v>89200</v>
          </cell>
          <cell r="G3116">
            <v>97000</v>
          </cell>
          <cell r="H3116">
            <v>59170</v>
          </cell>
          <cell r="I3116">
            <v>1479.25</v>
          </cell>
        </row>
        <row r="3117">
          <cell r="A3117" t="str">
            <v>BLU-SNA3.0-OVH-UP2</v>
          </cell>
          <cell r="B3117" t="str">
            <v>Upgrade from SNA View 2.1 to 3.0 for HP-UX</v>
          </cell>
          <cell r="C3117" t="str">
            <v>9Q662830</v>
          </cell>
          <cell r="D3117" t="str">
            <v>IP-SOL-BLU-SNA3.0-OVH-UP2</v>
          </cell>
          <cell r="E3117">
            <v>96000</v>
          </cell>
          <cell r="F3117">
            <v>58900</v>
          </cell>
          <cell r="G3117">
            <v>64000</v>
          </cell>
          <cell r="H3117">
            <v>39040</v>
          </cell>
          <cell r="I3117">
            <v>976</v>
          </cell>
        </row>
        <row r="3118">
          <cell r="A3118" t="str">
            <v>BLU-SNA3.0-SOL-L</v>
          </cell>
          <cell r="B3118" t="str">
            <v>SNA View for Solaris (Large: mainframe group &gt; 40)</v>
          </cell>
          <cell r="C3118" t="str">
            <v>9Q662843</v>
          </cell>
          <cell r="D3118" t="str">
            <v>IP-SOL-BLU-SNA3.0-SOL-L</v>
          </cell>
          <cell r="E3118">
            <v>3239000</v>
          </cell>
          <cell r="F3118">
            <v>1986400</v>
          </cell>
          <cell r="G3118">
            <v>2159000</v>
          </cell>
          <cell r="H3118">
            <v>1316990</v>
          </cell>
          <cell r="I3118">
            <v>32924.75</v>
          </cell>
        </row>
        <row r="3119">
          <cell r="A3119" t="str">
            <v>BLU-SNA3.0-SOL-M</v>
          </cell>
          <cell r="B3119" t="str">
            <v>SNA View for Solaris (Medium: mainframe group 21-40)</v>
          </cell>
          <cell r="C3119" t="str">
            <v>9Q662856</v>
          </cell>
          <cell r="D3119" t="str">
            <v>IP-SOL-BLU-SNA3.0-SOL-M</v>
          </cell>
          <cell r="E3119">
            <v>2429000</v>
          </cell>
          <cell r="F3119">
            <v>1489600</v>
          </cell>
          <cell r="G3119">
            <v>1619000</v>
          </cell>
          <cell r="H3119">
            <v>987590</v>
          </cell>
          <cell r="I3119">
            <v>24689.75</v>
          </cell>
        </row>
        <row r="3120">
          <cell r="A3120" t="str">
            <v>BLU-SNA3.0-SOL-S</v>
          </cell>
          <cell r="B3120" t="str">
            <v>SNA View for Solaris (Small: mainframe group 10-20)</v>
          </cell>
          <cell r="C3120" t="str">
            <v>9Q662869</v>
          </cell>
          <cell r="D3120" t="str">
            <v>IP-SOL-BLU-SNA3.0-SOL-S</v>
          </cell>
          <cell r="E3120">
            <v>1619000</v>
          </cell>
          <cell r="F3120">
            <v>992800</v>
          </cell>
          <cell r="G3120">
            <v>1079000</v>
          </cell>
          <cell r="H3120">
            <v>658190</v>
          </cell>
          <cell r="I3120">
            <v>16454.75</v>
          </cell>
        </row>
        <row r="3121">
          <cell r="A3121" t="str">
            <v>BLU-SNA3.0-SOL-UP1</v>
          </cell>
          <cell r="B3121" t="str">
            <v>Upgrade from SNA View 1.1, 1.2 or 2.0 to 3.0 for Solaris</v>
          </cell>
          <cell r="C3121" t="str">
            <v>9Q662872</v>
          </cell>
          <cell r="D3121" t="str">
            <v>IP-SOL-BLU-SNA3.0-SOL-UP1</v>
          </cell>
          <cell r="E3121">
            <v>145000</v>
          </cell>
          <cell r="F3121">
            <v>89200</v>
          </cell>
          <cell r="G3121">
            <v>97000</v>
          </cell>
          <cell r="H3121">
            <v>59170</v>
          </cell>
          <cell r="I3121">
            <v>1479.25</v>
          </cell>
        </row>
        <row r="3122">
          <cell r="A3122" t="str">
            <v>BLU-SNA3.0-SOL-UP2</v>
          </cell>
          <cell r="B3122" t="str">
            <v>Upgrade from SNA View 2.1 to 3.0 for Solaris</v>
          </cell>
          <cell r="C3122" t="str">
            <v>9Q662885</v>
          </cell>
          <cell r="D3122" t="str">
            <v>IP-SOL-BLU-SNA3.0-SOL-UP2</v>
          </cell>
          <cell r="E3122">
            <v>96000</v>
          </cell>
          <cell r="F3122">
            <v>58900</v>
          </cell>
          <cell r="G3122">
            <v>64000</v>
          </cell>
          <cell r="H3122">
            <v>39040</v>
          </cell>
          <cell r="I3122">
            <v>976</v>
          </cell>
        </row>
        <row r="3123">
          <cell r="A3123" t="str">
            <v>L1010-CHAS5</v>
          </cell>
          <cell r="B3123" t="str">
            <v>LightStream 1010 Chassis</v>
          </cell>
          <cell r="C3123" t="str">
            <v>9Q700163</v>
          </cell>
          <cell r="D3123" t="str">
            <v>IP-SOL-L1010-CHAS5</v>
          </cell>
          <cell r="E3123">
            <v>401000</v>
          </cell>
          <cell r="F3123">
            <v>244300</v>
          </cell>
          <cell r="G3123">
            <v>297000</v>
          </cell>
          <cell r="H3123">
            <v>181170</v>
          </cell>
          <cell r="I3123">
            <v>13587.75</v>
          </cell>
        </row>
        <row r="3124">
          <cell r="A3124" t="str">
            <v>L1010-PWR-AC</v>
          </cell>
          <cell r="B3124" t="str">
            <v>LightStream 1010 AC Power Supply</v>
          </cell>
          <cell r="C3124" t="str">
            <v>9Q700176</v>
          </cell>
          <cell r="D3124" t="str">
            <v>IP-SOL-L1010-PWR-AC</v>
          </cell>
          <cell r="E3124">
            <v>182000</v>
          </cell>
          <cell r="F3124">
            <v>111000</v>
          </cell>
          <cell r="G3124">
            <v>135000</v>
          </cell>
          <cell r="H3124">
            <v>82350</v>
          </cell>
          <cell r="I3124">
            <v>8235</v>
          </cell>
        </row>
        <row r="3125">
          <cell r="A3125" t="str">
            <v>L1010-PWR-AC/2</v>
          </cell>
          <cell r="B3125" t="str">
            <v>LightStream 1010 Redundant AC Power Supply</v>
          </cell>
          <cell r="C3125" t="str">
            <v>9Q700189</v>
          </cell>
          <cell r="D3125" t="str">
            <v>IP-SOL-L1010-PWR-AC/2</v>
          </cell>
          <cell r="E3125">
            <v>182000</v>
          </cell>
          <cell r="F3125">
            <v>111000</v>
          </cell>
          <cell r="G3125">
            <v>135000</v>
          </cell>
          <cell r="H3125">
            <v>82350</v>
          </cell>
          <cell r="I3125">
            <v>8235</v>
          </cell>
        </row>
        <row r="3126">
          <cell r="A3126" t="str">
            <v>L1010-ASP-C-FCPFQ</v>
          </cell>
          <cell r="B3126" t="str">
            <v>ATM Switch Processor with FC-Per-Flow Queuing</v>
          </cell>
          <cell r="C3126" t="str">
            <v>9Q700192</v>
          </cell>
          <cell r="D3126" t="str">
            <v>IP-SOL-L1010-ASP-C-FCPFQ</v>
          </cell>
          <cell r="E3126">
            <v>2624000</v>
          </cell>
          <cell r="F3126">
            <v>1598900</v>
          </cell>
          <cell r="G3126">
            <v>1944000</v>
          </cell>
          <cell r="H3126">
            <v>1185840</v>
          </cell>
          <cell r="I3126">
            <v>118584</v>
          </cell>
        </row>
        <row r="3127">
          <cell r="A3127" t="str">
            <v>WATM-CAM-2P</v>
          </cell>
          <cell r="B3127" t="str">
            <v>LightStream 1010/C5500 Carrier Module (installed)</v>
          </cell>
          <cell r="C3127" t="str">
            <v>9Q700206</v>
          </cell>
          <cell r="D3127" t="str">
            <v>IP-SOL-WATM-CAM-2P</v>
          </cell>
          <cell r="E3127">
            <v>87000</v>
          </cell>
          <cell r="F3127">
            <v>53400</v>
          </cell>
          <cell r="G3127">
            <v>65000</v>
          </cell>
          <cell r="H3127">
            <v>39650</v>
          </cell>
          <cell r="I3127">
            <v>3965</v>
          </cell>
        </row>
        <row r="3128">
          <cell r="A3128" t="str">
            <v>WAI-OC12-1MM</v>
          </cell>
          <cell r="B3128" t="str">
            <v>1 Port OC-12c/STM-4c MMF PAM</v>
          </cell>
          <cell r="C3128" t="str">
            <v>9Q700219</v>
          </cell>
          <cell r="D3128" t="str">
            <v>IP-SOL-WAI-OC12-1MM</v>
          </cell>
          <cell r="E3128">
            <v>576000</v>
          </cell>
          <cell r="F3128">
            <v>351200</v>
          </cell>
          <cell r="G3128">
            <v>427000</v>
          </cell>
          <cell r="H3128">
            <v>260470</v>
          </cell>
          <cell r="I3128">
            <v>26047</v>
          </cell>
        </row>
        <row r="3129">
          <cell r="A3129" t="str">
            <v>WAI-OC3-4MM</v>
          </cell>
          <cell r="B3129" t="str">
            <v>4 Port OC-3c/STM-1 MMF PAM</v>
          </cell>
          <cell r="C3129" t="str">
            <v>9Q700222</v>
          </cell>
          <cell r="D3129" t="str">
            <v>IP-SOL-WAI-OC3-4MM</v>
          </cell>
          <cell r="E3129">
            <v>401000</v>
          </cell>
          <cell r="F3129">
            <v>244300</v>
          </cell>
          <cell r="G3129">
            <v>297000</v>
          </cell>
          <cell r="H3129">
            <v>181170</v>
          </cell>
          <cell r="I3129">
            <v>18117</v>
          </cell>
        </row>
        <row r="3130">
          <cell r="A3130" t="str">
            <v>SF-WAS5-9</v>
          </cell>
          <cell r="B3130" t="str">
            <v>LS1010 IISP and PNNI Feature Set</v>
          </cell>
          <cell r="C3130" t="str">
            <v>9Q700235</v>
          </cell>
          <cell r="D3130" t="str">
            <v>IP-SOL-SF-WAS5-9</v>
          </cell>
          <cell r="E3130">
            <v>365000</v>
          </cell>
          <cell r="F3130">
            <v>222200</v>
          </cell>
          <cell r="G3130">
            <v>270000</v>
          </cell>
          <cell r="H3130">
            <v>164700</v>
          </cell>
          <cell r="I3130">
            <v>12352.5</v>
          </cell>
        </row>
        <row r="3131">
          <cell r="A3131" t="str">
            <v>FR-WA-SX-HPNNI</v>
          </cell>
          <cell r="B3131" t="str">
            <v>Hierarchical PNNI Upgrade</v>
          </cell>
          <cell r="C3131" t="str">
            <v>9Q700248</v>
          </cell>
          <cell r="D3131" t="str">
            <v>IP-SOL-FR-WA-SX-HPNNI</v>
          </cell>
          <cell r="E3131">
            <v>729000</v>
          </cell>
          <cell r="F3131">
            <v>444200</v>
          </cell>
          <cell r="G3131">
            <v>540000</v>
          </cell>
          <cell r="H3131">
            <v>329400</v>
          </cell>
          <cell r="I3131">
            <v>32940</v>
          </cell>
        </row>
        <row r="3132">
          <cell r="A3132" t="str">
            <v>AIR-PCM340</v>
          </cell>
          <cell r="B3132" t="str">
            <v>340 Series 11Mbps DSSS PC Card  Adapter</v>
          </cell>
          <cell r="C3132" t="str">
            <v>9Q700004</v>
          </cell>
          <cell r="D3132" t="str">
            <v>IP-SOL-AIR-PCM340</v>
          </cell>
          <cell r="E3132">
            <v>26000</v>
          </cell>
          <cell r="F3132">
            <v>19600</v>
          </cell>
          <cell r="G3132">
            <v>21000</v>
          </cell>
          <cell r="H3132">
            <v>12810</v>
          </cell>
          <cell r="I3132">
            <v>256.2</v>
          </cell>
        </row>
        <row r="3133">
          <cell r="A3133" t="str">
            <v>AIR-PCM341</v>
          </cell>
          <cell r="B3133" t="str">
            <v>340 Series 11Mbps DSSS PC Card  Adapter with 40-bit WEP</v>
          </cell>
          <cell r="C3133" t="str">
            <v>9Q700118</v>
          </cell>
          <cell r="D3133" t="str">
            <v>IP-SOL-AIR-PCM341</v>
          </cell>
          <cell r="E3133">
            <v>31000</v>
          </cell>
          <cell r="F3133">
            <v>23900</v>
          </cell>
          <cell r="G3133">
            <v>26000</v>
          </cell>
          <cell r="H3133">
            <v>15860</v>
          </cell>
          <cell r="I3133">
            <v>317.2</v>
          </cell>
        </row>
        <row r="3134">
          <cell r="A3134" t="str">
            <v>AIR-PCI341</v>
          </cell>
          <cell r="B3134" t="str">
            <v>340 Series 11Mbps DSSS PCI  Adapter with 40-bit WEP</v>
          </cell>
          <cell r="C3134" t="str">
            <v>9Q700121</v>
          </cell>
          <cell r="D3134" t="str">
            <v>IP-SOL-AIR-PCI341</v>
          </cell>
          <cell r="E3134">
            <v>47000</v>
          </cell>
          <cell r="F3134">
            <v>36000</v>
          </cell>
          <cell r="G3134">
            <v>39000</v>
          </cell>
          <cell r="H3134">
            <v>23790</v>
          </cell>
          <cell r="I3134">
            <v>475.8</v>
          </cell>
        </row>
        <row r="3135">
          <cell r="A3135" t="str">
            <v>AIR-PCM342</v>
          </cell>
          <cell r="B3135" t="str">
            <v>340 Series 11Mbps DSSS PC Card  Adapter with 128-bit WEP</v>
          </cell>
          <cell r="C3135" t="str">
            <v>9Q700251</v>
          </cell>
          <cell r="D3135" t="str">
            <v>IP-SOL-AIR-PCM342</v>
          </cell>
          <cell r="E3135">
            <v>32000</v>
          </cell>
          <cell r="F3135">
            <v>24800</v>
          </cell>
          <cell r="G3135">
            <v>27000</v>
          </cell>
          <cell r="H3135">
            <v>16470</v>
          </cell>
          <cell r="I3135">
            <v>329.4</v>
          </cell>
        </row>
        <row r="3136">
          <cell r="A3136" t="str">
            <v>AIR-AP340E2C</v>
          </cell>
          <cell r="B3136" t="str">
            <v>340 Series 11Mbps DSSS AP w/ no WEP &amp; 2 Integrated Antennas</v>
          </cell>
          <cell r="C3136" t="str">
            <v>9Q700017</v>
          </cell>
          <cell r="D3136" t="str">
            <v>IP-SOL-AIR-AP340E2C</v>
          </cell>
          <cell r="E3136">
            <v>166000</v>
          </cell>
          <cell r="F3136">
            <v>127100</v>
          </cell>
          <cell r="G3136">
            <v>138000</v>
          </cell>
          <cell r="H3136">
            <v>84180</v>
          </cell>
          <cell r="I3136">
            <v>1683.6</v>
          </cell>
        </row>
        <row r="3137">
          <cell r="A3137" t="str">
            <v>AIR-AP341E2C</v>
          </cell>
          <cell r="B3137" t="str">
            <v>340 Series 11Mbps DSSS AP w/40-bit WEP &amp; 2 Int. Antennas</v>
          </cell>
          <cell r="C3137" t="str">
            <v>9Q700105</v>
          </cell>
          <cell r="D3137" t="str">
            <v>IP-SOL-AIR-AP341E2C</v>
          </cell>
          <cell r="E3137">
            <v>167000</v>
          </cell>
          <cell r="F3137">
            <v>128000</v>
          </cell>
          <cell r="G3137">
            <v>139000</v>
          </cell>
          <cell r="H3137">
            <v>84790</v>
          </cell>
          <cell r="I3137">
            <v>1695.8</v>
          </cell>
        </row>
        <row r="3138">
          <cell r="A3138" t="str">
            <v>AIR-AP342E2C</v>
          </cell>
          <cell r="B3138" t="str">
            <v>340 Series 11Mbps DSSS AP w/128-bit WEP &amp; 2 Int. Ant.</v>
          </cell>
          <cell r="C3138" t="str">
            <v>9Q700264</v>
          </cell>
          <cell r="D3138" t="str">
            <v>IP-SOL-AIR-AP342E2C</v>
          </cell>
          <cell r="E3138">
            <v>168000</v>
          </cell>
          <cell r="F3138">
            <v>128800</v>
          </cell>
          <cell r="G3138">
            <v>140000</v>
          </cell>
          <cell r="H3138">
            <v>85400</v>
          </cell>
          <cell r="I3138">
            <v>1708</v>
          </cell>
        </row>
        <row r="3139">
          <cell r="C3139" t="str">
            <v>番号取得中</v>
          </cell>
        </row>
        <row r="3140">
          <cell r="C3140" t="str">
            <v>番号取得中</v>
          </cell>
        </row>
        <row r="3141">
          <cell r="C3141" t="str">
            <v>番号取得中</v>
          </cell>
        </row>
        <row r="3142">
          <cell r="C3142" t="str">
            <v>番号取得中</v>
          </cell>
        </row>
        <row r="3143">
          <cell r="C3143" t="str">
            <v>番号取得中</v>
          </cell>
        </row>
        <row r="3144">
          <cell r="C3144" t="str">
            <v>番号取得中</v>
          </cell>
        </row>
        <row r="3145">
          <cell r="C3145" t="str">
            <v>番号取得中</v>
          </cell>
        </row>
        <row r="3146">
          <cell r="C3146" t="str">
            <v>番号取得中</v>
          </cell>
        </row>
      </sheetData>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情報"/>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66FF"/>
        </a:solidFill>
      </a:spPr>
      <a:bodyPr vertOverflow="clip" horzOverflow="clip" rtlCol="0" anchor="t"/>
      <a:lstStyle>
        <a:defPPr algn="l">
          <a:defRPr kumimoji="1" sz="600" b="1" i="0" u="none" strike="noStrike">
            <a:solidFill>
              <a:srgbClr val="000000"/>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C0F2-246C-4B83-AA39-C567DD4CED91}">
  <sheetPr codeName="Sheet1">
    <tabColor rgb="FFFFFF00"/>
  </sheetPr>
  <dimension ref="A1:AQ99"/>
  <sheetViews>
    <sheetView view="pageBreakPreview" zoomScaleNormal="100" zoomScaleSheetLayoutView="100" workbookViewId="0"/>
  </sheetViews>
  <sheetFormatPr defaultColWidth="9.125" defaultRowHeight="15.75"/>
  <cols>
    <col min="1" max="25" width="3.5" style="62" customWidth="1"/>
    <col min="26" max="26" width="2.5" style="62" customWidth="1"/>
    <col min="27" max="34" width="2.875" style="62" customWidth="1"/>
    <col min="35" max="35" width="4.375" style="62" customWidth="1"/>
    <col min="36" max="36" width="2.5" style="62" customWidth="1"/>
    <col min="37" max="39" width="8.625" style="62" bestFit="1" customWidth="1"/>
    <col min="40" max="43" width="15" style="62" customWidth="1"/>
    <col min="44" max="44" width="8.625" style="62" bestFit="1" customWidth="1"/>
    <col min="45" max="16384" width="9.125" style="62"/>
  </cols>
  <sheetData>
    <row r="1" spans="1:43">
      <c r="A1" s="155"/>
      <c r="B1" s="155"/>
      <c r="C1" s="155"/>
      <c r="D1" s="155"/>
      <c r="E1" s="155"/>
      <c r="F1" s="155"/>
      <c r="G1" s="155"/>
      <c r="H1" s="155"/>
      <c r="I1" s="155"/>
      <c r="J1" s="155"/>
      <c r="K1" s="155"/>
      <c r="L1" s="155"/>
      <c r="M1" s="155"/>
      <c r="N1" s="155"/>
      <c r="O1" s="155"/>
      <c r="P1" s="155"/>
      <c r="Q1" s="156"/>
      <c r="R1" s="156"/>
      <c r="S1" s="156"/>
      <c r="T1" s="157"/>
      <c r="V1" s="157" t="s">
        <v>0</v>
      </c>
      <c r="W1" s="157"/>
      <c r="X1" s="65" t="s">
        <v>1</v>
      </c>
      <c r="Y1" s="65"/>
      <c r="AA1" s="65"/>
      <c r="AD1" s="66"/>
      <c r="AE1" s="66"/>
      <c r="AF1" s="66"/>
      <c r="AG1" s="66"/>
      <c r="AH1" s="66"/>
      <c r="AJ1" s="66"/>
    </row>
    <row r="2" spans="1:43" s="63" customFormat="1" ht="24">
      <c r="A2" s="295" t="s">
        <v>2</v>
      </c>
      <c r="B2" s="295"/>
      <c r="C2" s="295"/>
      <c r="D2" s="295"/>
      <c r="E2" s="295"/>
      <c r="F2" s="295"/>
      <c r="G2" s="295"/>
      <c r="H2" s="295"/>
      <c r="I2" s="295"/>
      <c r="J2" s="295"/>
      <c r="K2" s="295"/>
      <c r="L2" s="295"/>
      <c r="M2" s="295"/>
      <c r="N2" s="295"/>
      <c r="O2" s="295"/>
      <c r="P2" s="295"/>
      <c r="Q2" s="295"/>
      <c r="R2" s="295"/>
      <c r="S2" s="295"/>
      <c r="T2" s="295"/>
      <c r="U2" s="295"/>
      <c r="V2" s="295"/>
      <c r="W2" s="295"/>
      <c r="X2" s="295"/>
      <c r="Y2" s="295"/>
      <c r="Z2" s="66"/>
      <c r="AA2" s="67"/>
      <c r="AB2" s="66"/>
      <c r="AC2" s="66"/>
      <c r="AD2" s="66"/>
      <c r="AE2" s="66"/>
      <c r="AF2" s="66"/>
      <c r="AG2" s="66"/>
      <c r="AH2" s="66"/>
      <c r="AJ2" s="66"/>
    </row>
    <row r="3" spans="1:43" ht="24">
      <c r="A3" s="158"/>
      <c r="B3" s="158"/>
      <c r="C3" s="158"/>
      <c r="D3" s="158"/>
      <c r="E3" s="158"/>
      <c r="F3" s="158"/>
      <c r="G3" s="158"/>
      <c r="H3" s="158"/>
      <c r="I3" s="158"/>
      <c r="J3" s="158"/>
      <c r="K3" s="158"/>
      <c r="L3" s="158"/>
      <c r="M3" s="158"/>
      <c r="N3" s="158"/>
      <c r="O3" s="158"/>
      <c r="P3" s="158"/>
      <c r="Q3" s="158"/>
      <c r="R3" s="158"/>
      <c r="S3" s="158"/>
      <c r="T3" s="158"/>
      <c r="U3" s="158"/>
      <c r="V3" s="158"/>
      <c r="W3" s="158"/>
      <c r="X3" s="158"/>
      <c r="Y3" s="158"/>
    </row>
    <row r="4" spans="1:43" ht="24">
      <c r="A4" s="295" t="s">
        <v>3</v>
      </c>
      <c r="B4" s="295"/>
      <c r="C4" s="295"/>
      <c r="D4" s="295"/>
      <c r="E4" s="295"/>
      <c r="F4" s="295"/>
      <c r="G4" s="295"/>
      <c r="H4" s="295"/>
      <c r="I4" s="295"/>
      <c r="J4" s="295"/>
      <c r="K4" s="295"/>
      <c r="L4" s="295"/>
      <c r="M4" s="295"/>
      <c r="N4" s="295"/>
      <c r="O4" s="295"/>
      <c r="P4" s="295"/>
      <c r="Q4" s="295"/>
      <c r="R4" s="295"/>
      <c r="S4" s="295"/>
      <c r="T4" s="295"/>
      <c r="U4" s="295"/>
      <c r="V4" s="295"/>
      <c r="W4" s="295"/>
      <c r="X4" s="295"/>
      <c r="Y4" s="295"/>
    </row>
    <row r="5" spans="1:43">
      <c r="A5" s="159"/>
      <c r="B5" s="160"/>
      <c r="C5" s="160"/>
      <c r="D5" s="160"/>
      <c r="E5" s="160"/>
      <c r="F5" s="160"/>
      <c r="G5" s="160"/>
      <c r="H5" s="160"/>
      <c r="I5" s="160"/>
      <c r="J5" s="160"/>
      <c r="K5" s="160"/>
      <c r="L5" s="160"/>
      <c r="M5" s="160"/>
      <c r="N5" s="160"/>
      <c r="O5" s="160"/>
      <c r="P5" s="160"/>
      <c r="Q5" s="160"/>
      <c r="R5" s="160"/>
      <c r="S5" s="160"/>
      <c r="T5" s="160"/>
      <c r="U5" s="160"/>
      <c r="V5" s="160"/>
      <c r="W5" s="160"/>
      <c r="X5" s="160"/>
      <c r="Y5" s="160"/>
      <c r="AN5" s="70"/>
      <c r="AO5" s="70"/>
      <c r="AP5" s="70"/>
      <c r="AQ5" s="70"/>
    </row>
    <row r="6" spans="1:43">
      <c r="A6" s="161" t="s">
        <v>4</v>
      </c>
      <c r="B6" s="162"/>
      <c r="C6" s="162"/>
      <c r="D6" s="162"/>
      <c r="E6" s="162"/>
      <c r="F6" s="162"/>
      <c r="G6" s="162"/>
      <c r="H6" s="162"/>
      <c r="I6" s="162"/>
      <c r="J6" s="162"/>
      <c r="K6" s="162"/>
      <c r="L6" s="162"/>
      <c r="M6" s="162"/>
      <c r="N6" s="162"/>
      <c r="O6" s="162"/>
      <c r="P6" s="162"/>
      <c r="Q6" s="162"/>
      <c r="R6" s="162"/>
      <c r="S6" s="162"/>
      <c r="T6" s="162"/>
      <c r="U6" s="162"/>
      <c r="V6" s="162"/>
      <c r="W6" s="162"/>
      <c r="X6" s="162"/>
      <c r="Y6" s="162"/>
      <c r="AN6" s="70"/>
      <c r="AO6" s="70"/>
      <c r="AP6" s="70"/>
      <c r="AQ6" s="70"/>
    </row>
    <row r="7" spans="1:43" ht="15" customHeight="1">
      <c r="A7" s="163"/>
      <c r="B7" s="164"/>
      <c r="C7" s="164"/>
      <c r="D7" s="164"/>
      <c r="E7" s="164"/>
      <c r="F7" s="164"/>
      <c r="G7" s="164"/>
      <c r="H7" s="164"/>
      <c r="I7" s="164"/>
      <c r="J7" s="164"/>
      <c r="K7" s="164"/>
      <c r="L7" s="164"/>
      <c r="M7" s="164"/>
      <c r="N7" s="164"/>
      <c r="O7" s="164"/>
      <c r="P7" s="164"/>
      <c r="Q7" s="164"/>
      <c r="R7" s="164"/>
      <c r="S7" s="164"/>
      <c r="T7" s="164"/>
      <c r="U7" s="164"/>
      <c r="V7" s="164"/>
      <c r="W7" s="164"/>
      <c r="X7" s="164"/>
      <c r="Y7" s="164"/>
      <c r="AN7" s="70"/>
      <c r="AO7" s="70"/>
      <c r="AP7" s="70"/>
      <c r="AQ7" s="70"/>
    </row>
    <row r="8" spans="1:43" ht="15" customHeight="1">
      <c r="A8" s="163"/>
      <c r="B8" s="165" t="s">
        <v>5</v>
      </c>
      <c r="C8" s="166" t="s">
        <v>6</v>
      </c>
      <c r="D8" s="164"/>
      <c r="E8" s="164"/>
      <c r="F8" s="164"/>
      <c r="G8" s="164"/>
      <c r="H8" s="164"/>
      <c r="I8" s="164"/>
      <c r="J8" s="164"/>
      <c r="K8" s="164"/>
      <c r="L8" s="164"/>
      <c r="M8" s="164"/>
      <c r="N8" s="164"/>
      <c r="O8" s="164"/>
      <c r="P8" s="164"/>
      <c r="Q8" s="164"/>
      <c r="R8" s="164"/>
      <c r="S8" s="164"/>
      <c r="T8" s="164"/>
      <c r="U8" s="164"/>
      <c r="V8" s="164"/>
      <c r="W8" s="164"/>
      <c r="X8" s="164"/>
      <c r="Y8" s="164"/>
      <c r="AN8" s="70"/>
      <c r="AO8" s="70"/>
      <c r="AP8" s="70"/>
      <c r="AQ8" s="70"/>
    </row>
    <row r="9" spans="1:43" ht="15" customHeight="1">
      <c r="A9" s="163"/>
      <c r="B9" s="165"/>
      <c r="C9" s="166" t="s">
        <v>7</v>
      </c>
      <c r="D9" s="164"/>
      <c r="E9" s="164"/>
      <c r="F9" s="164"/>
      <c r="G9" s="164"/>
      <c r="H9" s="164"/>
      <c r="I9" s="164"/>
      <c r="J9" s="164"/>
      <c r="K9" s="164"/>
      <c r="L9" s="164"/>
      <c r="M9" s="164"/>
      <c r="N9" s="164"/>
      <c r="O9" s="164"/>
      <c r="P9" s="164"/>
      <c r="Q9" s="164"/>
      <c r="R9" s="164"/>
      <c r="S9" s="164"/>
      <c r="T9" s="164"/>
      <c r="U9" s="164"/>
      <c r="V9" s="164"/>
      <c r="W9" s="164"/>
      <c r="X9" s="164"/>
      <c r="Y9" s="164"/>
      <c r="AN9" s="70"/>
      <c r="AO9" s="70"/>
      <c r="AP9" s="70"/>
      <c r="AQ9" s="70"/>
    </row>
    <row r="10" spans="1:43" ht="15" customHeight="1">
      <c r="A10" s="163"/>
      <c r="B10" s="164"/>
      <c r="D10" s="167" t="s">
        <v>8</v>
      </c>
      <c r="E10" s="164"/>
      <c r="F10" s="164"/>
      <c r="G10" s="164"/>
      <c r="H10" s="164"/>
      <c r="I10" s="164"/>
      <c r="J10" s="164"/>
      <c r="K10" s="164"/>
      <c r="L10" s="164"/>
      <c r="M10" s="164"/>
      <c r="N10" s="164"/>
      <c r="O10" s="164"/>
      <c r="P10" s="164"/>
      <c r="Q10" s="164"/>
      <c r="R10" s="164"/>
      <c r="S10" s="164"/>
      <c r="T10" s="164"/>
      <c r="U10" s="164"/>
      <c r="V10" s="164"/>
      <c r="W10" s="164"/>
      <c r="X10" s="164"/>
      <c r="Y10" s="164"/>
      <c r="AN10" s="70"/>
      <c r="AO10" s="70"/>
      <c r="AP10" s="70"/>
      <c r="AQ10" s="70"/>
    </row>
    <row r="11" spans="1:43" ht="15" customHeight="1">
      <c r="A11" s="163"/>
      <c r="B11" s="164"/>
      <c r="D11" s="167" t="s">
        <v>9</v>
      </c>
      <c r="E11" s="164"/>
      <c r="F11" s="164"/>
      <c r="G11" s="164"/>
      <c r="H11" s="164"/>
      <c r="I11" s="164"/>
      <c r="J11" s="164"/>
      <c r="K11" s="164"/>
      <c r="L11" s="164"/>
      <c r="M11" s="164"/>
      <c r="N11" s="164"/>
      <c r="O11" s="164"/>
      <c r="P11" s="164"/>
      <c r="Q11" s="164"/>
      <c r="R11" s="164"/>
      <c r="S11" s="164"/>
      <c r="T11" s="164"/>
      <c r="U11" s="164"/>
      <c r="V11" s="164"/>
      <c r="W11" s="164"/>
      <c r="X11" s="164"/>
      <c r="Y11" s="164"/>
      <c r="AN11" s="70"/>
      <c r="AO11" s="70"/>
      <c r="AP11" s="70"/>
      <c r="AQ11" s="70"/>
    </row>
    <row r="12" spans="1:43" ht="15" customHeight="1">
      <c r="A12" s="163"/>
      <c r="B12" s="164"/>
      <c r="C12" s="168"/>
      <c r="D12" s="169" t="s">
        <v>10</v>
      </c>
      <c r="E12" s="164"/>
      <c r="F12" s="164"/>
      <c r="G12" s="164"/>
      <c r="H12" s="164"/>
      <c r="I12" s="164"/>
      <c r="J12" s="164"/>
      <c r="K12" s="164"/>
      <c r="L12" s="164"/>
      <c r="M12" s="164"/>
      <c r="N12" s="164"/>
      <c r="O12" s="164"/>
      <c r="P12" s="164"/>
      <c r="Q12" s="164"/>
      <c r="R12" s="164"/>
      <c r="S12" s="164"/>
      <c r="T12" s="164"/>
      <c r="U12" s="164"/>
      <c r="V12" s="164"/>
      <c r="W12" s="164"/>
      <c r="X12" s="164"/>
      <c r="Y12" s="164"/>
      <c r="AN12" s="70"/>
      <c r="AO12" s="70"/>
      <c r="AP12" s="70"/>
      <c r="AQ12" s="70"/>
    </row>
    <row r="13" spans="1:43" ht="15" customHeight="1">
      <c r="A13" s="163"/>
      <c r="B13" s="164"/>
      <c r="C13" s="168"/>
      <c r="D13" s="169"/>
      <c r="E13" s="164"/>
      <c r="F13" s="164"/>
      <c r="G13" s="164"/>
      <c r="H13" s="164"/>
      <c r="I13" s="164"/>
      <c r="J13" s="164"/>
      <c r="K13" s="164"/>
      <c r="L13" s="164"/>
      <c r="M13" s="164"/>
      <c r="N13" s="164"/>
      <c r="O13" s="164"/>
      <c r="P13" s="164"/>
      <c r="Q13" s="164"/>
      <c r="R13" s="164"/>
      <c r="S13" s="164"/>
      <c r="T13" s="164"/>
      <c r="U13" s="164"/>
      <c r="V13" s="164"/>
      <c r="W13" s="164"/>
      <c r="X13" s="164"/>
      <c r="Y13" s="164"/>
      <c r="AN13" s="70"/>
      <c r="AO13" s="70"/>
      <c r="AP13" s="70"/>
      <c r="AQ13" s="70"/>
    </row>
    <row r="14" spans="1:43" ht="15" customHeight="1">
      <c r="A14" s="66"/>
      <c r="B14" s="165" t="s">
        <v>5</v>
      </c>
      <c r="C14" s="170" t="s">
        <v>11</v>
      </c>
      <c r="D14" s="170"/>
      <c r="E14" s="170"/>
      <c r="F14" s="170"/>
      <c r="G14" s="170"/>
      <c r="H14" s="171"/>
      <c r="I14" s="171"/>
      <c r="J14" s="171"/>
      <c r="K14" s="171"/>
      <c r="L14" s="171"/>
      <c r="M14" s="171"/>
      <c r="N14" s="171"/>
      <c r="O14" s="171"/>
      <c r="P14" s="171"/>
      <c r="Q14" s="171"/>
      <c r="R14" s="171"/>
      <c r="S14" s="171"/>
      <c r="T14" s="171"/>
      <c r="U14" s="171"/>
      <c r="V14" s="171"/>
      <c r="W14" s="171"/>
      <c r="X14" s="172"/>
      <c r="Y14" s="172"/>
    </row>
    <row r="15" spans="1:43" ht="15" customHeight="1">
      <c r="A15" s="66"/>
      <c r="B15" s="165"/>
      <c r="C15" s="170" t="s">
        <v>12</v>
      </c>
      <c r="D15" s="170"/>
      <c r="E15" s="170"/>
      <c r="F15" s="170"/>
      <c r="G15" s="170"/>
      <c r="H15" s="171"/>
      <c r="I15" s="171"/>
      <c r="J15" s="171"/>
      <c r="K15" s="171"/>
      <c r="L15" s="171"/>
      <c r="M15" s="171"/>
      <c r="N15" s="171"/>
      <c r="O15" s="171"/>
      <c r="P15" s="171"/>
      <c r="Q15" s="171"/>
      <c r="R15" s="171"/>
      <c r="S15" s="171"/>
      <c r="T15" s="171"/>
      <c r="U15" s="171"/>
      <c r="V15" s="171"/>
      <c r="W15" s="171"/>
      <c r="X15" s="172"/>
      <c r="Y15" s="172"/>
    </row>
    <row r="16" spans="1:43" ht="15" customHeight="1">
      <c r="A16" s="173"/>
      <c r="B16" s="174"/>
      <c r="D16" s="175"/>
      <c r="E16" s="176"/>
      <c r="F16" s="176"/>
      <c r="G16" s="176"/>
      <c r="H16" s="177"/>
      <c r="I16" s="177"/>
      <c r="J16" s="177"/>
      <c r="K16" s="177"/>
      <c r="L16" s="177"/>
      <c r="M16" s="177"/>
      <c r="N16" s="177"/>
      <c r="O16" s="177"/>
      <c r="P16" s="177"/>
      <c r="Q16" s="177"/>
      <c r="R16" s="177"/>
      <c r="S16" s="177"/>
      <c r="T16" s="178"/>
      <c r="U16" s="178"/>
      <c r="V16" s="178"/>
      <c r="W16" s="178"/>
      <c r="X16" s="179"/>
      <c r="Y16" s="180"/>
    </row>
    <row r="17" spans="1:25" ht="15" customHeight="1">
      <c r="A17" s="173"/>
      <c r="B17" s="165" t="s">
        <v>5</v>
      </c>
      <c r="C17" s="181" t="s">
        <v>13</v>
      </c>
      <c r="D17" s="182"/>
      <c r="E17" s="182"/>
      <c r="F17" s="182"/>
      <c r="G17" s="182"/>
      <c r="H17" s="170"/>
      <c r="I17" s="178"/>
      <c r="J17" s="178"/>
      <c r="K17" s="178"/>
      <c r="L17" s="178"/>
      <c r="M17" s="178"/>
      <c r="N17" s="178"/>
      <c r="O17" s="178"/>
      <c r="P17" s="178"/>
      <c r="Q17" s="178"/>
      <c r="R17" s="178"/>
      <c r="S17" s="178"/>
      <c r="T17" s="178"/>
      <c r="U17" s="178"/>
      <c r="V17" s="178"/>
      <c r="W17" s="178"/>
      <c r="X17" s="179"/>
      <c r="Y17" s="179"/>
    </row>
    <row r="18" spans="1:25" ht="15" customHeight="1">
      <c r="A18" s="173"/>
      <c r="B18" s="165"/>
      <c r="C18" s="181"/>
      <c r="D18" s="182"/>
      <c r="E18" s="182"/>
      <c r="F18" s="182"/>
      <c r="G18" s="182"/>
      <c r="H18" s="170"/>
      <c r="I18" s="178"/>
      <c r="J18" s="178"/>
      <c r="K18" s="178"/>
      <c r="L18" s="178"/>
      <c r="M18" s="178"/>
      <c r="N18" s="178"/>
      <c r="O18" s="178"/>
      <c r="P18" s="178"/>
      <c r="Q18" s="178"/>
      <c r="R18" s="178"/>
      <c r="S18" s="178"/>
      <c r="T18" s="178"/>
      <c r="U18" s="178"/>
      <c r="V18" s="178"/>
      <c r="W18" s="178"/>
      <c r="X18" s="179"/>
      <c r="Y18" s="179"/>
    </row>
    <row r="19" spans="1:25" ht="15" customHeight="1">
      <c r="A19" s="173"/>
      <c r="B19" s="183" t="s">
        <v>5</v>
      </c>
      <c r="C19" s="184" t="s">
        <v>14</v>
      </c>
      <c r="D19" s="185"/>
      <c r="E19" s="185"/>
      <c r="F19" s="185"/>
      <c r="G19" s="185"/>
      <c r="H19" s="186"/>
      <c r="I19" s="186"/>
      <c r="J19" s="187"/>
      <c r="K19" s="187"/>
      <c r="L19" s="187"/>
      <c r="M19" s="187"/>
      <c r="N19" s="187"/>
      <c r="O19" s="187"/>
      <c r="P19" s="187"/>
      <c r="Q19" s="187"/>
      <c r="R19" s="187"/>
      <c r="S19" s="187"/>
      <c r="T19" s="187"/>
      <c r="U19" s="187"/>
      <c r="V19" s="187"/>
      <c r="W19" s="187"/>
      <c r="X19" s="172"/>
      <c r="Y19" s="172"/>
    </row>
    <row r="20" spans="1:25" ht="15" customHeight="1">
      <c r="A20" s="173"/>
      <c r="C20" s="184" t="s">
        <v>15</v>
      </c>
      <c r="D20" s="173"/>
      <c r="E20" s="173"/>
      <c r="F20" s="173"/>
      <c r="G20" s="173"/>
      <c r="H20" s="172"/>
      <c r="I20" s="172"/>
      <c r="J20" s="172"/>
      <c r="K20" s="172"/>
      <c r="L20" s="172"/>
      <c r="M20" s="172"/>
      <c r="N20" s="172"/>
      <c r="O20" s="172"/>
      <c r="P20" s="172"/>
      <c r="Q20" s="172"/>
      <c r="R20" s="172"/>
      <c r="S20" s="172"/>
      <c r="T20" s="172"/>
      <c r="U20" s="172"/>
      <c r="V20" s="172"/>
      <c r="W20" s="172"/>
      <c r="X20" s="172"/>
      <c r="Y20" s="172"/>
    </row>
    <row r="21" spans="1:25" ht="15" customHeight="1">
      <c r="A21" s="173"/>
      <c r="C21" s="184"/>
      <c r="D21" s="173"/>
      <c r="E21" s="173"/>
      <c r="F21" s="173"/>
      <c r="G21" s="173"/>
      <c r="H21" s="172"/>
      <c r="I21" s="172"/>
      <c r="J21" s="172"/>
      <c r="K21" s="172"/>
      <c r="L21" s="172"/>
      <c r="M21" s="172"/>
      <c r="N21" s="172"/>
      <c r="O21" s="172"/>
      <c r="P21" s="172"/>
      <c r="Q21" s="172"/>
      <c r="R21" s="172"/>
      <c r="S21" s="172"/>
      <c r="T21" s="172"/>
      <c r="U21" s="172"/>
      <c r="V21" s="172"/>
      <c r="W21" s="172"/>
      <c r="X21" s="172"/>
      <c r="Y21" s="172"/>
    </row>
    <row r="22" spans="1:25" ht="15" customHeight="1">
      <c r="A22" s="66"/>
      <c r="D22" s="188"/>
      <c r="E22" s="188"/>
      <c r="F22" s="188"/>
      <c r="G22" s="188"/>
      <c r="H22" s="189"/>
      <c r="I22" s="172"/>
      <c r="J22" s="172"/>
      <c r="K22" s="172"/>
      <c r="L22" s="172"/>
      <c r="M22" s="172"/>
      <c r="N22" s="172"/>
      <c r="O22" s="172"/>
      <c r="P22" s="172"/>
      <c r="Q22" s="172"/>
      <c r="R22" s="172"/>
      <c r="S22" s="172"/>
      <c r="T22" s="172"/>
      <c r="U22" s="172"/>
      <c r="V22" s="172"/>
      <c r="W22" s="172"/>
      <c r="X22" s="172"/>
      <c r="Y22" s="172"/>
    </row>
    <row r="23" spans="1:25" ht="15" customHeight="1">
      <c r="A23" s="66"/>
      <c r="B23" s="190"/>
      <c r="C23" s="188"/>
      <c r="D23" s="188"/>
      <c r="E23" s="188"/>
      <c r="F23" s="188"/>
      <c r="G23" s="188"/>
      <c r="H23" s="189"/>
      <c r="I23" s="172"/>
      <c r="J23" s="172"/>
      <c r="K23" s="172"/>
      <c r="L23" s="172"/>
      <c r="M23" s="172"/>
      <c r="N23" s="172"/>
      <c r="O23" s="172"/>
      <c r="P23" s="172"/>
      <c r="Q23" s="172"/>
      <c r="R23" s="172"/>
      <c r="S23" s="172"/>
      <c r="T23" s="172"/>
      <c r="U23" s="172"/>
      <c r="V23" s="172"/>
      <c r="W23" s="172"/>
      <c r="X23" s="172"/>
      <c r="Y23" s="172"/>
    </row>
    <row r="24" spans="1:25" ht="15" customHeight="1">
      <c r="A24" s="161" t="s">
        <v>16</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row>
    <row r="25" spans="1:25" ht="15" customHeight="1">
      <c r="A25" s="66"/>
      <c r="B25" s="190"/>
      <c r="C25" s="188"/>
      <c r="D25" s="66"/>
      <c r="E25" s="66"/>
      <c r="F25" s="66"/>
      <c r="G25" s="66"/>
      <c r="H25" s="66"/>
      <c r="I25" s="66"/>
      <c r="J25" s="172"/>
      <c r="K25" s="172"/>
      <c r="L25" s="172"/>
      <c r="M25" s="172"/>
      <c r="N25" s="172"/>
      <c r="O25" s="172"/>
      <c r="P25" s="172"/>
      <c r="Q25" s="172"/>
      <c r="R25" s="172"/>
      <c r="S25" s="172"/>
      <c r="T25" s="172"/>
      <c r="U25" s="172"/>
      <c r="V25" s="172"/>
      <c r="W25" s="172"/>
      <c r="X25" s="172"/>
      <c r="Y25" s="172"/>
    </row>
    <row r="26" spans="1:25" ht="15" customHeight="1">
      <c r="A26" s="66"/>
      <c r="B26" s="190" t="s">
        <v>5</v>
      </c>
      <c r="C26" s="188" t="s">
        <v>17</v>
      </c>
      <c r="D26" s="188"/>
      <c r="E26" s="188"/>
      <c r="F26" s="188"/>
      <c r="G26" s="188"/>
      <c r="H26" s="172"/>
      <c r="I26" s="172"/>
      <c r="J26" s="172"/>
      <c r="K26" s="172"/>
      <c r="L26" s="172"/>
      <c r="M26" s="172"/>
      <c r="N26" s="172"/>
      <c r="O26" s="172"/>
      <c r="P26" s="172"/>
      <c r="Q26" s="172"/>
      <c r="R26" s="172"/>
      <c r="S26" s="172"/>
      <c r="T26" s="172"/>
      <c r="U26" s="172"/>
      <c r="V26" s="172"/>
      <c r="W26" s="172"/>
      <c r="X26" s="172"/>
      <c r="Y26" s="172"/>
    </row>
    <row r="27" spans="1:25" ht="15" customHeight="1">
      <c r="A27" s="66"/>
      <c r="B27" s="190" t="s">
        <v>5</v>
      </c>
      <c r="C27" s="188" t="s">
        <v>18</v>
      </c>
      <c r="D27" s="66"/>
      <c r="E27" s="66"/>
      <c r="F27" s="66"/>
      <c r="G27" s="66"/>
      <c r="H27" s="191"/>
      <c r="I27" s="172"/>
      <c r="J27" s="172"/>
      <c r="K27" s="172"/>
      <c r="L27" s="172"/>
      <c r="M27" s="172"/>
      <c r="N27" s="172"/>
      <c r="O27" s="172"/>
      <c r="P27" s="172"/>
      <c r="Q27" s="172"/>
      <c r="R27" s="172"/>
      <c r="S27" s="172"/>
      <c r="T27" s="172"/>
      <c r="U27" s="172"/>
      <c r="V27" s="172"/>
      <c r="W27" s="172"/>
      <c r="X27" s="172"/>
      <c r="Y27" s="172"/>
    </row>
    <row r="28" spans="1:25" ht="15" customHeight="1">
      <c r="A28" s="66"/>
      <c r="B28" s="190" t="s">
        <v>5</v>
      </c>
      <c r="C28" s="188" t="s">
        <v>19</v>
      </c>
      <c r="D28" s="66"/>
      <c r="E28" s="66"/>
      <c r="F28" s="66"/>
      <c r="G28" s="66"/>
      <c r="H28" s="191"/>
      <c r="I28" s="172"/>
      <c r="J28" s="172"/>
      <c r="K28" s="172"/>
      <c r="L28" s="172"/>
      <c r="M28" s="172"/>
      <c r="N28" s="172"/>
      <c r="O28" s="172"/>
      <c r="P28" s="172"/>
      <c r="Q28" s="172"/>
      <c r="R28" s="172"/>
      <c r="S28" s="172"/>
      <c r="T28" s="172"/>
      <c r="U28" s="172"/>
      <c r="V28" s="172"/>
      <c r="W28" s="172"/>
      <c r="X28" s="172"/>
      <c r="Y28" s="172"/>
    </row>
    <row r="29" spans="1:25" ht="15" customHeight="1">
      <c r="A29" s="66"/>
      <c r="B29" s="190" t="s">
        <v>5</v>
      </c>
      <c r="C29" s="188" t="s">
        <v>20</v>
      </c>
      <c r="D29" s="66"/>
      <c r="E29" s="66"/>
      <c r="F29" s="66"/>
      <c r="G29" s="66"/>
      <c r="H29" s="66"/>
      <c r="I29" s="66"/>
      <c r="J29" s="172"/>
      <c r="K29" s="172"/>
      <c r="L29" s="172"/>
      <c r="M29" s="172"/>
      <c r="N29" s="172"/>
      <c r="O29" s="172"/>
      <c r="P29" s="172"/>
      <c r="Q29" s="172"/>
      <c r="R29" s="172"/>
      <c r="S29" s="172"/>
      <c r="T29" s="172"/>
      <c r="U29" s="172"/>
      <c r="V29" s="172"/>
      <c r="W29" s="172"/>
      <c r="X29" s="172"/>
      <c r="Y29" s="172"/>
    </row>
    <row r="30" spans="1:25" ht="15" customHeight="1">
      <c r="A30" s="66"/>
      <c r="B30" s="190"/>
      <c r="C30" s="262" t="s">
        <v>21</v>
      </c>
      <c r="D30" s="193"/>
      <c r="E30" s="66"/>
      <c r="F30" s="66"/>
      <c r="G30" s="66"/>
      <c r="H30" s="66"/>
      <c r="I30" s="66"/>
      <c r="J30" s="172"/>
      <c r="K30" s="172"/>
      <c r="L30" s="172"/>
      <c r="M30" s="172"/>
      <c r="N30" s="172"/>
      <c r="O30" s="172"/>
      <c r="P30" s="172"/>
      <c r="Q30" s="172"/>
      <c r="R30" s="172"/>
      <c r="S30" s="172"/>
      <c r="T30" s="172"/>
      <c r="U30" s="172"/>
      <c r="V30" s="172"/>
      <c r="W30" s="172"/>
      <c r="X30" s="172"/>
      <c r="Y30" s="172"/>
    </row>
    <row r="31" spans="1:25" ht="15" customHeight="1">
      <c r="A31" s="66"/>
      <c r="B31" s="190"/>
      <c r="C31" s="192" t="s">
        <v>22</v>
      </c>
      <c r="D31" s="193" t="s">
        <v>23</v>
      </c>
      <c r="E31" s="66"/>
      <c r="F31" s="66"/>
      <c r="G31" s="66"/>
      <c r="H31" s="66"/>
      <c r="I31" s="66"/>
      <c r="J31" s="172"/>
      <c r="K31" s="172"/>
      <c r="L31" s="172"/>
      <c r="M31" s="172"/>
      <c r="N31" s="172"/>
      <c r="O31" s="172"/>
      <c r="P31" s="172"/>
      <c r="Q31" s="172"/>
      <c r="R31" s="172"/>
      <c r="S31" s="172"/>
      <c r="T31" s="172"/>
      <c r="U31" s="172"/>
      <c r="V31" s="172"/>
      <c r="W31" s="172"/>
      <c r="X31" s="172"/>
      <c r="Y31" s="172"/>
    </row>
    <row r="32" spans="1:25" ht="15" customHeight="1">
      <c r="A32" s="66"/>
      <c r="B32" s="190"/>
      <c r="C32" s="192"/>
      <c r="D32" s="193" t="s">
        <v>24</v>
      </c>
      <c r="E32" s="66"/>
      <c r="F32" s="66"/>
      <c r="G32" s="66"/>
      <c r="H32" s="66"/>
      <c r="I32" s="66"/>
      <c r="J32" s="172"/>
      <c r="K32" s="172"/>
      <c r="L32" s="172"/>
      <c r="M32" s="172"/>
      <c r="N32" s="172"/>
      <c r="O32" s="172"/>
      <c r="P32" s="172"/>
      <c r="Q32" s="172"/>
      <c r="R32" s="172"/>
      <c r="S32" s="172"/>
      <c r="T32" s="172"/>
      <c r="U32" s="172"/>
      <c r="V32" s="172"/>
      <c r="W32" s="172"/>
      <c r="X32" s="172"/>
      <c r="Y32" s="172"/>
    </row>
    <row r="33" spans="1:25" ht="15" customHeight="1">
      <c r="A33" s="66"/>
      <c r="B33" s="190"/>
      <c r="C33" s="192" t="s">
        <v>22</v>
      </c>
      <c r="D33" s="193" t="s">
        <v>25</v>
      </c>
      <c r="E33" s="66"/>
      <c r="F33" s="66"/>
      <c r="G33" s="66"/>
      <c r="H33" s="66"/>
      <c r="I33" s="66"/>
      <c r="J33" s="172"/>
      <c r="K33" s="172"/>
      <c r="L33" s="172"/>
      <c r="M33" s="172"/>
      <c r="N33" s="172"/>
      <c r="O33" s="172"/>
      <c r="P33" s="172"/>
      <c r="Q33" s="172"/>
      <c r="R33" s="172"/>
      <c r="S33" s="172"/>
      <c r="T33" s="172"/>
      <c r="U33" s="172"/>
      <c r="V33" s="172"/>
      <c r="W33" s="172"/>
      <c r="X33" s="172"/>
      <c r="Y33" s="172"/>
    </row>
    <row r="34" spans="1:25" ht="15" customHeight="1">
      <c r="A34" s="66"/>
      <c r="B34" s="190"/>
      <c r="C34" s="192" t="s">
        <v>22</v>
      </c>
      <c r="D34" s="193" t="s">
        <v>26</v>
      </c>
      <c r="E34" s="66"/>
      <c r="F34" s="66"/>
      <c r="G34" s="66"/>
      <c r="H34" s="66"/>
      <c r="I34" s="66"/>
      <c r="J34" s="172"/>
      <c r="K34" s="172"/>
      <c r="L34" s="172"/>
      <c r="M34" s="172"/>
      <c r="N34" s="172"/>
      <c r="O34" s="172"/>
      <c r="P34" s="172"/>
      <c r="Q34" s="172"/>
      <c r="R34" s="172"/>
      <c r="S34" s="172"/>
      <c r="T34" s="172"/>
      <c r="U34" s="172"/>
      <c r="V34" s="172"/>
      <c r="W34" s="172"/>
      <c r="X34" s="172"/>
      <c r="Y34" s="172"/>
    </row>
    <row r="35" spans="1:25" ht="15" customHeight="1">
      <c r="A35" s="66"/>
      <c r="B35" s="190" t="s">
        <v>5</v>
      </c>
      <c r="C35" s="188" t="s">
        <v>27</v>
      </c>
      <c r="D35" s="66"/>
      <c r="E35" s="66"/>
      <c r="F35" s="66"/>
      <c r="G35" s="66"/>
      <c r="H35" s="66"/>
      <c r="I35" s="66"/>
      <c r="J35" s="172"/>
      <c r="K35" s="172"/>
      <c r="L35" s="172"/>
      <c r="M35" s="172"/>
      <c r="N35" s="172"/>
      <c r="O35" s="172"/>
      <c r="P35" s="172"/>
      <c r="Q35" s="172"/>
      <c r="R35" s="172"/>
      <c r="S35" s="172"/>
      <c r="T35" s="172"/>
      <c r="U35" s="172"/>
      <c r="V35" s="172"/>
      <c r="W35" s="172"/>
      <c r="X35" s="172"/>
      <c r="Y35" s="172"/>
    </row>
    <row r="36" spans="1:25" ht="15" customHeight="1">
      <c r="A36" s="66"/>
      <c r="B36" s="190" t="s">
        <v>5</v>
      </c>
      <c r="C36" s="188" t="s">
        <v>28</v>
      </c>
      <c r="D36" s="66"/>
      <c r="E36" s="66"/>
      <c r="F36" s="66"/>
      <c r="G36" s="66"/>
      <c r="H36" s="66"/>
      <c r="I36" s="66"/>
      <c r="J36" s="172"/>
      <c r="K36" s="172"/>
      <c r="L36" s="172"/>
      <c r="M36" s="172"/>
      <c r="N36" s="172"/>
      <c r="O36" s="172"/>
      <c r="P36" s="172"/>
      <c r="Q36" s="172"/>
      <c r="R36" s="172"/>
      <c r="S36" s="172"/>
      <c r="T36" s="172"/>
      <c r="U36" s="172"/>
      <c r="V36" s="172"/>
      <c r="W36" s="172"/>
      <c r="X36" s="172"/>
      <c r="Y36" s="172"/>
    </row>
    <row r="37" spans="1:25" ht="15" customHeight="1">
      <c r="A37" s="66"/>
      <c r="B37" s="190" t="s">
        <v>5</v>
      </c>
      <c r="C37" s="188" t="s">
        <v>29</v>
      </c>
      <c r="D37" s="66"/>
      <c r="E37" s="66"/>
      <c r="F37" s="66"/>
      <c r="G37" s="66"/>
      <c r="H37" s="66"/>
      <c r="I37" s="66"/>
      <c r="J37" s="172"/>
      <c r="K37" s="172"/>
      <c r="L37" s="172"/>
      <c r="M37" s="172"/>
      <c r="N37" s="172"/>
      <c r="O37" s="172"/>
      <c r="P37" s="172"/>
      <c r="Q37" s="172"/>
      <c r="R37" s="172"/>
      <c r="S37" s="172"/>
      <c r="T37" s="172"/>
      <c r="U37" s="172"/>
      <c r="V37" s="172"/>
      <c r="W37" s="172"/>
      <c r="X37" s="172"/>
      <c r="Y37" s="172"/>
    </row>
    <row r="38" spans="1:25" ht="15" customHeight="1">
      <c r="A38" s="66"/>
      <c r="B38" s="190" t="s">
        <v>5</v>
      </c>
      <c r="C38" s="188" t="s">
        <v>30</v>
      </c>
      <c r="D38" s="66"/>
      <c r="E38" s="66"/>
      <c r="F38" s="66"/>
      <c r="G38" s="66"/>
      <c r="H38" s="66"/>
      <c r="I38" s="66"/>
      <c r="J38" s="172"/>
      <c r="K38" s="172"/>
      <c r="L38" s="172"/>
      <c r="M38" s="172"/>
      <c r="N38" s="172"/>
      <c r="O38" s="172"/>
      <c r="P38" s="172"/>
      <c r="Q38" s="172"/>
      <c r="R38" s="172"/>
      <c r="S38" s="172"/>
      <c r="T38" s="172"/>
      <c r="U38" s="172"/>
      <c r="V38" s="172"/>
      <c r="W38" s="172"/>
      <c r="X38" s="172"/>
      <c r="Y38" s="172"/>
    </row>
    <row r="39" spans="1:25" ht="15" customHeight="1">
      <c r="A39" s="66"/>
      <c r="B39" s="190" t="s">
        <v>5</v>
      </c>
      <c r="C39" s="188" t="s">
        <v>31</v>
      </c>
      <c r="D39" s="188"/>
      <c r="E39" s="188"/>
      <c r="F39" s="188"/>
      <c r="G39" s="188"/>
      <c r="H39" s="191"/>
      <c r="I39" s="172"/>
      <c r="J39" s="172"/>
      <c r="K39" s="172"/>
      <c r="L39" s="172"/>
      <c r="M39" s="172"/>
      <c r="N39" s="172"/>
      <c r="O39" s="172"/>
      <c r="P39" s="172"/>
      <c r="Q39" s="172"/>
      <c r="R39" s="172"/>
      <c r="S39" s="172"/>
      <c r="T39" s="172"/>
      <c r="U39" s="172"/>
      <c r="V39" s="172"/>
      <c r="W39" s="172"/>
      <c r="X39" s="172"/>
      <c r="Y39" s="172"/>
    </row>
    <row r="40" spans="1:25" ht="15" customHeight="1">
      <c r="A40" s="188"/>
      <c r="C40" s="192" t="s">
        <v>22</v>
      </c>
      <c r="D40" s="188" t="s">
        <v>32</v>
      </c>
      <c r="F40" s="188"/>
      <c r="G40" s="188"/>
      <c r="H40" s="188"/>
      <c r="I40" s="188"/>
      <c r="J40" s="188"/>
      <c r="K40" s="188"/>
      <c r="L40" s="188"/>
      <c r="M40" s="188"/>
      <c r="N40" s="188"/>
      <c r="O40" s="188"/>
      <c r="P40" s="188"/>
      <c r="Q40" s="188"/>
      <c r="R40" s="188"/>
      <c r="S40" s="188"/>
      <c r="T40" s="188"/>
      <c r="U40" s="188"/>
      <c r="V40" s="188"/>
      <c r="W40" s="188"/>
      <c r="X40" s="188"/>
      <c r="Y40" s="188"/>
    </row>
    <row r="41" spans="1:25" ht="15" customHeight="1">
      <c r="A41" s="188"/>
      <c r="E41" s="194" t="s">
        <v>33</v>
      </c>
      <c r="F41" s="194"/>
      <c r="G41" s="194"/>
      <c r="H41" s="188" t="s">
        <v>34</v>
      </c>
      <c r="I41" s="188"/>
      <c r="J41" s="188"/>
      <c r="K41" s="188"/>
      <c r="L41" s="188"/>
      <c r="M41" s="188"/>
      <c r="N41" s="188"/>
      <c r="O41" s="188"/>
      <c r="P41" s="188"/>
      <c r="Q41" s="188"/>
      <c r="R41" s="188"/>
      <c r="S41" s="188"/>
      <c r="T41" s="188"/>
      <c r="U41" s="188"/>
      <c r="V41" s="188"/>
      <c r="W41" s="188"/>
      <c r="X41" s="188"/>
      <c r="Y41" s="188"/>
    </row>
    <row r="42" spans="1:25" ht="15" customHeight="1">
      <c r="A42" s="188"/>
      <c r="E42" s="195" t="s">
        <v>35</v>
      </c>
      <c r="F42" s="195"/>
      <c r="G42" s="195"/>
      <c r="H42" s="188" t="s">
        <v>36</v>
      </c>
      <c r="I42" s="188"/>
      <c r="J42" s="188"/>
      <c r="K42" s="188"/>
      <c r="L42" s="188"/>
      <c r="M42" s="188"/>
      <c r="N42" s="188"/>
      <c r="O42" s="188"/>
      <c r="P42" s="188"/>
      <c r="Q42" s="188"/>
      <c r="R42" s="188"/>
      <c r="S42" s="188"/>
      <c r="T42" s="188"/>
      <c r="U42" s="188"/>
      <c r="V42" s="188"/>
      <c r="W42" s="188"/>
      <c r="X42" s="188"/>
      <c r="Y42" s="188"/>
    </row>
    <row r="43" spans="1:25" ht="15" customHeight="1">
      <c r="A43" s="188"/>
      <c r="E43" s="196" t="s">
        <v>37</v>
      </c>
      <c r="F43" s="196"/>
      <c r="G43" s="196"/>
      <c r="H43" s="188" t="s">
        <v>38</v>
      </c>
      <c r="I43" s="188"/>
      <c r="J43" s="188"/>
      <c r="K43" s="188"/>
      <c r="L43" s="188"/>
      <c r="M43" s="188"/>
      <c r="N43" s="188"/>
      <c r="O43" s="188"/>
      <c r="P43" s="188"/>
      <c r="Q43" s="188"/>
      <c r="R43" s="188"/>
      <c r="S43" s="188"/>
      <c r="T43" s="188"/>
      <c r="U43" s="188"/>
      <c r="V43" s="188"/>
      <c r="W43" s="188"/>
      <c r="X43" s="188"/>
      <c r="Y43" s="188"/>
    </row>
    <row r="44" spans="1:25" ht="15" customHeight="1">
      <c r="A44" s="188"/>
      <c r="E44" s="197" t="s">
        <v>39</v>
      </c>
      <c r="F44" s="197"/>
      <c r="G44" s="197"/>
      <c r="H44" s="188" t="s">
        <v>40</v>
      </c>
      <c r="I44" s="188"/>
      <c r="J44" s="188"/>
      <c r="K44" s="188"/>
      <c r="L44" s="188"/>
      <c r="M44" s="188"/>
      <c r="N44" s="188"/>
      <c r="O44" s="188"/>
      <c r="P44" s="188"/>
      <c r="Q44" s="188"/>
      <c r="R44" s="188"/>
      <c r="S44" s="188"/>
      <c r="T44" s="188"/>
      <c r="U44" s="188"/>
      <c r="V44" s="188"/>
      <c r="W44" s="188"/>
      <c r="X44" s="188"/>
      <c r="Y44" s="188"/>
    </row>
    <row r="45" spans="1:25" ht="15" customHeight="1" thickBot="1">
      <c r="A45" s="188"/>
      <c r="C45" s="192" t="s">
        <v>22</v>
      </c>
      <c r="D45" s="188" t="s">
        <v>41</v>
      </c>
      <c r="F45" s="188"/>
      <c r="G45" s="188"/>
      <c r="H45" s="188"/>
      <c r="I45" s="188"/>
      <c r="J45" s="188"/>
      <c r="K45" s="188"/>
      <c r="L45" s="188"/>
      <c r="M45" s="188"/>
      <c r="N45" s="188"/>
      <c r="O45" s="188"/>
      <c r="P45" s="188"/>
      <c r="Q45" s="188"/>
      <c r="R45" s="188"/>
      <c r="S45" s="188"/>
      <c r="T45" s="188"/>
      <c r="U45" s="188"/>
      <c r="V45" s="188"/>
      <c r="W45" s="188"/>
      <c r="X45" s="188"/>
      <c r="Y45" s="188"/>
    </row>
    <row r="46" spans="1:25" ht="15" customHeight="1" thickBot="1">
      <c r="A46" s="66"/>
      <c r="E46" s="198" t="s">
        <v>42</v>
      </c>
      <c r="F46" s="199"/>
      <c r="G46" s="200"/>
      <c r="H46" s="66" t="s">
        <v>43</v>
      </c>
      <c r="I46" s="66"/>
      <c r="J46" s="66"/>
      <c r="K46" s="172"/>
      <c r="L46" s="172"/>
      <c r="M46" s="172"/>
      <c r="N46" s="172"/>
      <c r="O46" s="172"/>
      <c r="P46" s="172"/>
      <c r="Q46" s="172"/>
      <c r="R46" s="172"/>
      <c r="S46" s="172"/>
      <c r="T46" s="172"/>
      <c r="U46" s="172"/>
      <c r="V46" s="172"/>
      <c r="W46" s="172"/>
      <c r="X46" s="172"/>
      <c r="Y46" s="172"/>
    </row>
    <row r="47" spans="1:25" ht="15" customHeight="1">
      <c r="A47" s="66"/>
      <c r="E47" s="201" t="s">
        <v>44</v>
      </c>
      <c r="F47" s="201"/>
      <c r="G47" s="201"/>
      <c r="H47" s="66" t="s">
        <v>45</v>
      </c>
      <c r="I47" s="66"/>
      <c r="J47" s="202"/>
      <c r="K47" s="202"/>
      <c r="L47" s="202"/>
      <c r="M47" s="202"/>
      <c r="N47" s="202"/>
      <c r="O47" s="202"/>
      <c r="P47" s="202"/>
      <c r="Q47" s="202"/>
      <c r="R47" s="202"/>
      <c r="S47" s="202"/>
      <c r="T47" s="202"/>
      <c r="U47" s="202"/>
      <c r="V47" s="202"/>
      <c r="W47" s="202"/>
      <c r="X47" s="202"/>
      <c r="Y47" s="180"/>
    </row>
    <row r="48" spans="1:25" ht="15" customHeight="1">
      <c r="A48" s="66"/>
      <c r="E48" s="203" t="s">
        <v>39</v>
      </c>
      <c r="F48" s="203"/>
      <c r="G48" s="203"/>
      <c r="H48" s="66" t="s">
        <v>46</v>
      </c>
      <c r="I48" s="66"/>
      <c r="J48" s="172"/>
      <c r="K48" s="172"/>
      <c r="L48" s="172"/>
      <c r="M48" s="172"/>
      <c r="N48" s="172"/>
      <c r="O48" s="172"/>
      <c r="P48" s="172"/>
      <c r="Q48" s="172"/>
      <c r="R48" s="172"/>
      <c r="S48" s="172"/>
      <c r="T48" s="172"/>
      <c r="U48" s="172"/>
      <c r="V48" s="172"/>
      <c r="W48" s="172"/>
      <c r="X48" s="172"/>
      <c r="Y48" s="172"/>
    </row>
    <row r="49" spans="1:25" ht="15" customHeight="1">
      <c r="A49" s="66"/>
      <c r="B49" s="190"/>
      <c r="C49" s="188"/>
      <c r="D49" s="66"/>
      <c r="E49" s="66"/>
      <c r="F49" s="66"/>
      <c r="G49" s="66"/>
      <c r="H49" s="66"/>
      <c r="I49" s="66"/>
      <c r="J49" s="172"/>
      <c r="K49" s="172"/>
      <c r="L49" s="172"/>
      <c r="M49" s="172"/>
      <c r="N49" s="172"/>
      <c r="O49" s="172"/>
      <c r="P49" s="172"/>
      <c r="Q49" s="172"/>
      <c r="R49" s="172"/>
      <c r="S49" s="172"/>
      <c r="T49" s="172"/>
      <c r="U49" s="172"/>
      <c r="V49" s="172"/>
      <c r="W49" s="172"/>
      <c r="X49" s="172"/>
      <c r="Y49" s="172"/>
    </row>
    <row r="50" spans="1:25" ht="15" customHeight="1">
      <c r="A50" s="66"/>
      <c r="B50" s="190"/>
      <c r="C50" s="188"/>
      <c r="D50" s="66"/>
      <c r="E50" s="66"/>
      <c r="F50" s="66"/>
      <c r="G50" s="66"/>
      <c r="H50" s="66"/>
      <c r="I50" s="66"/>
      <c r="J50" s="172"/>
      <c r="K50" s="172"/>
      <c r="L50" s="172"/>
      <c r="M50" s="172"/>
      <c r="N50" s="172"/>
      <c r="O50" s="172"/>
      <c r="P50" s="172"/>
      <c r="Q50" s="172"/>
      <c r="R50" s="172"/>
      <c r="S50" s="172"/>
      <c r="T50" s="172"/>
      <c r="U50" s="172"/>
      <c r="V50" s="172"/>
      <c r="W50" s="172"/>
      <c r="X50" s="172"/>
      <c r="Y50" s="172"/>
    </row>
    <row r="51" spans="1:25" ht="15" customHeight="1">
      <c r="A51" s="161" t="s">
        <v>47</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row>
    <row r="52" spans="1:25" s="64" customFormat="1" ht="15" customHeight="1">
      <c r="A52" s="159"/>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row>
    <row r="53" spans="1:25" ht="15" customHeight="1">
      <c r="A53" s="66"/>
      <c r="B53" s="190" t="s">
        <v>5</v>
      </c>
      <c r="C53" s="188" t="s">
        <v>48</v>
      </c>
      <c r="D53" s="188"/>
      <c r="E53" s="188"/>
      <c r="F53" s="188"/>
      <c r="G53" s="188"/>
      <c r="H53" s="191"/>
      <c r="I53" s="172"/>
      <c r="J53" s="172"/>
      <c r="K53" s="172"/>
      <c r="L53" s="172"/>
      <c r="M53" s="172"/>
      <c r="N53" s="172"/>
      <c r="O53" s="172"/>
      <c r="P53" s="172"/>
      <c r="Q53" s="172"/>
      <c r="R53" s="172"/>
      <c r="S53" s="172"/>
      <c r="T53" s="172"/>
      <c r="U53" s="172"/>
      <c r="V53" s="172"/>
      <c r="W53" s="172"/>
      <c r="X53" s="172"/>
      <c r="Y53" s="172"/>
    </row>
    <row r="54" spans="1:25" ht="15" customHeight="1">
      <c r="A54" s="66"/>
      <c r="B54" s="190"/>
      <c r="C54" s="188" t="s">
        <v>49</v>
      </c>
      <c r="D54" s="188"/>
      <c r="E54" s="188"/>
      <c r="F54" s="188"/>
      <c r="G54" s="188"/>
      <c r="H54" s="191"/>
      <c r="I54" s="172"/>
      <c r="J54" s="172"/>
      <c r="K54" s="172"/>
      <c r="L54" s="172"/>
      <c r="M54" s="172"/>
      <c r="N54" s="172"/>
      <c r="O54" s="172"/>
      <c r="P54" s="172"/>
      <c r="Q54" s="172"/>
      <c r="R54" s="172"/>
      <c r="S54" s="172"/>
      <c r="T54" s="172"/>
      <c r="U54" s="172"/>
      <c r="V54" s="172"/>
      <c r="W54" s="172"/>
      <c r="X54" s="172"/>
      <c r="Y54" s="172"/>
    </row>
    <row r="55" spans="1:25" ht="15" customHeight="1">
      <c r="A55" s="66"/>
      <c r="B55" s="190"/>
      <c r="D55" s="188" t="s">
        <v>50</v>
      </c>
      <c r="E55" s="188"/>
      <c r="F55" s="188"/>
      <c r="G55" s="188"/>
      <c r="H55" s="191"/>
      <c r="I55" s="172"/>
      <c r="J55" s="172"/>
      <c r="K55" s="172"/>
      <c r="L55" s="172"/>
      <c r="M55" s="172"/>
      <c r="N55" s="172"/>
      <c r="O55" s="172"/>
      <c r="P55" s="172"/>
      <c r="Q55" s="172"/>
      <c r="R55" s="172"/>
      <c r="S55" s="172"/>
      <c r="T55" s="172"/>
      <c r="U55" s="172"/>
      <c r="V55" s="172"/>
      <c r="W55" s="172"/>
      <c r="X55" s="172"/>
      <c r="Y55" s="172"/>
    </row>
    <row r="56" spans="1:25" ht="15" customHeight="1">
      <c r="A56" s="66"/>
      <c r="B56" s="190"/>
      <c r="C56" s="188" t="s">
        <v>51</v>
      </c>
      <c r="D56" s="188"/>
      <c r="E56" s="188"/>
      <c r="F56" s="188"/>
      <c r="G56" s="188"/>
      <c r="H56" s="191"/>
      <c r="I56" s="172"/>
      <c r="J56" s="172"/>
      <c r="K56" s="172"/>
      <c r="L56" s="172"/>
      <c r="M56" s="172"/>
      <c r="N56" s="172"/>
      <c r="O56" s="172"/>
      <c r="P56" s="172"/>
      <c r="Q56" s="172"/>
      <c r="R56" s="172"/>
      <c r="S56" s="172"/>
      <c r="T56" s="172"/>
      <c r="U56" s="172"/>
      <c r="V56" s="172"/>
      <c r="W56" s="172"/>
      <c r="X56" s="172"/>
      <c r="Y56" s="172"/>
    </row>
    <row r="57" spans="1:25" ht="15" customHeight="1">
      <c r="A57" s="66"/>
      <c r="B57" s="190"/>
      <c r="D57" s="188" t="s">
        <v>52</v>
      </c>
      <c r="E57" s="188"/>
      <c r="F57" s="188"/>
      <c r="G57" s="188"/>
      <c r="H57" s="191"/>
      <c r="I57" s="172"/>
      <c r="J57" s="172"/>
      <c r="K57" s="172"/>
      <c r="L57" s="172"/>
      <c r="M57" s="172"/>
      <c r="N57" s="172"/>
      <c r="O57" s="172"/>
      <c r="P57" s="172"/>
      <c r="Q57" s="172"/>
      <c r="R57" s="172"/>
      <c r="S57" s="172"/>
      <c r="T57" s="172"/>
      <c r="U57" s="172"/>
      <c r="V57" s="172"/>
      <c r="W57" s="172"/>
      <c r="X57" s="172"/>
      <c r="Y57" s="172"/>
    </row>
    <row r="58" spans="1:25" ht="15" customHeight="1">
      <c r="A58" s="66"/>
      <c r="B58" s="188"/>
      <c r="C58" s="188" t="s">
        <v>53</v>
      </c>
      <c r="D58" s="188"/>
      <c r="E58" s="188"/>
      <c r="F58" s="188"/>
      <c r="G58" s="188"/>
      <c r="H58" s="172"/>
      <c r="I58" s="172"/>
      <c r="J58" s="172"/>
      <c r="K58" s="172"/>
      <c r="L58" s="172"/>
      <c r="M58" s="172"/>
      <c r="N58" s="172"/>
      <c r="O58" s="172"/>
      <c r="P58" s="172"/>
      <c r="Q58" s="172"/>
      <c r="R58" s="172"/>
      <c r="S58" s="172"/>
      <c r="T58" s="172"/>
      <c r="U58" s="172"/>
      <c r="V58" s="172"/>
      <c r="W58" s="172"/>
      <c r="X58" s="172"/>
      <c r="Y58" s="172"/>
    </row>
    <row r="59" spans="1:25" ht="15" customHeight="1">
      <c r="A59" s="66"/>
      <c r="D59" s="188" t="s">
        <v>54</v>
      </c>
      <c r="S59" s="172"/>
      <c r="T59" s="172"/>
      <c r="U59" s="172"/>
      <c r="V59" s="172"/>
      <c r="W59" s="172"/>
      <c r="X59" s="172"/>
      <c r="Y59" s="172"/>
    </row>
    <row r="60" spans="1:25" ht="15" customHeight="1">
      <c r="A60" s="66"/>
      <c r="C60" s="188" t="s">
        <v>55</v>
      </c>
      <c r="S60" s="172"/>
      <c r="T60" s="172"/>
      <c r="U60" s="172"/>
      <c r="V60" s="172"/>
      <c r="W60" s="172"/>
      <c r="X60" s="172"/>
      <c r="Y60" s="172"/>
    </row>
    <row r="61" spans="1:25" ht="15" customHeight="1">
      <c r="A61" s="66"/>
      <c r="B61" s="190"/>
      <c r="C61" s="188"/>
      <c r="D61" s="188" t="s">
        <v>56</v>
      </c>
      <c r="E61" s="188"/>
      <c r="F61" s="188"/>
      <c r="G61" s="188"/>
      <c r="H61" s="191"/>
      <c r="I61" s="172"/>
      <c r="J61" s="172"/>
      <c r="K61" s="172"/>
      <c r="L61" s="172"/>
      <c r="M61" s="172"/>
      <c r="N61" s="172"/>
      <c r="O61" s="172"/>
      <c r="P61" s="172"/>
      <c r="Q61" s="172"/>
      <c r="R61" s="172"/>
      <c r="S61" s="172"/>
      <c r="T61" s="172"/>
      <c r="U61" s="172"/>
      <c r="V61" s="172"/>
      <c r="W61" s="172"/>
      <c r="X61" s="172"/>
      <c r="Y61" s="172"/>
    </row>
    <row r="62" spans="1:25" ht="15" customHeight="1">
      <c r="A62" s="66"/>
      <c r="B62" s="190"/>
      <c r="C62" s="66" t="s">
        <v>57</v>
      </c>
      <c r="D62" s="66"/>
      <c r="E62" s="66"/>
      <c r="F62" s="66"/>
      <c r="G62" s="66"/>
      <c r="H62" s="66"/>
      <c r="I62" s="66"/>
      <c r="J62" s="172"/>
      <c r="K62" s="172"/>
      <c r="L62" s="172"/>
      <c r="M62" s="172"/>
      <c r="N62" s="172"/>
      <c r="O62" s="172"/>
      <c r="P62" s="172"/>
      <c r="Q62" s="172"/>
      <c r="R62" s="172"/>
      <c r="S62" s="202"/>
      <c r="T62" s="202"/>
      <c r="U62" s="202"/>
      <c r="V62" s="202"/>
      <c r="W62" s="202"/>
      <c r="X62" s="202"/>
      <c r="Y62" s="180"/>
    </row>
    <row r="63" spans="1:25" ht="15" customHeight="1">
      <c r="A63" s="66"/>
      <c r="B63" s="190"/>
      <c r="C63" s="66" t="s">
        <v>58</v>
      </c>
      <c r="D63" s="66"/>
      <c r="E63" s="66"/>
      <c r="F63" s="66"/>
      <c r="G63" s="66"/>
      <c r="H63" s="66"/>
      <c r="I63" s="66"/>
      <c r="J63" s="172"/>
      <c r="K63" s="172"/>
      <c r="L63" s="172"/>
      <c r="M63" s="172"/>
      <c r="N63" s="172"/>
      <c r="O63" s="172"/>
      <c r="P63" s="172"/>
      <c r="Q63" s="172"/>
      <c r="R63" s="172"/>
      <c r="S63" s="202"/>
      <c r="T63" s="202"/>
      <c r="U63" s="202"/>
      <c r="V63" s="202"/>
      <c r="W63" s="202"/>
      <c r="X63" s="202"/>
      <c r="Y63" s="180"/>
    </row>
    <row r="64" spans="1:25" ht="15" customHeight="1">
      <c r="A64" s="66"/>
      <c r="B64" s="190"/>
      <c r="C64" s="66"/>
      <c r="D64" s="66"/>
      <c r="E64" s="66"/>
      <c r="F64" s="66"/>
      <c r="G64" s="66"/>
      <c r="H64" s="66"/>
      <c r="I64" s="66"/>
      <c r="J64" s="172"/>
      <c r="K64" s="172"/>
      <c r="L64" s="172"/>
      <c r="M64" s="172"/>
      <c r="N64" s="172"/>
      <c r="O64" s="172"/>
      <c r="P64" s="172"/>
      <c r="Q64" s="172"/>
      <c r="R64" s="172"/>
      <c r="S64" s="202"/>
      <c r="T64" s="202"/>
      <c r="U64" s="202"/>
      <c r="V64" s="202"/>
      <c r="W64" s="202"/>
      <c r="X64" s="202"/>
      <c r="Y64" s="180"/>
    </row>
    <row r="65" spans="1:25" ht="15" customHeight="1">
      <c r="A65" s="66"/>
      <c r="B65" s="66"/>
      <c r="C65" s="66"/>
      <c r="D65" s="66"/>
      <c r="E65" s="66"/>
      <c r="F65" s="66"/>
      <c r="G65" s="66"/>
      <c r="H65" s="172"/>
      <c r="I65" s="172"/>
      <c r="J65" s="172"/>
      <c r="K65" s="172"/>
      <c r="L65" s="172"/>
      <c r="M65" s="172"/>
      <c r="N65" s="172"/>
      <c r="O65" s="172"/>
      <c r="P65" s="172"/>
      <c r="Q65" s="172"/>
      <c r="R65" s="172"/>
      <c r="S65" s="172"/>
      <c r="T65" s="172"/>
      <c r="U65" s="172"/>
      <c r="V65" s="172"/>
      <c r="W65" s="172"/>
      <c r="X65" s="172"/>
      <c r="Y65" s="172"/>
    </row>
    <row r="66" spans="1:25">
      <c r="A66" s="71"/>
      <c r="B66" s="71"/>
      <c r="C66" s="71"/>
      <c r="D66" s="71"/>
      <c r="E66" s="71"/>
      <c r="F66" s="71"/>
      <c r="G66" s="71"/>
      <c r="H66" s="72"/>
      <c r="I66" s="72"/>
      <c r="J66" s="72"/>
      <c r="K66" s="72"/>
      <c r="L66" s="72"/>
      <c r="M66" s="72"/>
      <c r="N66" s="72"/>
      <c r="O66" s="72"/>
      <c r="P66" s="72"/>
      <c r="Q66" s="72"/>
      <c r="R66" s="72"/>
      <c r="S66" s="72"/>
      <c r="T66" s="72"/>
      <c r="U66" s="72"/>
      <c r="V66" s="72"/>
      <c r="W66" s="72"/>
      <c r="X66" s="72"/>
      <c r="Y66" s="72"/>
    </row>
    <row r="67" spans="1:25">
      <c r="A67" s="71"/>
      <c r="B67" s="75"/>
      <c r="C67" s="75"/>
      <c r="D67" s="75"/>
      <c r="E67" s="75"/>
      <c r="F67" s="75"/>
      <c r="G67" s="75"/>
      <c r="H67" s="72"/>
      <c r="I67" s="72"/>
      <c r="J67" s="72"/>
      <c r="K67" s="72"/>
      <c r="L67" s="72"/>
      <c r="M67" s="72"/>
      <c r="N67" s="72"/>
      <c r="O67" s="72"/>
      <c r="P67" s="72"/>
      <c r="Q67" s="72"/>
      <c r="R67" s="72"/>
      <c r="S67" s="72"/>
      <c r="T67" s="72"/>
      <c r="U67" s="72"/>
      <c r="V67" s="72"/>
      <c r="W67" s="72"/>
      <c r="X67" s="72"/>
      <c r="Y67" s="72"/>
    </row>
    <row r="68" spans="1:25" ht="18.75">
      <c r="A68" s="71"/>
      <c r="B68" s="75"/>
      <c r="C68" s="75"/>
      <c r="D68" s="75"/>
      <c r="E68" s="75"/>
      <c r="F68" s="75"/>
      <c r="G68" s="75"/>
      <c r="H68" s="76"/>
      <c r="I68" s="72"/>
      <c r="J68" s="72"/>
      <c r="K68" s="72"/>
      <c r="L68" s="72"/>
      <c r="M68" s="72"/>
      <c r="N68" s="72"/>
      <c r="O68" s="72"/>
      <c r="P68" s="72"/>
      <c r="Q68" s="72"/>
      <c r="R68" s="72"/>
      <c r="S68" s="72"/>
      <c r="T68" s="72"/>
      <c r="U68" s="72"/>
      <c r="V68" s="72"/>
      <c r="W68" s="72"/>
      <c r="X68" s="72"/>
      <c r="Y68" s="72"/>
    </row>
    <row r="69" spans="1:25">
      <c r="A69" s="71"/>
      <c r="B69" s="71"/>
      <c r="C69" s="71"/>
      <c r="D69" s="71"/>
      <c r="E69" s="71"/>
      <c r="F69" s="71"/>
      <c r="G69" s="71"/>
      <c r="H69" s="71"/>
      <c r="I69" s="71"/>
      <c r="J69" s="72"/>
      <c r="K69" s="72"/>
      <c r="L69" s="72"/>
      <c r="M69" s="72"/>
      <c r="N69" s="72"/>
      <c r="O69" s="72"/>
      <c r="P69" s="72"/>
      <c r="Q69" s="72"/>
      <c r="R69" s="72"/>
      <c r="S69" s="72"/>
      <c r="T69" s="72"/>
      <c r="U69" s="72"/>
      <c r="V69" s="72"/>
      <c r="W69" s="72"/>
      <c r="X69" s="72"/>
      <c r="Y69" s="72"/>
    </row>
    <row r="70" spans="1:25">
      <c r="A70" s="71"/>
      <c r="B70" s="71"/>
      <c r="C70" s="71"/>
      <c r="D70" s="71"/>
      <c r="E70" s="71"/>
      <c r="F70" s="71"/>
      <c r="G70" s="71"/>
      <c r="H70" s="72"/>
      <c r="I70" s="72"/>
      <c r="J70" s="72"/>
      <c r="K70" s="72"/>
      <c r="L70" s="72"/>
      <c r="M70" s="72"/>
      <c r="N70" s="72"/>
      <c r="O70" s="72"/>
      <c r="P70" s="72"/>
      <c r="Q70" s="72"/>
      <c r="R70" s="72"/>
      <c r="S70" s="72"/>
      <c r="T70" s="72"/>
      <c r="U70" s="72"/>
      <c r="V70" s="72"/>
      <c r="W70" s="72"/>
      <c r="X70" s="72"/>
      <c r="Y70" s="74"/>
    </row>
    <row r="71" spans="1:25">
      <c r="A71" s="71"/>
      <c r="B71" s="71"/>
      <c r="C71" s="71"/>
      <c r="D71" s="71"/>
      <c r="E71" s="71"/>
      <c r="F71" s="71"/>
      <c r="G71" s="71"/>
      <c r="H71" s="72"/>
      <c r="I71" s="72"/>
      <c r="J71" s="72"/>
      <c r="K71" s="72"/>
      <c r="L71" s="72"/>
      <c r="M71" s="72"/>
      <c r="N71" s="72"/>
      <c r="O71" s="72"/>
      <c r="P71" s="72"/>
      <c r="Q71" s="72"/>
      <c r="R71" s="72"/>
      <c r="S71" s="72"/>
      <c r="T71" s="72"/>
      <c r="U71" s="72"/>
      <c r="V71" s="72"/>
      <c r="W71" s="72"/>
      <c r="X71" s="72"/>
      <c r="Y71" s="72"/>
    </row>
    <row r="72" spans="1:25">
      <c r="A72" s="71"/>
      <c r="B72" s="75"/>
      <c r="C72" s="75"/>
      <c r="D72" s="75"/>
      <c r="E72" s="75"/>
      <c r="F72" s="75"/>
      <c r="G72" s="75"/>
      <c r="H72" s="72"/>
      <c r="I72" s="72"/>
      <c r="J72" s="72"/>
      <c r="K72" s="72"/>
      <c r="L72" s="72"/>
      <c r="M72" s="72"/>
      <c r="N72" s="72"/>
      <c r="O72" s="72"/>
      <c r="P72" s="72"/>
      <c r="Q72" s="72"/>
      <c r="R72" s="72"/>
      <c r="S72" s="72"/>
      <c r="T72" s="72"/>
      <c r="U72" s="72"/>
      <c r="V72" s="72"/>
      <c r="W72" s="72"/>
      <c r="X72" s="72"/>
      <c r="Y72" s="72"/>
    </row>
    <row r="73" spans="1:25" ht="18.75">
      <c r="A73" s="71"/>
      <c r="B73" s="75"/>
      <c r="C73" s="75"/>
      <c r="D73" s="75"/>
      <c r="E73" s="75"/>
      <c r="F73" s="75"/>
      <c r="G73" s="75"/>
      <c r="H73" s="76"/>
      <c r="I73" s="72"/>
      <c r="J73" s="72"/>
      <c r="K73" s="72"/>
      <c r="L73" s="72"/>
      <c r="M73" s="72"/>
      <c r="N73" s="72"/>
      <c r="O73" s="72"/>
      <c r="P73" s="72"/>
      <c r="Q73" s="72"/>
      <c r="R73" s="72"/>
      <c r="S73" s="72"/>
      <c r="T73" s="72"/>
      <c r="U73" s="72"/>
      <c r="V73" s="72"/>
      <c r="W73" s="72"/>
      <c r="X73" s="72"/>
      <c r="Y73" s="72"/>
    </row>
    <row r="74" spans="1:25" ht="19.5">
      <c r="A74" s="77"/>
      <c r="B74" s="77"/>
      <c r="C74" s="77"/>
      <c r="D74" s="77"/>
      <c r="E74" s="77"/>
      <c r="F74" s="77"/>
      <c r="G74" s="77"/>
      <c r="H74" s="77"/>
      <c r="I74" s="77"/>
      <c r="J74" s="77"/>
      <c r="K74" s="77"/>
      <c r="L74" s="77"/>
      <c r="M74" s="77"/>
      <c r="N74" s="77"/>
      <c r="O74" s="77"/>
      <c r="P74" s="77"/>
      <c r="Q74" s="77"/>
      <c r="R74" s="77"/>
      <c r="S74" s="77"/>
      <c r="T74" s="77"/>
      <c r="U74" s="77"/>
      <c r="V74" s="77"/>
      <c r="W74" s="77"/>
      <c r="X74" s="77"/>
      <c r="Y74" s="77"/>
    </row>
    <row r="75" spans="1:25">
      <c r="A75" s="68"/>
      <c r="B75" s="69"/>
      <c r="C75" s="69"/>
      <c r="D75" s="69"/>
      <c r="E75" s="69"/>
      <c r="F75" s="69"/>
      <c r="G75" s="69"/>
      <c r="H75" s="69"/>
      <c r="I75" s="69"/>
      <c r="J75" s="69"/>
      <c r="K75" s="69"/>
      <c r="L75" s="69"/>
      <c r="M75" s="69"/>
      <c r="N75" s="69"/>
      <c r="O75" s="69"/>
      <c r="P75" s="69"/>
      <c r="Q75" s="69"/>
      <c r="R75" s="69"/>
      <c r="S75" s="69"/>
      <c r="T75" s="69"/>
      <c r="U75" s="69"/>
      <c r="V75" s="69"/>
      <c r="W75" s="69"/>
      <c r="X75" s="69"/>
      <c r="Y75" s="69"/>
    </row>
    <row r="76" spans="1:25">
      <c r="A76" s="75"/>
      <c r="B76" s="75"/>
      <c r="C76" s="75"/>
      <c r="D76" s="75"/>
      <c r="E76" s="75"/>
      <c r="F76" s="75"/>
      <c r="G76" s="75"/>
      <c r="H76" s="75"/>
      <c r="I76" s="75"/>
      <c r="J76" s="75"/>
      <c r="K76" s="75"/>
      <c r="L76" s="75"/>
      <c r="M76" s="75"/>
      <c r="N76" s="75"/>
      <c r="O76" s="75"/>
      <c r="P76" s="75"/>
      <c r="Q76" s="75"/>
      <c r="R76" s="75"/>
      <c r="S76" s="75"/>
      <c r="T76" s="75"/>
      <c r="U76" s="75"/>
      <c r="V76" s="75"/>
      <c r="W76" s="75"/>
      <c r="X76" s="75"/>
      <c r="Y76" s="75"/>
    </row>
    <row r="77" spans="1:25">
      <c r="A77" s="71"/>
      <c r="B77" s="71"/>
      <c r="C77" s="71"/>
      <c r="D77" s="71"/>
      <c r="E77" s="71"/>
      <c r="F77" s="71"/>
      <c r="G77" s="71"/>
      <c r="H77" s="73"/>
      <c r="I77" s="73"/>
      <c r="J77" s="73"/>
      <c r="K77" s="78"/>
      <c r="L77" s="78"/>
      <c r="M77" s="74"/>
      <c r="N77" s="74"/>
      <c r="O77" s="74"/>
      <c r="P77" s="74"/>
      <c r="Q77" s="74"/>
      <c r="R77" s="74"/>
      <c r="S77" s="74"/>
      <c r="T77" s="74"/>
      <c r="U77" s="74"/>
      <c r="V77" s="74"/>
      <c r="W77" s="74"/>
      <c r="X77" s="74"/>
      <c r="Y77" s="74"/>
    </row>
    <row r="78" spans="1:25">
      <c r="A78" s="71"/>
      <c r="B78" s="71"/>
      <c r="C78" s="71"/>
      <c r="D78" s="71"/>
      <c r="E78" s="71"/>
      <c r="F78" s="71"/>
      <c r="G78" s="71"/>
      <c r="H78" s="73"/>
      <c r="I78" s="73"/>
      <c r="J78" s="73"/>
      <c r="K78" s="78"/>
      <c r="L78" s="78"/>
      <c r="M78" s="74"/>
      <c r="N78" s="74"/>
      <c r="O78" s="74"/>
      <c r="P78" s="74"/>
      <c r="Q78" s="74"/>
      <c r="R78" s="74"/>
      <c r="S78" s="74"/>
      <c r="T78" s="74"/>
      <c r="U78" s="74"/>
      <c r="V78" s="74"/>
      <c r="W78" s="74"/>
      <c r="X78" s="74"/>
      <c r="Y78" s="74"/>
    </row>
    <row r="79" spans="1:25">
      <c r="A79" s="71"/>
      <c r="B79" s="71"/>
      <c r="C79" s="71"/>
      <c r="D79" s="71"/>
      <c r="E79" s="71"/>
      <c r="F79" s="71"/>
      <c r="G79" s="71"/>
      <c r="H79" s="79"/>
      <c r="I79" s="79"/>
      <c r="J79" s="79"/>
      <c r="K79" s="78"/>
      <c r="L79" s="78"/>
      <c r="M79" s="74"/>
      <c r="N79" s="74"/>
      <c r="O79" s="74"/>
      <c r="P79" s="74"/>
      <c r="Q79" s="74"/>
      <c r="R79" s="74"/>
      <c r="S79" s="74"/>
      <c r="T79" s="74"/>
      <c r="U79" s="74"/>
      <c r="V79" s="74"/>
      <c r="W79" s="74"/>
      <c r="X79" s="74"/>
      <c r="Y79" s="74"/>
    </row>
    <row r="80" spans="1:25">
      <c r="A80" s="64"/>
      <c r="B80" s="71"/>
      <c r="C80" s="71"/>
      <c r="D80" s="71"/>
      <c r="E80" s="71"/>
      <c r="F80" s="71"/>
      <c r="G80" s="71"/>
      <c r="H80" s="79"/>
      <c r="I80" s="79"/>
      <c r="J80" s="79"/>
      <c r="K80" s="78"/>
      <c r="L80" s="78"/>
      <c r="M80" s="74"/>
      <c r="N80" s="74"/>
      <c r="O80" s="74"/>
      <c r="P80" s="74"/>
      <c r="Q80" s="74"/>
      <c r="R80" s="74"/>
      <c r="S80" s="74"/>
      <c r="T80" s="74"/>
      <c r="U80" s="74"/>
      <c r="V80" s="74"/>
      <c r="W80" s="74"/>
      <c r="X80" s="74"/>
      <c r="Y80" s="74"/>
    </row>
    <row r="81" spans="1:25">
      <c r="A81" s="75"/>
      <c r="B81" s="75"/>
      <c r="C81" s="75"/>
      <c r="D81" s="75"/>
      <c r="E81" s="75"/>
      <c r="F81" s="75"/>
      <c r="G81" s="75"/>
      <c r="H81" s="75"/>
      <c r="I81" s="75"/>
      <c r="J81" s="75"/>
      <c r="K81" s="75"/>
      <c r="L81" s="75"/>
      <c r="M81" s="75"/>
      <c r="N81" s="75"/>
      <c r="O81" s="75"/>
      <c r="P81" s="75"/>
      <c r="Q81" s="75"/>
      <c r="R81" s="75"/>
      <c r="S81" s="75"/>
      <c r="T81" s="75"/>
      <c r="U81" s="75"/>
      <c r="V81" s="75"/>
      <c r="W81" s="75"/>
      <c r="X81" s="75"/>
      <c r="Y81" s="75"/>
    </row>
    <row r="82" spans="1:25">
      <c r="A82" s="71"/>
      <c r="B82" s="71"/>
      <c r="C82" s="71"/>
      <c r="D82" s="71"/>
      <c r="E82" s="71"/>
      <c r="F82" s="71"/>
      <c r="G82" s="71"/>
      <c r="H82" s="80"/>
      <c r="I82" s="80"/>
      <c r="J82" s="80"/>
      <c r="K82" s="80"/>
      <c r="L82" s="80"/>
      <c r="M82" s="80"/>
      <c r="N82" s="80"/>
      <c r="O82" s="80"/>
      <c r="P82" s="80"/>
      <c r="Q82" s="80"/>
      <c r="R82" s="80"/>
      <c r="S82" s="80"/>
      <c r="T82" s="80"/>
      <c r="U82" s="80"/>
      <c r="V82" s="80"/>
      <c r="W82" s="80"/>
      <c r="X82" s="80"/>
      <c r="Y82" s="80"/>
    </row>
    <row r="83" spans="1:25">
      <c r="A83" s="71"/>
      <c r="B83" s="71"/>
      <c r="C83" s="71"/>
      <c r="D83" s="71"/>
      <c r="E83" s="71"/>
      <c r="F83" s="71"/>
      <c r="G83" s="71"/>
      <c r="H83" s="80"/>
      <c r="I83" s="80"/>
      <c r="J83" s="80"/>
      <c r="K83" s="80"/>
      <c r="L83" s="80"/>
      <c r="M83" s="80"/>
      <c r="N83" s="80"/>
      <c r="O83" s="80"/>
      <c r="P83" s="80"/>
      <c r="Q83" s="80"/>
      <c r="R83" s="80"/>
      <c r="S83" s="80"/>
      <c r="T83" s="80"/>
      <c r="U83" s="80"/>
      <c r="V83" s="80"/>
      <c r="W83" s="80"/>
      <c r="X83" s="80"/>
      <c r="Y83" s="80"/>
    </row>
    <row r="84" spans="1:25">
      <c r="A84" s="71"/>
      <c r="B84" s="71"/>
      <c r="C84" s="71"/>
      <c r="D84" s="71"/>
      <c r="E84" s="71"/>
      <c r="F84" s="71"/>
      <c r="G84" s="71"/>
      <c r="H84" s="80"/>
      <c r="I84" s="80"/>
      <c r="J84" s="80"/>
      <c r="K84" s="80"/>
      <c r="L84" s="80"/>
      <c r="M84" s="80"/>
      <c r="N84" s="80"/>
      <c r="O84" s="80"/>
      <c r="P84" s="80"/>
      <c r="Q84" s="80"/>
      <c r="R84" s="80"/>
      <c r="S84" s="80"/>
      <c r="T84" s="80"/>
      <c r="U84" s="80"/>
      <c r="V84" s="80"/>
      <c r="W84" s="80"/>
      <c r="X84" s="80"/>
      <c r="Y84" s="80"/>
    </row>
    <row r="85" spans="1:25">
      <c r="A85" s="64"/>
      <c r="B85" s="71"/>
      <c r="C85" s="71"/>
      <c r="D85" s="71"/>
      <c r="E85" s="71"/>
      <c r="F85" s="71"/>
      <c r="G85" s="71"/>
      <c r="H85" s="80"/>
      <c r="I85" s="80"/>
      <c r="J85" s="80"/>
      <c r="K85" s="80"/>
      <c r="L85" s="80"/>
      <c r="M85" s="80"/>
      <c r="N85" s="80"/>
      <c r="O85" s="80"/>
      <c r="P85" s="80"/>
      <c r="Q85" s="80"/>
      <c r="R85" s="80"/>
      <c r="S85" s="80"/>
      <c r="T85" s="80"/>
      <c r="U85" s="80"/>
      <c r="V85" s="80"/>
      <c r="W85" s="80"/>
      <c r="X85" s="80"/>
      <c r="Y85" s="80"/>
    </row>
    <row r="86" spans="1:25">
      <c r="A86" s="64"/>
      <c r="B86" s="64"/>
      <c r="C86" s="64"/>
      <c r="D86" s="64"/>
      <c r="E86" s="64"/>
      <c r="F86" s="64"/>
      <c r="G86" s="64"/>
      <c r="H86" s="64"/>
      <c r="I86" s="64"/>
      <c r="J86" s="64"/>
      <c r="K86" s="64"/>
      <c r="L86" s="64"/>
      <c r="M86" s="64"/>
      <c r="N86" s="64"/>
      <c r="O86" s="64"/>
      <c r="P86" s="64"/>
      <c r="Q86" s="64"/>
      <c r="R86" s="64"/>
      <c r="S86" s="64"/>
      <c r="T86" s="64"/>
      <c r="U86" s="64"/>
      <c r="V86" s="64"/>
      <c r="W86" s="64"/>
      <c r="X86" s="64"/>
      <c r="Y86" s="64"/>
    </row>
    <row r="87" spans="1:25">
      <c r="A87" s="64"/>
      <c r="B87" s="64"/>
      <c r="C87" s="64"/>
      <c r="D87" s="64"/>
      <c r="E87" s="64"/>
      <c r="F87" s="64"/>
      <c r="G87" s="64"/>
      <c r="H87" s="64"/>
      <c r="I87" s="64"/>
      <c r="J87" s="64"/>
      <c r="K87" s="64"/>
      <c r="L87" s="64"/>
      <c r="M87" s="64"/>
      <c r="N87" s="64"/>
      <c r="O87" s="64"/>
      <c r="P87" s="64"/>
      <c r="Q87" s="64"/>
      <c r="R87" s="64"/>
      <c r="S87" s="64"/>
      <c r="T87" s="64"/>
      <c r="U87" s="64"/>
      <c r="V87" s="64"/>
      <c r="W87" s="64"/>
      <c r="X87" s="64"/>
      <c r="Y87" s="64"/>
    </row>
    <row r="88" spans="1:25">
      <c r="A88" s="64"/>
      <c r="B88" s="64"/>
      <c r="C88" s="64"/>
      <c r="D88" s="64"/>
      <c r="E88" s="64"/>
      <c r="F88" s="64"/>
      <c r="G88" s="64"/>
      <c r="H88" s="64"/>
      <c r="I88" s="64"/>
      <c r="J88" s="64"/>
      <c r="K88" s="64"/>
      <c r="L88" s="64"/>
      <c r="M88" s="64"/>
      <c r="N88" s="64"/>
      <c r="O88" s="64"/>
      <c r="P88" s="64"/>
      <c r="Q88" s="64"/>
      <c r="R88" s="64"/>
      <c r="S88" s="64"/>
      <c r="T88" s="64"/>
      <c r="U88" s="64"/>
      <c r="V88" s="64"/>
      <c r="W88" s="64"/>
      <c r="X88" s="64"/>
      <c r="Y88" s="64"/>
    </row>
    <row r="89" spans="1:25">
      <c r="A89" s="64"/>
      <c r="B89" s="64"/>
      <c r="C89" s="64"/>
      <c r="D89" s="64"/>
      <c r="E89" s="64"/>
      <c r="F89" s="64"/>
      <c r="G89" s="64"/>
      <c r="H89" s="64"/>
      <c r="I89" s="64"/>
      <c r="J89" s="64"/>
      <c r="K89" s="64"/>
      <c r="L89" s="64"/>
      <c r="M89" s="64"/>
      <c r="N89" s="64"/>
      <c r="O89" s="64"/>
      <c r="P89" s="64"/>
      <c r="Q89" s="64"/>
      <c r="R89" s="64"/>
      <c r="S89" s="64"/>
      <c r="T89" s="64"/>
      <c r="U89" s="64"/>
      <c r="V89" s="64"/>
      <c r="W89" s="64"/>
      <c r="X89" s="64"/>
      <c r="Y89" s="64"/>
    </row>
    <row r="90" spans="1:25">
      <c r="A90" s="64"/>
      <c r="B90" s="64"/>
      <c r="C90" s="64"/>
      <c r="D90" s="64"/>
      <c r="E90" s="64"/>
      <c r="F90" s="64"/>
      <c r="G90" s="64"/>
      <c r="H90" s="64"/>
      <c r="I90" s="64"/>
      <c r="J90" s="64"/>
      <c r="K90" s="64"/>
      <c r="L90" s="64"/>
      <c r="M90" s="64"/>
      <c r="N90" s="64"/>
      <c r="O90" s="64"/>
      <c r="P90" s="64"/>
      <c r="Q90" s="64"/>
      <c r="R90" s="64"/>
      <c r="S90" s="64"/>
      <c r="T90" s="64"/>
      <c r="U90" s="64"/>
      <c r="V90" s="64"/>
      <c r="W90" s="64"/>
      <c r="X90" s="64"/>
      <c r="Y90" s="64"/>
    </row>
    <row r="91" spans="1:25">
      <c r="A91" s="64"/>
      <c r="B91" s="64"/>
      <c r="C91" s="64"/>
      <c r="D91" s="64"/>
      <c r="E91" s="64"/>
      <c r="F91" s="64"/>
      <c r="G91" s="64"/>
      <c r="H91" s="64"/>
      <c r="I91" s="64"/>
      <c r="J91" s="64"/>
      <c r="K91" s="64"/>
      <c r="L91" s="64"/>
      <c r="M91" s="64"/>
      <c r="N91" s="64"/>
      <c r="O91" s="64"/>
      <c r="P91" s="64"/>
      <c r="Q91" s="64"/>
      <c r="R91" s="64"/>
      <c r="S91" s="64"/>
      <c r="T91" s="64"/>
      <c r="U91" s="64"/>
      <c r="V91" s="64"/>
      <c r="W91" s="64"/>
      <c r="X91" s="64"/>
      <c r="Y91" s="64"/>
    </row>
    <row r="92" spans="1:25">
      <c r="A92" s="64"/>
      <c r="B92" s="64"/>
      <c r="C92" s="64"/>
      <c r="D92" s="64"/>
      <c r="E92" s="64"/>
      <c r="F92" s="64"/>
      <c r="G92" s="64"/>
      <c r="H92" s="64"/>
      <c r="I92" s="64"/>
      <c r="J92" s="64"/>
      <c r="K92" s="64"/>
      <c r="L92" s="64"/>
      <c r="M92" s="64"/>
      <c r="N92" s="64"/>
      <c r="O92" s="64"/>
      <c r="P92" s="64"/>
      <c r="Q92" s="64"/>
      <c r="R92" s="64"/>
      <c r="S92" s="64"/>
      <c r="T92" s="64"/>
      <c r="U92" s="64"/>
      <c r="V92" s="64"/>
      <c r="W92" s="64"/>
      <c r="X92" s="64"/>
      <c r="Y92" s="64"/>
    </row>
    <row r="93" spans="1:25">
      <c r="A93" s="64"/>
      <c r="B93" s="64"/>
      <c r="C93" s="64"/>
      <c r="D93" s="64"/>
      <c r="E93" s="64"/>
      <c r="F93" s="64"/>
      <c r="G93" s="64"/>
      <c r="H93" s="64"/>
      <c r="I93" s="64"/>
      <c r="J93" s="64"/>
      <c r="K93" s="64"/>
      <c r="L93" s="64"/>
      <c r="M93" s="64"/>
      <c r="N93" s="64"/>
      <c r="O93" s="64"/>
      <c r="P93" s="64"/>
      <c r="Q93" s="64"/>
      <c r="R93" s="64"/>
      <c r="S93" s="64"/>
      <c r="T93" s="64"/>
      <c r="U93" s="64"/>
      <c r="V93" s="64"/>
      <c r="W93" s="64"/>
      <c r="X93" s="64"/>
      <c r="Y93" s="64"/>
    </row>
    <row r="94" spans="1:25">
      <c r="A94" s="64"/>
      <c r="B94" s="64"/>
      <c r="C94" s="64"/>
      <c r="D94" s="64"/>
      <c r="E94" s="64"/>
      <c r="F94" s="64"/>
      <c r="G94" s="64"/>
      <c r="H94" s="64"/>
      <c r="I94" s="64"/>
      <c r="J94" s="64"/>
      <c r="K94" s="64"/>
      <c r="L94" s="64"/>
      <c r="M94" s="64"/>
      <c r="N94" s="64"/>
      <c r="O94" s="64"/>
      <c r="P94" s="64"/>
      <c r="Q94" s="64"/>
      <c r="R94" s="64"/>
      <c r="S94" s="64"/>
      <c r="T94" s="64"/>
      <c r="U94" s="64"/>
      <c r="V94" s="64"/>
      <c r="W94" s="64"/>
      <c r="X94" s="64"/>
      <c r="Y94" s="64"/>
    </row>
    <row r="95" spans="1:25">
      <c r="A95" s="64"/>
      <c r="B95" s="64"/>
      <c r="C95" s="64"/>
      <c r="D95" s="64"/>
      <c r="E95" s="64"/>
      <c r="F95" s="64"/>
      <c r="G95" s="64"/>
      <c r="H95" s="64"/>
      <c r="I95" s="64"/>
      <c r="J95" s="64"/>
      <c r="K95" s="64"/>
      <c r="L95" s="64"/>
      <c r="M95" s="64"/>
      <c r="N95" s="64"/>
      <c r="O95" s="64"/>
      <c r="P95" s="64"/>
      <c r="Q95" s="64"/>
      <c r="R95" s="64"/>
      <c r="S95" s="64"/>
      <c r="T95" s="64"/>
      <c r="U95" s="64"/>
      <c r="V95" s="64"/>
      <c r="W95" s="64"/>
      <c r="X95" s="64"/>
      <c r="Y95" s="64"/>
    </row>
    <row r="96" spans="1:25">
      <c r="A96" s="64"/>
      <c r="B96" s="64"/>
      <c r="C96" s="64"/>
      <c r="D96" s="64"/>
      <c r="E96" s="64"/>
      <c r="F96" s="64"/>
      <c r="G96" s="64"/>
      <c r="H96" s="64"/>
      <c r="I96" s="64"/>
      <c r="J96" s="64"/>
      <c r="K96" s="64"/>
      <c r="L96" s="64"/>
      <c r="M96" s="64"/>
      <c r="N96" s="64"/>
      <c r="O96" s="64"/>
      <c r="P96" s="64"/>
      <c r="Q96" s="64"/>
      <c r="R96" s="64"/>
      <c r="S96" s="64"/>
      <c r="T96" s="64"/>
      <c r="U96" s="64"/>
      <c r="V96" s="64"/>
      <c r="W96" s="64"/>
      <c r="X96" s="64"/>
      <c r="Y96" s="64"/>
    </row>
    <row r="97" spans="1:25">
      <c r="A97" s="64"/>
      <c r="B97" s="64"/>
      <c r="C97" s="64"/>
      <c r="D97" s="64"/>
      <c r="E97" s="64"/>
      <c r="F97" s="64"/>
      <c r="G97" s="64"/>
      <c r="H97" s="64"/>
      <c r="I97" s="64"/>
      <c r="J97" s="64"/>
      <c r="K97" s="64"/>
      <c r="L97" s="64"/>
      <c r="M97" s="64"/>
      <c r="N97" s="64"/>
      <c r="O97" s="64"/>
      <c r="P97" s="64"/>
      <c r="Q97" s="64"/>
      <c r="R97" s="64"/>
      <c r="S97" s="64"/>
      <c r="T97" s="64"/>
      <c r="U97" s="64"/>
      <c r="V97" s="64"/>
      <c r="W97" s="64"/>
      <c r="X97" s="64"/>
      <c r="Y97" s="64"/>
    </row>
    <row r="98" spans="1:25">
      <c r="A98" s="64"/>
      <c r="B98" s="64"/>
      <c r="C98" s="64"/>
      <c r="D98" s="64"/>
      <c r="E98" s="64"/>
      <c r="F98" s="64"/>
      <c r="G98" s="64"/>
      <c r="H98" s="64"/>
      <c r="I98" s="64"/>
      <c r="J98" s="64"/>
      <c r="K98" s="64"/>
      <c r="L98" s="64"/>
      <c r="M98" s="64"/>
      <c r="N98" s="64"/>
      <c r="O98" s="64"/>
      <c r="P98" s="64"/>
      <c r="Q98" s="64"/>
      <c r="R98" s="64"/>
      <c r="S98" s="64"/>
      <c r="T98" s="64"/>
      <c r="U98" s="64"/>
      <c r="V98" s="64"/>
      <c r="W98" s="64"/>
      <c r="X98" s="64"/>
      <c r="Y98" s="64"/>
    </row>
    <row r="99" spans="1:25">
      <c r="A99" s="64"/>
      <c r="B99" s="64"/>
      <c r="C99" s="64"/>
      <c r="D99" s="64"/>
      <c r="E99" s="64"/>
      <c r="F99" s="64"/>
      <c r="G99" s="64"/>
      <c r="H99" s="64"/>
      <c r="I99" s="64"/>
      <c r="J99" s="64"/>
      <c r="K99" s="64"/>
      <c r="L99" s="64"/>
      <c r="M99" s="64"/>
      <c r="N99" s="64"/>
      <c r="O99" s="64"/>
      <c r="P99" s="64"/>
      <c r="Q99" s="64"/>
      <c r="R99" s="64"/>
      <c r="S99" s="64"/>
      <c r="T99" s="64"/>
      <c r="U99" s="64"/>
      <c r="V99" s="64"/>
      <c r="W99" s="64"/>
      <c r="X99" s="64"/>
      <c r="Y99" s="64"/>
    </row>
  </sheetData>
  <sheetProtection algorithmName="SHA-512" hashValue="SD25epRbp/wPW+AKuPsRfcJDpiSrvGrxKhh6sDka+htO+dfDZGDtqh6m9Z7N6GXEYfqi+tLr0Nmjl7onzK0eKA==" saltValue="fz0msEu0BQO1UANsutvHyg==" spinCount="100000" sheet="1" objects="1" scenarios="1"/>
  <mergeCells count="2">
    <mergeCell ref="A2:Y2"/>
    <mergeCell ref="A4:Y4"/>
  </mergeCells>
  <phoneticPr fontId="4"/>
  <dataValidations count="2">
    <dataValidation type="list" allowBlank="1" showInputMessage="1" showErrorMessage="1" sqref="H79" xr:uid="{CF61DA89-61C4-4A7D-B1D2-873936EC5326}">
      <formula1>"有,無,現地にて確認"</formula1>
    </dataValidation>
    <dataValidation type="list" allowBlank="1" showInputMessage="1" showErrorMessage="1" sqref="H77" xr:uid="{F8A56F2F-E08C-494E-9785-AEDB21440C0C}">
      <formula1>"有,無"</formula1>
    </dataValidation>
  </dataValidations>
  <pageMargins left="0.7" right="0.7" top="0.75" bottom="0.75"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5DE48-62DB-439F-9106-1B478CFD9933}">
  <sheetPr codeName="Sheet2">
    <tabColor rgb="FFFFFF00"/>
    <pageSetUpPr fitToPage="1"/>
  </sheetPr>
  <dimension ref="A1:AR56"/>
  <sheetViews>
    <sheetView tabSelected="1" view="pageBreakPreview" topLeftCell="B13" zoomScale="86" zoomScaleNormal="91" zoomScaleSheetLayoutView="86" workbookViewId="0">
      <selection activeCell="I48" sqref="I48:K49"/>
    </sheetView>
  </sheetViews>
  <sheetFormatPr defaultColWidth="8.625" defaultRowHeight="15.75"/>
  <cols>
    <col min="1" max="1" width="8.625" style="1" hidden="1" customWidth="1"/>
    <col min="2" max="10" width="3.5" style="1" customWidth="1"/>
    <col min="11" max="11" width="4.875" style="1" customWidth="1"/>
    <col min="12" max="26" width="3.5" style="1" customWidth="1"/>
    <col min="27" max="27" width="2.5" style="1" customWidth="1"/>
    <col min="28" max="35" width="2.875" style="1" customWidth="1"/>
    <col min="36" max="36" width="4.375" style="1" customWidth="1"/>
    <col min="37" max="37" width="2.5" style="1" customWidth="1"/>
    <col min="38" max="40" width="8.625" style="1"/>
    <col min="41" max="44" width="15" style="1" customWidth="1"/>
    <col min="45" max="16384" width="8.625" style="1"/>
  </cols>
  <sheetData>
    <row r="1" spans="2:44" ht="30" customHeight="1">
      <c r="B1" s="2"/>
      <c r="C1" s="2"/>
      <c r="D1" s="2"/>
      <c r="E1" s="2"/>
      <c r="F1" s="2"/>
      <c r="G1" s="2"/>
      <c r="H1" s="2"/>
      <c r="I1" s="2"/>
      <c r="J1" s="2"/>
      <c r="K1" s="2"/>
      <c r="L1" s="2"/>
      <c r="M1" s="2"/>
      <c r="N1" s="2"/>
      <c r="O1" s="2"/>
      <c r="P1" s="2"/>
      <c r="Q1" s="2"/>
      <c r="R1" s="2"/>
      <c r="S1" s="399"/>
      <c r="T1" s="400"/>
      <c r="U1" s="400"/>
      <c r="V1" s="400"/>
      <c r="W1" s="400"/>
      <c r="X1" s="400"/>
      <c r="Y1" s="400"/>
      <c r="Z1" s="400"/>
      <c r="AA1" s="3"/>
      <c r="AB1" s="2"/>
      <c r="AC1" s="3"/>
      <c r="AD1" s="3"/>
      <c r="AE1" s="3"/>
      <c r="AF1" s="3"/>
      <c r="AG1" s="3"/>
      <c r="AH1" s="3"/>
      <c r="AI1" s="3"/>
      <c r="AK1" s="3"/>
    </row>
    <row r="2" spans="2:44" ht="18" customHeight="1">
      <c r="B2" s="401" t="s">
        <v>59</v>
      </c>
      <c r="C2" s="401"/>
      <c r="D2" s="401"/>
      <c r="E2" s="401"/>
      <c r="F2" s="401"/>
      <c r="G2" s="401"/>
      <c r="H2" s="401"/>
      <c r="I2" s="401"/>
      <c r="J2" s="401"/>
      <c r="K2" s="401"/>
      <c r="L2" s="401"/>
      <c r="M2" s="401"/>
      <c r="N2" s="401"/>
      <c r="O2" s="401"/>
      <c r="P2" s="401"/>
      <c r="Q2" s="401"/>
      <c r="R2" s="401"/>
      <c r="S2" s="401"/>
      <c r="T2" s="401"/>
      <c r="U2" s="401"/>
      <c r="V2" s="401"/>
      <c r="W2" s="401"/>
      <c r="X2" s="401"/>
      <c r="Y2" s="401"/>
      <c r="Z2" s="401"/>
      <c r="AA2" s="4"/>
      <c r="AB2" s="2"/>
      <c r="AC2" s="3"/>
      <c r="AD2" s="3"/>
      <c r="AE2" s="3"/>
      <c r="AF2" s="3"/>
      <c r="AG2" s="3"/>
      <c r="AH2" s="3"/>
      <c r="AI2" s="3"/>
      <c r="AK2" s="4"/>
    </row>
    <row r="3" spans="2:44" ht="18" customHeight="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
      <c r="AB3" s="2"/>
      <c r="AC3" s="3"/>
      <c r="AD3" s="3"/>
      <c r="AE3" s="3"/>
      <c r="AF3" s="3"/>
      <c r="AG3" s="3"/>
      <c r="AH3" s="3"/>
      <c r="AI3" s="3"/>
      <c r="AK3" s="4"/>
    </row>
    <row r="4" spans="2:44" ht="12.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2:44" ht="18" customHeight="1">
      <c r="B5" s="148" t="s">
        <v>60</v>
      </c>
      <c r="C5" s="149"/>
      <c r="D5" s="149"/>
      <c r="E5" s="149"/>
      <c r="F5" s="149"/>
      <c r="G5" s="149"/>
      <c r="H5" s="149"/>
      <c r="I5" s="149"/>
      <c r="J5" s="149"/>
      <c r="K5" s="149"/>
      <c r="L5" s="149"/>
      <c r="M5" s="149"/>
      <c r="N5" s="149"/>
      <c r="O5" s="149"/>
      <c r="P5" s="149"/>
      <c r="Q5" s="149"/>
      <c r="R5" s="149"/>
      <c r="S5" s="149"/>
      <c r="T5" s="149"/>
      <c r="U5" s="149"/>
      <c r="V5" s="149"/>
      <c r="W5" s="149"/>
      <c r="X5" s="149"/>
      <c r="Y5" s="149"/>
      <c r="Z5" s="150"/>
      <c r="AA5" s="5"/>
      <c r="AB5" s="402" t="s">
        <v>61</v>
      </c>
      <c r="AC5" s="403"/>
      <c r="AD5" s="403"/>
      <c r="AE5" s="403"/>
      <c r="AF5" s="403"/>
      <c r="AG5" s="403"/>
      <c r="AH5" s="403"/>
      <c r="AI5" s="403"/>
      <c r="AJ5" s="404"/>
      <c r="AK5" s="5"/>
      <c r="AO5" s="36"/>
      <c r="AP5" s="36"/>
      <c r="AQ5" s="36"/>
      <c r="AR5" s="36"/>
    </row>
    <row r="6" spans="2:44" ht="18" customHeight="1">
      <c r="B6" s="405" t="s">
        <v>62</v>
      </c>
      <c r="C6" s="406"/>
      <c r="D6" s="406"/>
      <c r="E6" s="406"/>
      <c r="F6" s="406"/>
      <c r="G6" s="406"/>
      <c r="H6" s="406"/>
      <c r="I6" s="407" t="str" cm="1">
        <f t="array" aca="1" ref="I6" ca="1">LEFT(MID(CELL("filename"),FIND("[",CELL("filename"))+1,FIND("]",CELL("filename"))-FIND("[",CELL("filename"))-1),4)</f>
        <v>別紙1_</v>
      </c>
      <c r="J6" s="407"/>
      <c r="K6" s="407"/>
      <c r="L6" s="407"/>
      <c r="M6" s="407"/>
      <c r="N6" s="407"/>
      <c r="O6" s="407"/>
      <c r="P6" s="407"/>
      <c r="Q6" s="407"/>
      <c r="R6" s="407"/>
      <c r="S6" s="407"/>
      <c r="T6" s="407"/>
      <c r="U6" s="407"/>
      <c r="V6" s="407"/>
      <c r="W6" s="407"/>
      <c r="X6" s="407"/>
      <c r="Y6" s="407"/>
      <c r="Z6" s="407"/>
      <c r="AA6" s="37"/>
      <c r="AB6" s="33"/>
      <c r="AC6" s="34"/>
      <c r="AD6" s="34"/>
      <c r="AE6" s="34"/>
      <c r="AF6" s="34"/>
      <c r="AG6" s="34"/>
      <c r="AH6" s="34"/>
      <c r="AI6" s="34"/>
      <c r="AJ6" s="35"/>
      <c r="AK6" s="5"/>
      <c r="AO6" s="36"/>
      <c r="AP6" s="36"/>
      <c r="AQ6" s="36"/>
      <c r="AR6" s="36"/>
    </row>
    <row r="7" spans="2:44" ht="18" customHeight="1">
      <c r="B7" s="406"/>
      <c r="C7" s="406"/>
      <c r="D7" s="406"/>
      <c r="E7" s="406"/>
      <c r="F7" s="406"/>
      <c r="G7" s="406"/>
      <c r="H7" s="406"/>
      <c r="I7" s="407"/>
      <c r="J7" s="407"/>
      <c r="K7" s="407"/>
      <c r="L7" s="407"/>
      <c r="M7" s="407"/>
      <c r="N7" s="407"/>
      <c r="O7" s="407"/>
      <c r="P7" s="407"/>
      <c r="Q7" s="407"/>
      <c r="R7" s="407"/>
      <c r="S7" s="407"/>
      <c r="T7" s="407"/>
      <c r="U7" s="407"/>
      <c r="V7" s="407"/>
      <c r="W7" s="407"/>
      <c r="X7" s="407"/>
      <c r="Y7" s="407"/>
      <c r="Z7" s="407"/>
      <c r="AA7" s="37"/>
      <c r="AB7" s="33"/>
      <c r="AC7" s="34"/>
      <c r="AD7" s="34"/>
      <c r="AE7" s="34"/>
      <c r="AF7" s="34"/>
      <c r="AG7" s="34"/>
      <c r="AH7" s="34"/>
      <c r="AI7" s="34"/>
      <c r="AJ7" s="35"/>
      <c r="AK7" s="5"/>
      <c r="AO7" s="36"/>
      <c r="AP7" s="36"/>
      <c r="AQ7" s="36"/>
      <c r="AR7" s="36"/>
    </row>
    <row r="8" spans="2:44" ht="16.5" customHeight="1">
      <c r="B8" s="408" t="s">
        <v>63</v>
      </c>
      <c r="C8" s="380"/>
      <c r="D8" s="380"/>
      <c r="E8" s="380"/>
      <c r="F8" s="380"/>
      <c r="G8" s="380"/>
      <c r="H8" s="381"/>
      <c r="I8" s="356" t="s">
        <v>64</v>
      </c>
      <c r="J8" s="357"/>
      <c r="K8" s="358"/>
      <c r="L8" s="358"/>
      <c r="M8" s="358"/>
      <c r="N8" s="358"/>
      <c r="O8" s="358"/>
      <c r="P8" s="358"/>
      <c r="Q8" s="358"/>
      <c r="R8" s="358"/>
      <c r="S8" s="358"/>
      <c r="T8" s="358"/>
      <c r="U8" s="358"/>
      <c r="V8" s="358"/>
      <c r="W8" s="358"/>
      <c r="X8" s="358"/>
      <c r="Y8" s="358"/>
      <c r="Z8" s="359"/>
      <c r="AA8" s="3"/>
      <c r="AB8" s="409"/>
      <c r="AC8" s="409"/>
      <c r="AD8" s="409"/>
      <c r="AE8" s="409"/>
      <c r="AF8" s="409"/>
      <c r="AG8" s="409"/>
      <c r="AH8" s="409"/>
      <c r="AI8" s="409"/>
      <c r="AJ8" s="409"/>
      <c r="AK8" s="3"/>
      <c r="AO8" s="36"/>
      <c r="AP8" s="36"/>
      <c r="AQ8" s="36"/>
      <c r="AR8" s="36"/>
    </row>
    <row r="9" spans="2:44" ht="16.5" customHeight="1">
      <c r="B9" s="385"/>
      <c r="C9" s="386"/>
      <c r="D9" s="386"/>
      <c r="E9" s="386"/>
      <c r="F9" s="386"/>
      <c r="G9" s="386"/>
      <c r="H9" s="387"/>
      <c r="I9" s="410"/>
      <c r="J9" s="411"/>
      <c r="K9" s="411"/>
      <c r="L9" s="411"/>
      <c r="M9" s="411"/>
      <c r="N9" s="411"/>
      <c r="O9" s="411"/>
      <c r="P9" s="411"/>
      <c r="Q9" s="411"/>
      <c r="R9" s="411"/>
      <c r="S9" s="411"/>
      <c r="T9" s="411"/>
      <c r="U9" s="411"/>
      <c r="V9" s="411"/>
      <c r="W9" s="411"/>
      <c r="X9" s="411"/>
      <c r="Y9" s="411"/>
      <c r="Z9" s="7" t="s">
        <v>65</v>
      </c>
      <c r="AA9" s="3"/>
      <c r="AB9" s="409"/>
      <c r="AC9" s="409"/>
      <c r="AD9" s="409"/>
      <c r="AE9" s="409"/>
      <c r="AF9" s="409"/>
      <c r="AG9" s="409"/>
      <c r="AH9" s="409"/>
      <c r="AI9" s="409"/>
      <c r="AJ9" s="409"/>
      <c r="AK9" s="3"/>
    </row>
    <row r="10" spans="2:44" ht="16.5" customHeight="1">
      <c r="B10" s="379" t="s">
        <v>66</v>
      </c>
      <c r="C10" s="380"/>
      <c r="D10" s="380"/>
      <c r="E10" s="380"/>
      <c r="F10" s="380"/>
      <c r="G10" s="380"/>
      <c r="H10" s="381"/>
      <c r="I10" s="6" t="s">
        <v>67</v>
      </c>
      <c r="J10" s="388"/>
      <c r="K10" s="388"/>
      <c r="L10" s="388"/>
      <c r="M10" s="388"/>
      <c r="N10" s="388"/>
      <c r="O10" s="388"/>
      <c r="P10" s="388"/>
      <c r="Q10" s="388"/>
      <c r="R10" s="388"/>
      <c r="S10" s="388"/>
      <c r="T10" s="388"/>
      <c r="U10" s="388"/>
      <c r="V10" s="388"/>
      <c r="W10" s="388"/>
      <c r="X10" s="388"/>
      <c r="Y10" s="388"/>
      <c r="Z10" s="389"/>
      <c r="AA10" s="3"/>
      <c r="AB10" s="390"/>
      <c r="AC10" s="391"/>
      <c r="AD10" s="391"/>
      <c r="AE10" s="391"/>
      <c r="AF10" s="391"/>
      <c r="AG10" s="391"/>
      <c r="AH10" s="391"/>
      <c r="AI10" s="391"/>
      <c r="AJ10" s="392"/>
      <c r="AK10" s="3"/>
    </row>
    <row r="11" spans="2:44" ht="16.5" customHeight="1">
      <c r="B11" s="382"/>
      <c r="C11" s="383"/>
      <c r="D11" s="383"/>
      <c r="E11" s="383"/>
      <c r="F11" s="383"/>
      <c r="G11" s="383"/>
      <c r="H11" s="384"/>
      <c r="I11" s="356" t="s">
        <v>64</v>
      </c>
      <c r="J11" s="357"/>
      <c r="K11" s="358"/>
      <c r="L11" s="358"/>
      <c r="M11" s="358"/>
      <c r="N11" s="358"/>
      <c r="O11" s="358"/>
      <c r="P11" s="358"/>
      <c r="Q11" s="358"/>
      <c r="R11" s="358"/>
      <c r="S11" s="358"/>
      <c r="T11" s="358"/>
      <c r="U11" s="358"/>
      <c r="V11" s="358"/>
      <c r="W11" s="358"/>
      <c r="X11" s="358"/>
      <c r="Y11" s="358"/>
      <c r="Z11" s="359"/>
      <c r="AA11" s="3"/>
      <c r="AB11" s="393"/>
      <c r="AC11" s="394"/>
      <c r="AD11" s="394"/>
      <c r="AE11" s="394"/>
      <c r="AF11" s="394"/>
      <c r="AG11" s="394"/>
      <c r="AH11" s="394"/>
      <c r="AI11" s="394"/>
      <c r="AJ11" s="395"/>
      <c r="AK11" s="3"/>
    </row>
    <row r="12" spans="2:44" ht="16.5" customHeight="1">
      <c r="B12" s="385"/>
      <c r="C12" s="386"/>
      <c r="D12" s="386"/>
      <c r="E12" s="386"/>
      <c r="F12" s="386"/>
      <c r="G12" s="386"/>
      <c r="H12" s="387"/>
      <c r="I12" s="360"/>
      <c r="J12" s="361"/>
      <c r="K12" s="361"/>
      <c r="L12" s="361"/>
      <c r="M12" s="361"/>
      <c r="N12" s="361"/>
      <c r="O12" s="361"/>
      <c r="P12" s="361"/>
      <c r="Q12" s="361"/>
      <c r="R12" s="361"/>
      <c r="S12" s="361"/>
      <c r="T12" s="361"/>
      <c r="U12" s="361"/>
      <c r="V12" s="361"/>
      <c r="W12" s="361"/>
      <c r="X12" s="361"/>
      <c r="Y12" s="361"/>
      <c r="Z12" s="377"/>
      <c r="AA12" s="3"/>
      <c r="AB12" s="396"/>
      <c r="AC12" s="397"/>
      <c r="AD12" s="397"/>
      <c r="AE12" s="397"/>
      <c r="AF12" s="397"/>
      <c r="AG12" s="397"/>
      <c r="AH12" s="397"/>
      <c r="AI12" s="397"/>
      <c r="AJ12" s="398"/>
      <c r="AK12" s="3"/>
    </row>
    <row r="13" spans="2:44" ht="16.5" customHeight="1">
      <c r="B13" s="296" t="s">
        <v>68</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8"/>
      <c r="AA13" s="8"/>
      <c r="AB13" s="368" t="s">
        <v>69</v>
      </c>
      <c r="AC13" s="369"/>
      <c r="AD13" s="369"/>
      <c r="AE13" s="369"/>
      <c r="AF13" s="369"/>
      <c r="AG13" s="369"/>
      <c r="AH13" s="369"/>
      <c r="AI13" s="369"/>
      <c r="AJ13" s="370"/>
      <c r="AK13" s="8"/>
    </row>
    <row r="14" spans="2:44" ht="16.5" customHeight="1">
      <c r="B14" s="151"/>
      <c r="C14" s="334" t="s">
        <v>70</v>
      </c>
      <c r="D14" s="334"/>
      <c r="E14" s="334"/>
      <c r="F14" s="334"/>
      <c r="G14" s="334"/>
      <c r="H14" s="334"/>
      <c r="I14" s="356" t="s">
        <v>64</v>
      </c>
      <c r="J14" s="357"/>
      <c r="K14" s="358"/>
      <c r="L14" s="358"/>
      <c r="M14" s="358"/>
      <c r="N14" s="358"/>
      <c r="O14" s="358"/>
      <c r="P14" s="358"/>
      <c r="Q14" s="358"/>
      <c r="R14" s="358"/>
      <c r="S14" s="358"/>
      <c r="T14" s="358"/>
      <c r="U14" s="358"/>
      <c r="V14" s="358"/>
      <c r="W14" s="358"/>
      <c r="X14" s="358"/>
      <c r="Y14" s="358"/>
      <c r="Z14" s="359"/>
      <c r="AA14" s="8"/>
      <c r="AB14" s="371"/>
      <c r="AC14" s="372"/>
      <c r="AD14" s="372"/>
      <c r="AE14" s="372"/>
      <c r="AF14" s="372"/>
      <c r="AG14" s="372"/>
      <c r="AH14" s="372"/>
      <c r="AI14" s="372"/>
      <c r="AJ14" s="373"/>
      <c r="AK14" s="8"/>
    </row>
    <row r="15" spans="2:44" ht="16.5" customHeight="1">
      <c r="B15" s="151"/>
      <c r="C15" s="334"/>
      <c r="D15" s="334"/>
      <c r="E15" s="334"/>
      <c r="F15" s="334"/>
      <c r="G15" s="334"/>
      <c r="H15" s="334"/>
      <c r="I15" s="360"/>
      <c r="J15" s="361"/>
      <c r="K15" s="361"/>
      <c r="L15" s="361"/>
      <c r="M15" s="361"/>
      <c r="N15" s="361"/>
      <c r="O15" s="361"/>
      <c r="P15" s="361"/>
      <c r="Q15" s="361"/>
      <c r="R15" s="361"/>
      <c r="S15" s="361"/>
      <c r="T15" s="361"/>
      <c r="U15" s="361"/>
      <c r="V15" s="361"/>
      <c r="W15" s="361"/>
      <c r="X15" s="361"/>
      <c r="Y15" s="361"/>
      <c r="Z15" s="7" t="s">
        <v>65</v>
      </c>
      <c r="AA15" s="8"/>
      <c r="AB15" s="371"/>
      <c r="AC15" s="372"/>
      <c r="AD15" s="372"/>
      <c r="AE15" s="372"/>
      <c r="AF15" s="372"/>
      <c r="AG15" s="372"/>
      <c r="AH15" s="372"/>
      <c r="AI15" s="372"/>
      <c r="AJ15" s="373"/>
      <c r="AK15" s="8"/>
    </row>
    <row r="16" spans="2:44" ht="16.5" customHeight="1">
      <c r="B16" s="151"/>
      <c r="C16" s="363" t="s">
        <v>71</v>
      </c>
      <c r="D16" s="364"/>
      <c r="E16" s="364"/>
      <c r="F16" s="364"/>
      <c r="G16" s="364"/>
      <c r="H16" s="365"/>
      <c r="I16" s="360"/>
      <c r="J16" s="361"/>
      <c r="K16" s="361"/>
      <c r="L16" s="361"/>
      <c r="M16" s="361"/>
      <c r="N16" s="361"/>
      <c r="O16" s="361"/>
      <c r="P16" s="361"/>
      <c r="Q16" s="361"/>
      <c r="R16" s="361"/>
      <c r="S16" s="361"/>
      <c r="T16" s="361"/>
      <c r="U16" s="361"/>
      <c r="V16" s="361"/>
      <c r="W16" s="361"/>
      <c r="X16" s="361"/>
      <c r="Y16" s="361"/>
      <c r="Z16" s="377"/>
      <c r="AA16" s="8"/>
      <c r="AB16" s="371"/>
      <c r="AC16" s="372"/>
      <c r="AD16" s="372"/>
      <c r="AE16" s="372"/>
      <c r="AF16" s="372"/>
      <c r="AG16" s="372"/>
      <c r="AH16" s="372"/>
      <c r="AI16" s="372"/>
      <c r="AJ16" s="373"/>
      <c r="AK16" s="8"/>
    </row>
    <row r="17" spans="2:37" ht="16.5" customHeight="1">
      <c r="B17" s="152"/>
      <c r="C17" s="366" t="s">
        <v>72</v>
      </c>
      <c r="D17" s="366"/>
      <c r="E17" s="366"/>
      <c r="F17" s="366"/>
      <c r="G17" s="366"/>
      <c r="H17" s="366"/>
      <c r="I17" s="360"/>
      <c r="J17" s="361"/>
      <c r="K17" s="361"/>
      <c r="L17" s="361"/>
      <c r="M17" s="361"/>
      <c r="N17" s="361"/>
      <c r="O17" s="361"/>
      <c r="P17" s="361"/>
      <c r="Q17" s="361"/>
      <c r="R17" s="361"/>
      <c r="S17" s="361"/>
      <c r="T17" s="361"/>
      <c r="U17" s="361"/>
      <c r="V17" s="361"/>
      <c r="W17" s="361"/>
      <c r="X17" s="361"/>
      <c r="Y17" s="361"/>
      <c r="Z17" s="377"/>
      <c r="AA17" s="8"/>
      <c r="AB17" s="371"/>
      <c r="AC17" s="372"/>
      <c r="AD17" s="372"/>
      <c r="AE17" s="372"/>
      <c r="AF17" s="372"/>
      <c r="AG17" s="372"/>
      <c r="AH17" s="372"/>
      <c r="AI17" s="372"/>
      <c r="AJ17" s="373"/>
      <c r="AK17" s="8"/>
    </row>
    <row r="18" spans="2:37" ht="16.5" customHeight="1">
      <c r="B18" s="152"/>
      <c r="C18" s="366" t="s">
        <v>73</v>
      </c>
      <c r="D18" s="366"/>
      <c r="E18" s="366"/>
      <c r="F18" s="366"/>
      <c r="G18" s="366"/>
      <c r="H18" s="366"/>
      <c r="I18" s="378"/>
      <c r="J18" s="361"/>
      <c r="K18" s="361"/>
      <c r="L18" s="361"/>
      <c r="M18" s="361"/>
      <c r="N18" s="361"/>
      <c r="O18" s="361"/>
      <c r="P18" s="361"/>
      <c r="Q18" s="361"/>
      <c r="R18" s="361"/>
      <c r="S18" s="361"/>
      <c r="T18" s="361"/>
      <c r="U18" s="361"/>
      <c r="V18" s="361"/>
      <c r="W18" s="361"/>
      <c r="X18" s="361"/>
      <c r="Y18" s="361"/>
      <c r="Z18" s="377"/>
      <c r="AA18" s="8"/>
      <c r="AB18" s="374"/>
      <c r="AC18" s="375"/>
      <c r="AD18" s="375"/>
      <c r="AE18" s="375"/>
      <c r="AF18" s="375"/>
      <c r="AG18" s="375"/>
      <c r="AH18" s="375"/>
      <c r="AI18" s="375"/>
      <c r="AJ18" s="376"/>
      <c r="AK18" s="8"/>
    </row>
    <row r="19" spans="2:37" ht="16.5" hidden="1" customHeight="1">
      <c r="B19" s="10"/>
      <c r="C19" s="355" t="s">
        <v>74</v>
      </c>
      <c r="D19" s="355"/>
      <c r="E19" s="355"/>
      <c r="F19" s="355"/>
      <c r="G19" s="355"/>
      <c r="H19" s="355"/>
      <c r="I19" s="356" t="s">
        <v>64</v>
      </c>
      <c r="J19" s="357"/>
      <c r="K19" s="358"/>
      <c r="L19" s="358"/>
      <c r="M19" s="358"/>
      <c r="N19" s="358"/>
      <c r="O19" s="358"/>
      <c r="P19" s="358"/>
      <c r="Q19" s="358"/>
      <c r="R19" s="358"/>
      <c r="S19" s="358"/>
      <c r="T19" s="358"/>
      <c r="U19" s="358"/>
      <c r="V19" s="358"/>
      <c r="W19" s="358"/>
      <c r="X19" s="358"/>
      <c r="Y19" s="358"/>
      <c r="Z19" s="359"/>
      <c r="AA19" s="8"/>
      <c r="AB19" s="367"/>
      <c r="AC19" s="367"/>
      <c r="AD19" s="367"/>
      <c r="AE19" s="367"/>
      <c r="AF19" s="367"/>
      <c r="AG19" s="367"/>
      <c r="AH19" s="367"/>
      <c r="AI19" s="367"/>
      <c r="AJ19" s="367"/>
      <c r="AK19" s="8"/>
    </row>
    <row r="20" spans="2:37" ht="16.5" hidden="1" customHeight="1">
      <c r="B20" s="10"/>
      <c r="C20" s="355"/>
      <c r="D20" s="355"/>
      <c r="E20" s="355"/>
      <c r="F20" s="355"/>
      <c r="G20" s="355"/>
      <c r="H20" s="355"/>
      <c r="I20" s="360"/>
      <c r="J20" s="362"/>
      <c r="K20" s="362"/>
      <c r="L20" s="362"/>
      <c r="M20" s="362"/>
      <c r="N20" s="362"/>
      <c r="O20" s="362"/>
      <c r="P20" s="362"/>
      <c r="Q20" s="362"/>
      <c r="R20" s="362"/>
      <c r="S20" s="362"/>
      <c r="T20" s="362"/>
      <c r="U20" s="362"/>
      <c r="V20" s="362"/>
      <c r="W20" s="362"/>
      <c r="X20" s="362"/>
      <c r="Y20" s="362"/>
      <c r="Z20" s="7" t="s">
        <v>65</v>
      </c>
      <c r="AA20" s="8"/>
      <c r="AB20" s="367"/>
      <c r="AC20" s="367"/>
      <c r="AD20" s="367"/>
      <c r="AE20" s="367"/>
      <c r="AF20" s="367"/>
      <c r="AG20" s="367"/>
      <c r="AH20" s="367"/>
      <c r="AI20" s="367"/>
      <c r="AJ20" s="367"/>
      <c r="AK20" s="8"/>
    </row>
    <row r="21" spans="2:37" ht="16.5" hidden="1" customHeight="1">
      <c r="B21" s="10"/>
      <c r="C21" s="346" t="s">
        <v>75</v>
      </c>
      <c r="D21" s="347"/>
      <c r="E21" s="347"/>
      <c r="F21" s="347"/>
      <c r="G21" s="347"/>
      <c r="H21" s="348"/>
      <c r="I21" s="349"/>
      <c r="J21" s="350"/>
      <c r="K21" s="350"/>
      <c r="L21" s="350"/>
      <c r="M21" s="350"/>
      <c r="N21" s="350"/>
      <c r="O21" s="350"/>
      <c r="P21" s="350"/>
      <c r="Q21" s="350"/>
      <c r="R21" s="350"/>
      <c r="S21" s="350"/>
      <c r="T21" s="350"/>
      <c r="U21" s="350"/>
      <c r="V21" s="350"/>
      <c r="W21" s="350"/>
      <c r="X21" s="350"/>
      <c r="Y21" s="350"/>
      <c r="Z21" s="351"/>
      <c r="AA21" s="8"/>
      <c r="AB21" s="367"/>
      <c r="AC21" s="367"/>
      <c r="AD21" s="367"/>
      <c r="AE21" s="367"/>
      <c r="AF21" s="367"/>
      <c r="AG21" s="367"/>
      <c r="AH21" s="367"/>
      <c r="AI21" s="367"/>
      <c r="AJ21" s="367"/>
      <c r="AK21" s="8"/>
    </row>
    <row r="22" spans="2:37" ht="16.5" hidden="1" customHeight="1">
      <c r="B22" s="10"/>
      <c r="C22" s="352" t="s">
        <v>76</v>
      </c>
      <c r="D22" s="352"/>
      <c r="E22" s="352"/>
      <c r="F22" s="352"/>
      <c r="G22" s="352"/>
      <c r="H22" s="352"/>
      <c r="I22" s="349"/>
      <c r="J22" s="350"/>
      <c r="K22" s="350"/>
      <c r="L22" s="350"/>
      <c r="M22" s="350"/>
      <c r="N22" s="350"/>
      <c r="O22" s="350"/>
      <c r="P22" s="350"/>
      <c r="Q22" s="350"/>
      <c r="R22" s="350"/>
      <c r="S22" s="350"/>
      <c r="T22" s="350"/>
      <c r="U22" s="350"/>
      <c r="V22" s="350"/>
      <c r="W22" s="350"/>
      <c r="X22" s="350"/>
      <c r="Y22" s="350"/>
      <c r="Z22" s="351"/>
      <c r="AA22" s="8"/>
      <c r="AB22" s="367"/>
      <c r="AC22" s="367"/>
      <c r="AD22" s="367"/>
      <c r="AE22" s="367"/>
      <c r="AF22" s="367"/>
      <c r="AG22" s="367"/>
      <c r="AH22" s="367"/>
      <c r="AI22" s="367"/>
      <c r="AJ22" s="367"/>
      <c r="AK22" s="8"/>
    </row>
    <row r="23" spans="2:37" ht="16.5" hidden="1" customHeight="1">
      <c r="B23" s="10"/>
      <c r="C23" s="352" t="s">
        <v>77</v>
      </c>
      <c r="D23" s="352"/>
      <c r="E23" s="352"/>
      <c r="F23" s="352"/>
      <c r="G23" s="352"/>
      <c r="H23" s="352"/>
      <c r="I23" s="354"/>
      <c r="J23" s="350"/>
      <c r="K23" s="350"/>
      <c r="L23" s="350"/>
      <c r="M23" s="350"/>
      <c r="N23" s="350"/>
      <c r="O23" s="350"/>
      <c r="P23" s="350"/>
      <c r="Q23" s="350"/>
      <c r="R23" s="350"/>
      <c r="S23" s="350"/>
      <c r="T23" s="350"/>
      <c r="U23" s="350"/>
      <c r="V23" s="350"/>
      <c r="W23" s="350"/>
      <c r="X23" s="350"/>
      <c r="Y23" s="350"/>
      <c r="Z23" s="351"/>
      <c r="AA23" s="8"/>
      <c r="AB23" s="367"/>
      <c r="AC23" s="367"/>
      <c r="AD23" s="367"/>
      <c r="AE23" s="367"/>
      <c r="AF23" s="367"/>
      <c r="AG23" s="367"/>
      <c r="AH23" s="367"/>
      <c r="AI23" s="367"/>
      <c r="AJ23" s="367"/>
      <c r="AK23" s="8"/>
    </row>
    <row r="24" spans="2:37" ht="16.5" hidden="1" customHeight="1">
      <c r="B24" s="9"/>
      <c r="C24" s="355" t="s">
        <v>78</v>
      </c>
      <c r="D24" s="355"/>
      <c r="E24" s="355"/>
      <c r="F24" s="355"/>
      <c r="G24" s="355"/>
      <c r="H24" s="355"/>
      <c r="I24" s="356" t="s">
        <v>64</v>
      </c>
      <c r="J24" s="357"/>
      <c r="K24" s="358"/>
      <c r="L24" s="358"/>
      <c r="M24" s="358"/>
      <c r="N24" s="358"/>
      <c r="O24" s="358"/>
      <c r="P24" s="358"/>
      <c r="Q24" s="358"/>
      <c r="R24" s="358"/>
      <c r="S24" s="358"/>
      <c r="T24" s="358"/>
      <c r="U24" s="358"/>
      <c r="V24" s="358"/>
      <c r="W24" s="358"/>
      <c r="X24" s="358"/>
      <c r="Y24" s="358"/>
      <c r="Z24" s="359"/>
      <c r="AA24" s="8"/>
      <c r="AB24" s="367"/>
      <c r="AC24" s="367"/>
      <c r="AD24" s="367"/>
      <c r="AE24" s="367"/>
      <c r="AF24" s="367"/>
      <c r="AG24" s="367"/>
      <c r="AH24" s="367"/>
      <c r="AI24" s="367"/>
      <c r="AJ24" s="367"/>
      <c r="AK24" s="8"/>
    </row>
    <row r="25" spans="2:37" ht="16.5" hidden="1" customHeight="1">
      <c r="B25" s="9"/>
      <c r="C25" s="355"/>
      <c r="D25" s="355"/>
      <c r="E25" s="355"/>
      <c r="F25" s="355"/>
      <c r="G25" s="355"/>
      <c r="H25" s="355"/>
      <c r="I25" s="360"/>
      <c r="J25" s="361"/>
      <c r="K25" s="361"/>
      <c r="L25" s="361"/>
      <c r="M25" s="361"/>
      <c r="N25" s="361"/>
      <c r="O25" s="361"/>
      <c r="P25" s="361"/>
      <c r="Q25" s="361"/>
      <c r="R25" s="361"/>
      <c r="S25" s="361"/>
      <c r="T25" s="361"/>
      <c r="U25" s="361"/>
      <c r="V25" s="361"/>
      <c r="W25" s="361"/>
      <c r="X25" s="361"/>
      <c r="Y25" s="361"/>
      <c r="Z25" s="7" t="s">
        <v>65</v>
      </c>
      <c r="AA25" s="8"/>
      <c r="AB25" s="367"/>
      <c r="AC25" s="367"/>
      <c r="AD25" s="367"/>
      <c r="AE25" s="367"/>
      <c r="AF25" s="367"/>
      <c r="AG25" s="367"/>
      <c r="AH25" s="367"/>
      <c r="AI25" s="367"/>
      <c r="AJ25" s="367"/>
      <c r="AK25" s="8"/>
    </row>
    <row r="26" spans="2:37" ht="16.5" hidden="1" customHeight="1">
      <c r="B26" s="9"/>
      <c r="C26" s="346" t="s">
        <v>79</v>
      </c>
      <c r="D26" s="347"/>
      <c r="E26" s="347"/>
      <c r="F26" s="347"/>
      <c r="G26" s="347"/>
      <c r="H26" s="348"/>
      <c r="I26" s="349"/>
      <c r="J26" s="350"/>
      <c r="K26" s="350"/>
      <c r="L26" s="350"/>
      <c r="M26" s="350"/>
      <c r="N26" s="350"/>
      <c r="O26" s="350"/>
      <c r="P26" s="350"/>
      <c r="Q26" s="350"/>
      <c r="R26" s="350"/>
      <c r="S26" s="350"/>
      <c r="T26" s="350"/>
      <c r="U26" s="350"/>
      <c r="V26" s="350"/>
      <c r="W26" s="350"/>
      <c r="X26" s="350"/>
      <c r="Y26" s="350"/>
      <c r="Z26" s="351"/>
      <c r="AA26" s="8"/>
      <c r="AB26" s="367"/>
      <c r="AC26" s="367"/>
      <c r="AD26" s="367"/>
      <c r="AE26" s="367"/>
      <c r="AF26" s="367"/>
      <c r="AG26" s="367"/>
      <c r="AH26" s="367"/>
      <c r="AI26" s="367"/>
      <c r="AJ26" s="367"/>
      <c r="AK26" s="8"/>
    </row>
    <row r="27" spans="2:37" ht="16.5" hidden="1" customHeight="1">
      <c r="B27" s="10"/>
      <c r="C27" s="352" t="s">
        <v>80</v>
      </c>
      <c r="D27" s="352"/>
      <c r="E27" s="352"/>
      <c r="F27" s="352"/>
      <c r="G27" s="352"/>
      <c r="H27" s="352"/>
      <c r="I27" s="349"/>
      <c r="J27" s="350"/>
      <c r="K27" s="350"/>
      <c r="L27" s="350"/>
      <c r="M27" s="350"/>
      <c r="N27" s="350"/>
      <c r="O27" s="350"/>
      <c r="P27" s="350"/>
      <c r="Q27" s="350"/>
      <c r="R27" s="350"/>
      <c r="S27" s="350"/>
      <c r="T27" s="350"/>
      <c r="U27" s="350"/>
      <c r="V27" s="350"/>
      <c r="W27" s="350"/>
      <c r="X27" s="350"/>
      <c r="Y27" s="350"/>
      <c r="Z27" s="351"/>
      <c r="AA27" s="8"/>
      <c r="AB27" s="367"/>
      <c r="AC27" s="367"/>
      <c r="AD27" s="367"/>
      <c r="AE27" s="367"/>
      <c r="AF27" s="367"/>
      <c r="AG27" s="367"/>
      <c r="AH27" s="367"/>
      <c r="AI27" s="367"/>
      <c r="AJ27" s="367"/>
      <c r="AK27" s="8"/>
    </row>
    <row r="28" spans="2:37" ht="16.5" hidden="1" customHeight="1">
      <c r="B28" s="10"/>
      <c r="C28" s="353" t="s">
        <v>81</v>
      </c>
      <c r="D28" s="353"/>
      <c r="E28" s="353"/>
      <c r="F28" s="353"/>
      <c r="G28" s="353"/>
      <c r="H28" s="353"/>
      <c r="I28" s="354"/>
      <c r="J28" s="350"/>
      <c r="K28" s="350"/>
      <c r="L28" s="350"/>
      <c r="M28" s="350"/>
      <c r="N28" s="350"/>
      <c r="O28" s="350"/>
      <c r="P28" s="350"/>
      <c r="Q28" s="350"/>
      <c r="R28" s="350"/>
      <c r="S28" s="350"/>
      <c r="T28" s="350"/>
      <c r="U28" s="350"/>
      <c r="V28" s="350"/>
      <c r="W28" s="350"/>
      <c r="X28" s="350"/>
      <c r="Y28" s="350"/>
      <c r="Z28" s="351"/>
      <c r="AA28" s="8"/>
      <c r="AB28" s="367"/>
      <c r="AC28" s="367"/>
      <c r="AD28" s="367"/>
      <c r="AE28" s="367"/>
      <c r="AF28" s="367"/>
      <c r="AG28" s="367"/>
      <c r="AH28" s="367"/>
      <c r="AI28" s="367"/>
      <c r="AJ28" s="367"/>
      <c r="AK28" s="8"/>
    </row>
    <row r="29" spans="2:37" ht="16.5" customHeight="1">
      <c r="B29" s="296" t="s">
        <v>82</v>
      </c>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8"/>
      <c r="AA29" s="8"/>
      <c r="AB29" s="317" t="s">
        <v>83</v>
      </c>
      <c r="AC29" s="318"/>
      <c r="AD29" s="318"/>
      <c r="AE29" s="318"/>
      <c r="AF29" s="318"/>
      <c r="AG29" s="318"/>
      <c r="AH29" s="318"/>
      <c r="AI29" s="318"/>
      <c r="AJ29" s="319"/>
      <c r="AK29" s="8"/>
    </row>
    <row r="30" spans="2:37" ht="16.5" customHeight="1">
      <c r="B30" s="151"/>
      <c r="C30" s="334" t="s">
        <v>70</v>
      </c>
      <c r="D30" s="334"/>
      <c r="E30" s="334"/>
      <c r="F30" s="334"/>
      <c r="G30" s="334"/>
      <c r="H30" s="334"/>
      <c r="I30" s="356" t="s">
        <v>64</v>
      </c>
      <c r="J30" s="357"/>
      <c r="K30" s="358"/>
      <c r="L30" s="358"/>
      <c r="M30" s="358"/>
      <c r="N30" s="358"/>
      <c r="O30" s="358"/>
      <c r="P30" s="358"/>
      <c r="Q30" s="358"/>
      <c r="R30" s="358"/>
      <c r="S30" s="358"/>
      <c r="T30" s="358"/>
      <c r="U30" s="358"/>
      <c r="V30" s="358"/>
      <c r="W30" s="358"/>
      <c r="X30" s="358"/>
      <c r="Y30" s="358"/>
      <c r="Z30" s="359"/>
      <c r="AA30" s="8"/>
      <c r="AB30" s="320"/>
      <c r="AC30" s="321"/>
      <c r="AD30" s="321"/>
      <c r="AE30" s="321"/>
      <c r="AF30" s="321"/>
      <c r="AG30" s="321"/>
      <c r="AH30" s="321"/>
      <c r="AI30" s="321"/>
      <c r="AJ30" s="322"/>
      <c r="AK30" s="8"/>
    </row>
    <row r="31" spans="2:37" ht="16.5" customHeight="1">
      <c r="B31" s="151"/>
      <c r="C31" s="334"/>
      <c r="D31" s="334"/>
      <c r="E31" s="334"/>
      <c r="F31" s="334"/>
      <c r="G31" s="334"/>
      <c r="H31" s="334"/>
      <c r="I31" s="360"/>
      <c r="J31" s="362"/>
      <c r="K31" s="362"/>
      <c r="L31" s="362"/>
      <c r="M31" s="362"/>
      <c r="N31" s="362"/>
      <c r="O31" s="362"/>
      <c r="P31" s="362"/>
      <c r="Q31" s="362"/>
      <c r="R31" s="362"/>
      <c r="S31" s="362"/>
      <c r="T31" s="362"/>
      <c r="U31" s="362"/>
      <c r="V31" s="362"/>
      <c r="W31" s="362"/>
      <c r="X31" s="362"/>
      <c r="Y31" s="362"/>
      <c r="Z31" s="7" t="s">
        <v>65</v>
      </c>
      <c r="AA31" s="8"/>
      <c r="AB31" s="320"/>
      <c r="AC31" s="321"/>
      <c r="AD31" s="321"/>
      <c r="AE31" s="321"/>
      <c r="AF31" s="321"/>
      <c r="AG31" s="321"/>
      <c r="AH31" s="321"/>
      <c r="AI31" s="321"/>
      <c r="AJ31" s="322"/>
      <c r="AK31" s="8"/>
    </row>
    <row r="32" spans="2:37" ht="16.5" customHeight="1">
      <c r="B32" s="151"/>
      <c r="C32" s="363" t="s">
        <v>71</v>
      </c>
      <c r="D32" s="364"/>
      <c r="E32" s="364"/>
      <c r="F32" s="364"/>
      <c r="G32" s="364"/>
      <c r="H32" s="365"/>
      <c r="I32" s="349"/>
      <c r="J32" s="350"/>
      <c r="K32" s="350"/>
      <c r="L32" s="350"/>
      <c r="M32" s="350"/>
      <c r="N32" s="350"/>
      <c r="O32" s="350"/>
      <c r="P32" s="350"/>
      <c r="Q32" s="350"/>
      <c r="R32" s="350"/>
      <c r="S32" s="350"/>
      <c r="T32" s="350"/>
      <c r="U32" s="350"/>
      <c r="V32" s="350"/>
      <c r="W32" s="350"/>
      <c r="X32" s="350"/>
      <c r="Y32" s="350"/>
      <c r="Z32" s="351"/>
      <c r="AA32" s="8"/>
      <c r="AB32" s="320"/>
      <c r="AC32" s="321"/>
      <c r="AD32" s="321"/>
      <c r="AE32" s="321"/>
      <c r="AF32" s="321"/>
      <c r="AG32" s="321"/>
      <c r="AH32" s="321"/>
      <c r="AI32" s="321"/>
      <c r="AJ32" s="322"/>
      <c r="AK32" s="8"/>
    </row>
    <row r="33" spans="2:37" ht="16.5" customHeight="1">
      <c r="B33" s="152"/>
      <c r="C33" s="366" t="s">
        <v>72</v>
      </c>
      <c r="D33" s="366"/>
      <c r="E33" s="366"/>
      <c r="F33" s="366"/>
      <c r="G33" s="366"/>
      <c r="H33" s="366"/>
      <c r="I33" s="349"/>
      <c r="J33" s="350"/>
      <c r="K33" s="350"/>
      <c r="L33" s="350"/>
      <c r="M33" s="350"/>
      <c r="N33" s="350"/>
      <c r="O33" s="350"/>
      <c r="P33" s="350"/>
      <c r="Q33" s="350"/>
      <c r="R33" s="350"/>
      <c r="S33" s="350"/>
      <c r="T33" s="350"/>
      <c r="U33" s="350"/>
      <c r="V33" s="350"/>
      <c r="W33" s="350"/>
      <c r="X33" s="350"/>
      <c r="Y33" s="350"/>
      <c r="Z33" s="351"/>
      <c r="AA33" s="8"/>
      <c r="AB33" s="320"/>
      <c r="AC33" s="321"/>
      <c r="AD33" s="321"/>
      <c r="AE33" s="321"/>
      <c r="AF33" s="321"/>
      <c r="AG33" s="321"/>
      <c r="AH33" s="321"/>
      <c r="AI33" s="321"/>
      <c r="AJ33" s="322"/>
      <c r="AK33" s="8"/>
    </row>
    <row r="34" spans="2:37" ht="16.5" customHeight="1">
      <c r="B34" s="153"/>
      <c r="C34" s="366" t="s">
        <v>73</v>
      </c>
      <c r="D34" s="366"/>
      <c r="E34" s="366"/>
      <c r="F34" s="366"/>
      <c r="G34" s="366"/>
      <c r="H34" s="366"/>
      <c r="I34" s="354"/>
      <c r="J34" s="350"/>
      <c r="K34" s="350"/>
      <c r="L34" s="350"/>
      <c r="M34" s="350"/>
      <c r="N34" s="350"/>
      <c r="O34" s="350"/>
      <c r="P34" s="350"/>
      <c r="Q34" s="350"/>
      <c r="R34" s="350"/>
      <c r="S34" s="350"/>
      <c r="T34" s="350"/>
      <c r="U34" s="350"/>
      <c r="V34" s="350"/>
      <c r="W34" s="350"/>
      <c r="X34" s="350"/>
      <c r="Y34" s="350"/>
      <c r="Z34" s="351"/>
      <c r="AA34" s="8"/>
      <c r="AB34" s="320"/>
      <c r="AC34" s="321"/>
      <c r="AD34" s="321"/>
      <c r="AE34" s="321"/>
      <c r="AF34" s="321"/>
      <c r="AG34" s="321"/>
      <c r="AH34" s="321"/>
      <c r="AI34" s="321"/>
      <c r="AJ34" s="322"/>
      <c r="AK34" s="8"/>
    </row>
    <row r="35" spans="2:37" ht="16.5" hidden="1" customHeight="1">
      <c r="B35" s="10"/>
      <c r="C35" s="355" t="s">
        <v>74</v>
      </c>
      <c r="D35" s="355"/>
      <c r="E35" s="355"/>
      <c r="F35" s="355"/>
      <c r="G35" s="355"/>
      <c r="H35" s="355"/>
      <c r="I35" s="356" t="s">
        <v>64</v>
      </c>
      <c r="J35" s="357"/>
      <c r="K35" s="358"/>
      <c r="L35" s="358"/>
      <c r="M35" s="358"/>
      <c r="N35" s="358"/>
      <c r="O35" s="358"/>
      <c r="P35" s="358"/>
      <c r="Q35" s="358"/>
      <c r="R35" s="358"/>
      <c r="S35" s="358"/>
      <c r="T35" s="358"/>
      <c r="U35" s="358"/>
      <c r="V35" s="358"/>
      <c r="W35" s="358"/>
      <c r="X35" s="358"/>
      <c r="Y35" s="358"/>
      <c r="Z35" s="359"/>
      <c r="AA35" s="8"/>
      <c r="AB35" s="29"/>
      <c r="AC35" s="27"/>
      <c r="AD35" s="27"/>
      <c r="AE35" s="27"/>
      <c r="AF35" s="27"/>
      <c r="AG35" s="27"/>
      <c r="AH35" s="27"/>
      <c r="AI35" s="27"/>
      <c r="AJ35" s="30"/>
      <c r="AK35" s="8"/>
    </row>
    <row r="36" spans="2:37" ht="16.5" hidden="1" customHeight="1">
      <c r="B36" s="10"/>
      <c r="C36" s="355"/>
      <c r="D36" s="355"/>
      <c r="E36" s="355"/>
      <c r="F36" s="355"/>
      <c r="G36" s="355"/>
      <c r="H36" s="355"/>
      <c r="I36" s="360"/>
      <c r="J36" s="362"/>
      <c r="K36" s="362"/>
      <c r="L36" s="362"/>
      <c r="M36" s="362"/>
      <c r="N36" s="362"/>
      <c r="O36" s="362"/>
      <c r="P36" s="362"/>
      <c r="Q36" s="362"/>
      <c r="R36" s="362"/>
      <c r="S36" s="362"/>
      <c r="T36" s="362"/>
      <c r="U36" s="362"/>
      <c r="V36" s="362"/>
      <c r="W36" s="362"/>
      <c r="X36" s="362"/>
      <c r="Y36" s="362"/>
      <c r="Z36" s="7" t="s">
        <v>65</v>
      </c>
      <c r="AA36" s="8"/>
      <c r="AB36" s="29"/>
      <c r="AC36" s="27"/>
      <c r="AD36" s="27"/>
      <c r="AE36" s="27"/>
      <c r="AF36" s="27"/>
      <c r="AG36" s="27"/>
      <c r="AH36" s="27"/>
      <c r="AI36" s="27"/>
      <c r="AJ36" s="30"/>
      <c r="AK36" s="8"/>
    </row>
    <row r="37" spans="2:37" ht="16.5" hidden="1" customHeight="1">
      <c r="B37" s="10"/>
      <c r="C37" s="346" t="s">
        <v>75</v>
      </c>
      <c r="D37" s="347"/>
      <c r="E37" s="347"/>
      <c r="F37" s="347"/>
      <c r="G37" s="347"/>
      <c r="H37" s="348"/>
      <c r="I37" s="349"/>
      <c r="J37" s="350"/>
      <c r="K37" s="350"/>
      <c r="L37" s="350"/>
      <c r="M37" s="350"/>
      <c r="N37" s="350"/>
      <c r="O37" s="350"/>
      <c r="P37" s="350"/>
      <c r="Q37" s="350"/>
      <c r="R37" s="350"/>
      <c r="S37" s="350"/>
      <c r="T37" s="350"/>
      <c r="U37" s="350"/>
      <c r="V37" s="350"/>
      <c r="W37" s="350"/>
      <c r="X37" s="350"/>
      <c r="Y37" s="350"/>
      <c r="Z37" s="351"/>
      <c r="AA37" s="8"/>
      <c r="AB37" s="29"/>
      <c r="AC37" s="27"/>
      <c r="AD37" s="27"/>
      <c r="AE37" s="27"/>
      <c r="AF37" s="27"/>
      <c r="AG37" s="27"/>
      <c r="AH37" s="27"/>
      <c r="AI37" s="27"/>
      <c r="AJ37" s="30"/>
      <c r="AK37" s="8"/>
    </row>
    <row r="38" spans="2:37" ht="16.5" hidden="1" customHeight="1">
      <c r="B38" s="10"/>
      <c r="C38" s="352" t="s">
        <v>76</v>
      </c>
      <c r="D38" s="352"/>
      <c r="E38" s="352"/>
      <c r="F38" s="352"/>
      <c r="G38" s="352"/>
      <c r="H38" s="352"/>
      <c r="I38" s="349"/>
      <c r="J38" s="350"/>
      <c r="K38" s="350"/>
      <c r="L38" s="350"/>
      <c r="M38" s="350"/>
      <c r="N38" s="350"/>
      <c r="O38" s="350"/>
      <c r="P38" s="350"/>
      <c r="Q38" s="350"/>
      <c r="R38" s="350"/>
      <c r="S38" s="350"/>
      <c r="T38" s="350"/>
      <c r="U38" s="350"/>
      <c r="V38" s="350"/>
      <c r="W38" s="350"/>
      <c r="X38" s="350"/>
      <c r="Y38" s="350"/>
      <c r="Z38" s="351"/>
      <c r="AA38" s="8"/>
      <c r="AB38" s="29"/>
      <c r="AC38" s="27"/>
      <c r="AD38" s="27"/>
      <c r="AE38" s="27"/>
      <c r="AF38" s="27"/>
      <c r="AG38" s="27"/>
      <c r="AH38" s="27"/>
      <c r="AI38" s="27"/>
      <c r="AJ38" s="30"/>
      <c r="AK38" s="8"/>
    </row>
    <row r="39" spans="2:37" ht="16.5" hidden="1" customHeight="1">
      <c r="B39" s="10"/>
      <c r="C39" s="352" t="s">
        <v>77</v>
      </c>
      <c r="D39" s="352"/>
      <c r="E39" s="352"/>
      <c r="F39" s="352"/>
      <c r="G39" s="352"/>
      <c r="H39" s="352"/>
      <c r="I39" s="354"/>
      <c r="J39" s="350"/>
      <c r="K39" s="350"/>
      <c r="L39" s="350"/>
      <c r="M39" s="350"/>
      <c r="N39" s="350"/>
      <c r="O39" s="350"/>
      <c r="P39" s="350"/>
      <c r="Q39" s="350"/>
      <c r="R39" s="350"/>
      <c r="S39" s="350"/>
      <c r="T39" s="350"/>
      <c r="U39" s="350"/>
      <c r="V39" s="350"/>
      <c r="W39" s="350"/>
      <c r="X39" s="350"/>
      <c r="Y39" s="350"/>
      <c r="Z39" s="351"/>
      <c r="AA39" s="8"/>
      <c r="AB39" s="29"/>
      <c r="AC39" s="27"/>
      <c r="AD39" s="27"/>
      <c r="AE39" s="27"/>
      <c r="AF39" s="27"/>
      <c r="AG39" s="27"/>
      <c r="AH39" s="27"/>
      <c r="AI39" s="27"/>
      <c r="AJ39" s="30"/>
      <c r="AK39" s="8"/>
    </row>
    <row r="40" spans="2:37" ht="16.5" hidden="1" customHeight="1">
      <c r="B40" s="9"/>
      <c r="C40" s="355" t="s">
        <v>78</v>
      </c>
      <c r="D40" s="355"/>
      <c r="E40" s="355"/>
      <c r="F40" s="355"/>
      <c r="G40" s="355"/>
      <c r="H40" s="355"/>
      <c r="I40" s="356" t="s">
        <v>64</v>
      </c>
      <c r="J40" s="357"/>
      <c r="K40" s="358"/>
      <c r="L40" s="358"/>
      <c r="M40" s="358"/>
      <c r="N40" s="358"/>
      <c r="O40" s="358"/>
      <c r="P40" s="358"/>
      <c r="Q40" s="358"/>
      <c r="R40" s="358"/>
      <c r="S40" s="358"/>
      <c r="T40" s="358"/>
      <c r="U40" s="358"/>
      <c r="V40" s="358"/>
      <c r="W40" s="358"/>
      <c r="X40" s="358"/>
      <c r="Y40" s="358"/>
      <c r="Z40" s="359"/>
      <c r="AA40" s="8"/>
      <c r="AB40" s="29"/>
      <c r="AC40" s="27"/>
      <c r="AD40" s="27"/>
      <c r="AE40" s="27"/>
      <c r="AF40" s="27"/>
      <c r="AG40" s="27"/>
      <c r="AH40" s="27"/>
      <c r="AI40" s="27"/>
      <c r="AJ40" s="30"/>
      <c r="AK40" s="8"/>
    </row>
    <row r="41" spans="2:37" ht="16.5" hidden="1" customHeight="1">
      <c r="B41" s="9"/>
      <c r="C41" s="355"/>
      <c r="D41" s="355"/>
      <c r="E41" s="355"/>
      <c r="F41" s="355"/>
      <c r="G41" s="355"/>
      <c r="H41" s="355"/>
      <c r="I41" s="360"/>
      <c r="J41" s="361"/>
      <c r="K41" s="361"/>
      <c r="L41" s="361"/>
      <c r="M41" s="361"/>
      <c r="N41" s="361"/>
      <c r="O41" s="361"/>
      <c r="P41" s="361"/>
      <c r="Q41" s="361"/>
      <c r="R41" s="361"/>
      <c r="S41" s="361"/>
      <c r="T41" s="361"/>
      <c r="U41" s="361"/>
      <c r="V41" s="361"/>
      <c r="W41" s="361"/>
      <c r="X41" s="361"/>
      <c r="Y41" s="361"/>
      <c r="Z41" s="7" t="s">
        <v>65</v>
      </c>
      <c r="AA41" s="8"/>
      <c r="AB41" s="29"/>
      <c r="AC41" s="27"/>
      <c r="AD41" s="27"/>
      <c r="AE41" s="27"/>
      <c r="AF41" s="27"/>
      <c r="AG41" s="27"/>
      <c r="AH41" s="27"/>
      <c r="AI41" s="27"/>
      <c r="AJ41" s="30"/>
      <c r="AK41" s="8"/>
    </row>
    <row r="42" spans="2:37" ht="16.5" hidden="1" customHeight="1">
      <c r="B42" s="9"/>
      <c r="C42" s="346" t="s">
        <v>79</v>
      </c>
      <c r="D42" s="347"/>
      <c r="E42" s="347"/>
      <c r="F42" s="347"/>
      <c r="G42" s="347"/>
      <c r="H42" s="348"/>
      <c r="I42" s="349"/>
      <c r="J42" s="350"/>
      <c r="K42" s="350"/>
      <c r="L42" s="350"/>
      <c r="M42" s="350"/>
      <c r="N42" s="350"/>
      <c r="O42" s="350"/>
      <c r="P42" s="350"/>
      <c r="Q42" s="350"/>
      <c r="R42" s="350"/>
      <c r="S42" s="350"/>
      <c r="T42" s="350"/>
      <c r="U42" s="350"/>
      <c r="V42" s="350"/>
      <c r="W42" s="350"/>
      <c r="X42" s="350"/>
      <c r="Y42" s="350"/>
      <c r="Z42" s="351"/>
      <c r="AA42" s="8"/>
      <c r="AB42" s="29"/>
      <c r="AC42" s="27"/>
      <c r="AD42" s="27"/>
      <c r="AE42" s="27"/>
      <c r="AF42" s="27"/>
      <c r="AG42" s="27"/>
      <c r="AH42" s="27"/>
      <c r="AI42" s="27"/>
      <c r="AJ42" s="30"/>
      <c r="AK42" s="8"/>
    </row>
    <row r="43" spans="2:37" ht="16.5" hidden="1" customHeight="1">
      <c r="B43" s="10"/>
      <c r="C43" s="352" t="s">
        <v>80</v>
      </c>
      <c r="D43" s="352"/>
      <c r="E43" s="352"/>
      <c r="F43" s="352"/>
      <c r="G43" s="352"/>
      <c r="H43" s="352"/>
      <c r="I43" s="349"/>
      <c r="J43" s="350"/>
      <c r="K43" s="350"/>
      <c r="L43" s="350"/>
      <c r="M43" s="350"/>
      <c r="N43" s="350"/>
      <c r="O43" s="350"/>
      <c r="P43" s="350"/>
      <c r="Q43" s="350"/>
      <c r="R43" s="350"/>
      <c r="S43" s="350"/>
      <c r="T43" s="350"/>
      <c r="U43" s="350"/>
      <c r="V43" s="350"/>
      <c r="W43" s="350"/>
      <c r="X43" s="350"/>
      <c r="Y43" s="350"/>
      <c r="Z43" s="351"/>
      <c r="AA43" s="8"/>
      <c r="AB43" s="29"/>
      <c r="AC43" s="27"/>
      <c r="AD43" s="27"/>
      <c r="AE43" s="27"/>
      <c r="AF43" s="27"/>
      <c r="AG43" s="27"/>
      <c r="AH43" s="27"/>
      <c r="AI43" s="27"/>
      <c r="AJ43" s="30"/>
      <c r="AK43" s="8"/>
    </row>
    <row r="44" spans="2:37" ht="16.5" hidden="1" customHeight="1">
      <c r="B44" s="10"/>
      <c r="C44" s="353" t="s">
        <v>81</v>
      </c>
      <c r="D44" s="353"/>
      <c r="E44" s="353"/>
      <c r="F44" s="353"/>
      <c r="G44" s="353"/>
      <c r="H44" s="353"/>
      <c r="I44" s="354"/>
      <c r="J44" s="350"/>
      <c r="K44" s="350"/>
      <c r="L44" s="350"/>
      <c r="M44" s="350"/>
      <c r="N44" s="350"/>
      <c r="O44" s="350"/>
      <c r="P44" s="350"/>
      <c r="Q44" s="350"/>
      <c r="R44" s="350"/>
      <c r="S44" s="350"/>
      <c r="T44" s="350"/>
      <c r="U44" s="350"/>
      <c r="V44" s="350"/>
      <c r="W44" s="350"/>
      <c r="X44" s="350"/>
      <c r="Y44" s="350"/>
      <c r="Z44" s="351"/>
      <c r="AA44" s="8"/>
      <c r="AB44" s="29"/>
      <c r="AC44" s="27"/>
      <c r="AD44" s="27"/>
      <c r="AE44" s="27"/>
      <c r="AF44" s="27"/>
      <c r="AG44" s="27"/>
      <c r="AH44" s="27"/>
      <c r="AI44" s="27"/>
      <c r="AJ44" s="30"/>
      <c r="AK44" s="8"/>
    </row>
    <row r="45" spans="2:37" ht="12.75"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28"/>
      <c r="AC45" s="28"/>
      <c r="AD45" s="28"/>
      <c r="AE45" s="28"/>
      <c r="AF45" s="28"/>
      <c r="AG45" s="28"/>
      <c r="AH45" s="28"/>
      <c r="AI45" s="28"/>
      <c r="AJ45" s="28"/>
      <c r="AK45" s="4"/>
    </row>
    <row r="46" spans="2:37" ht="18" customHeight="1">
      <c r="B46" s="148" t="s">
        <v>84</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50"/>
      <c r="AA46" s="5"/>
      <c r="AB46" s="27"/>
      <c r="AC46" s="27"/>
      <c r="AD46" s="27"/>
      <c r="AE46" s="27"/>
      <c r="AF46" s="27"/>
      <c r="AG46" s="27"/>
      <c r="AH46" s="27"/>
      <c r="AI46" s="27"/>
      <c r="AJ46" s="27"/>
      <c r="AK46" s="5"/>
    </row>
    <row r="47" spans="2:37">
      <c r="B47" s="296" t="s">
        <v>85</v>
      </c>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8"/>
      <c r="AB47" s="27"/>
      <c r="AC47" s="27"/>
      <c r="AD47" s="27"/>
      <c r="AE47" s="27"/>
      <c r="AF47" s="27"/>
      <c r="AG47" s="27"/>
      <c r="AH47" s="27"/>
      <c r="AI47" s="27"/>
      <c r="AJ47" s="27"/>
    </row>
    <row r="48" spans="2:37" ht="18" customHeight="1">
      <c r="B48" s="151"/>
      <c r="C48" s="334" t="s">
        <v>86</v>
      </c>
      <c r="D48" s="334"/>
      <c r="E48" s="334"/>
      <c r="F48" s="334"/>
      <c r="G48" s="334"/>
      <c r="H48" s="334"/>
      <c r="I48" s="330"/>
      <c r="J48" s="331"/>
      <c r="K48" s="331"/>
      <c r="L48" s="335" t="s">
        <v>87</v>
      </c>
      <c r="M48" s="336"/>
      <c r="N48" s="340"/>
      <c r="O48" s="341"/>
      <c r="P48" s="341"/>
      <c r="Q48" s="341"/>
      <c r="R48" s="341"/>
      <c r="S48" s="341"/>
      <c r="T48" s="341"/>
      <c r="U48" s="341"/>
      <c r="V48" s="341"/>
      <c r="W48" s="341"/>
      <c r="X48" s="341"/>
      <c r="Y48" s="341"/>
      <c r="Z48" s="342"/>
      <c r="AB48" s="317" t="s">
        <v>88</v>
      </c>
      <c r="AC48" s="318"/>
      <c r="AD48" s="318"/>
      <c r="AE48" s="318"/>
      <c r="AF48" s="318"/>
      <c r="AG48" s="318"/>
      <c r="AH48" s="318"/>
      <c r="AI48" s="318"/>
      <c r="AJ48" s="319"/>
    </row>
    <row r="49" spans="2:36" ht="18" customHeight="1">
      <c r="B49" s="151"/>
      <c r="C49" s="334"/>
      <c r="D49" s="334"/>
      <c r="E49" s="334"/>
      <c r="F49" s="334"/>
      <c r="G49" s="334"/>
      <c r="H49" s="334"/>
      <c r="I49" s="332"/>
      <c r="J49" s="333"/>
      <c r="K49" s="333"/>
      <c r="L49" s="337"/>
      <c r="M49" s="338"/>
      <c r="N49" s="343"/>
      <c r="O49" s="344"/>
      <c r="P49" s="344"/>
      <c r="Q49" s="344"/>
      <c r="R49" s="344"/>
      <c r="S49" s="344"/>
      <c r="T49" s="344"/>
      <c r="U49" s="344"/>
      <c r="V49" s="344"/>
      <c r="W49" s="344"/>
      <c r="X49" s="344"/>
      <c r="Y49" s="344"/>
      <c r="Z49" s="345"/>
      <c r="AB49" s="323"/>
      <c r="AC49" s="324"/>
      <c r="AD49" s="324"/>
      <c r="AE49" s="324"/>
      <c r="AF49" s="324"/>
      <c r="AG49" s="324"/>
      <c r="AH49" s="324"/>
      <c r="AI49" s="324"/>
      <c r="AJ49" s="325"/>
    </row>
    <row r="50" spans="2:36" ht="18" customHeight="1">
      <c r="B50" s="152"/>
      <c r="C50" s="334" t="s">
        <v>89</v>
      </c>
      <c r="D50" s="334"/>
      <c r="E50" s="334"/>
      <c r="F50" s="334"/>
      <c r="G50" s="334"/>
      <c r="H50" s="334"/>
      <c r="I50" s="326" t="s">
        <v>90</v>
      </c>
      <c r="J50" s="327"/>
      <c r="K50" s="327"/>
      <c r="L50" s="339" t="s">
        <v>91</v>
      </c>
      <c r="M50" s="336"/>
      <c r="N50" s="340"/>
      <c r="O50" s="341"/>
      <c r="P50" s="341"/>
      <c r="Q50" s="341"/>
      <c r="R50" s="341"/>
      <c r="S50" s="341"/>
      <c r="T50" s="341"/>
      <c r="U50" s="341"/>
      <c r="V50" s="341"/>
      <c r="W50" s="341"/>
      <c r="X50" s="341"/>
      <c r="Y50" s="341"/>
      <c r="Z50" s="342"/>
      <c r="AB50" s="317" t="s">
        <v>92</v>
      </c>
      <c r="AC50" s="318"/>
      <c r="AD50" s="318"/>
      <c r="AE50" s="318"/>
      <c r="AF50" s="318"/>
      <c r="AG50" s="318"/>
      <c r="AH50" s="318"/>
      <c r="AI50" s="318"/>
      <c r="AJ50" s="319"/>
    </row>
    <row r="51" spans="2:36" ht="18" customHeight="1">
      <c r="B51" s="154"/>
      <c r="C51" s="334"/>
      <c r="D51" s="334"/>
      <c r="E51" s="334"/>
      <c r="F51" s="334"/>
      <c r="G51" s="334"/>
      <c r="H51" s="334"/>
      <c r="I51" s="328"/>
      <c r="J51" s="329"/>
      <c r="K51" s="329"/>
      <c r="L51" s="337"/>
      <c r="M51" s="338"/>
      <c r="N51" s="343"/>
      <c r="O51" s="344"/>
      <c r="P51" s="344"/>
      <c r="Q51" s="344"/>
      <c r="R51" s="344"/>
      <c r="S51" s="344"/>
      <c r="T51" s="344"/>
      <c r="U51" s="344"/>
      <c r="V51" s="344"/>
      <c r="W51" s="344"/>
      <c r="X51" s="344"/>
      <c r="Y51" s="344"/>
      <c r="Z51" s="345"/>
      <c r="AB51" s="323"/>
      <c r="AC51" s="324"/>
      <c r="AD51" s="324"/>
      <c r="AE51" s="324"/>
      <c r="AF51" s="324"/>
      <c r="AG51" s="324"/>
      <c r="AH51" s="324"/>
      <c r="AI51" s="324"/>
      <c r="AJ51" s="325"/>
    </row>
    <row r="52" spans="2:36">
      <c r="B52" s="296" t="s">
        <v>93</v>
      </c>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8"/>
      <c r="AB52" s="27"/>
      <c r="AC52" s="27"/>
      <c r="AD52" s="27"/>
      <c r="AE52" s="27"/>
      <c r="AF52" s="27"/>
      <c r="AG52" s="27"/>
      <c r="AH52" s="27"/>
      <c r="AI52" s="27"/>
      <c r="AJ52" s="27"/>
    </row>
    <row r="53" spans="2:36" ht="18" customHeight="1">
      <c r="B53" s="151"/>
      <c r="C53" s="299" t="s">
        <v>94</v>
      </c>
      <c r="D53" s="300"/>
      <c r="E53" s="300"/>
      <c r="F53" s="300"/>
      <c r="G53" s="300"/>
      <c r="H53" s="301"/>
      <c r="I53" s="308"/>
      <c r="J53" s="309"/>
      <c r="K53" s="309"/>
      <c r="L53" s="309"/>
      <c r="M53" s="309"/>
      <c r="N53" s="309"/>
      <c r="O53" s="309"/>
      <c r="P53" s="309"/>
      <c r="Q53" s="309"/>
      <c r="R53" s="309"/>
      <c r="S53" s="309"/>
      <c r="T53" s="309"/>
      <c r="U53" s="309"/>
      <c r="V53" s="309"/>
      <c r="W53" s="309"/>
      <c r="X53" s="309"/>
      <c r="Y53" s="309"/>
      <c r="Z53" s="310"/>
      <c r="AB53" s="317" t="s">
        <v>95</v>
      </c>
      <c r="AC53" s="318"/>
      <c r="AD53" s="318"/>
      <c r="AE53" s="318"/>
      <c r="AF53" s="318"/>
      <c r="AG53" s="318"/>
      <c r="AH53" s="318"/>
      <c r="AI53" s="318"/>
      <c r="AJ53" s="319"/>
    </row>
    <row r="54" spans="2:36" ht="18" customHeight="1">
      <c r="B54" s="151"/>
      <c r="C54" s="302"/>
      <c r="D54" s="303"/>
      <c r="E54" s="303"/>
      <c r="F54" s="303"/>
      <c r="G54" s="303"/>
      <c r="H54" s="304"/>
      <c r="I54" s="311"/>
      <c r="J54" s="312"/>
      <c r="K54" s="312"/>
      <c r="L54" s="312"/>
      <c r="M54" s="312"/>
      <c r="N54" s="312"/>
      <c r="O54" s="312"/>
      <c r="P54" s="312"/>
      <c r="Q54" s="312"/>
      <c r="R54" s="312"/>
      <c r="S54" s="312"/>
      <c r="T54" s="312"/>
      <c r="U54" s="312"/>
      <c r="V54" s="312"/>
      <c r="W54" s="312"/>
      <c r="X54" s="312"/>
      <c r="Y54" s="312"/>
      <c r="Z54" s="313"/>
      <c r="AB54" s="320"/>
      <c r="AC54" s="321"/>
      <c r="AD54" s="321"/>
      <c r="AE54" s="321"/>
      <c r="AF54" s="321"/>
      <c r="AG54" s="321"/>
      <c r="AH54" s="321"/>
      <c r="AI54" s="321"/>
      <c r="AJ54" s="322"/>
    </row>
    <row r="55" spans="2:36" ht="18" customHeight="1">
      <c r="B55" s="152"/>
      <c r="C55" s="302"/>
      <c r="D55" s="303"/>
      <c r="E55" s="303"/>
      <c r="F55" s="303"/>
      <c r="G55" s="303"/>
      <c r="H55" s="304"/>
      <c r="I55" s="311"/>
      <c r="J55" s="312"/>
      <c r="K55" s="312"/>
      <c r="L55" s="312"/>
      <c r="M55" s="312"/>
      <c r="N55" s="312"/>
      <c r="O55" s="312"/>
      <c r="P55" s="312"/>
      <c r="Q55" s="312"/>
      <c r="R55" s="312"/>
      <c r="S55" s="312"/>
      <c r="T55" s="312"/>
      <c r="U55" s="312"/>
      <c r="V55" s="312"/>
      <c r="W55" s="312"/>
      <c r="X55" s="312"/>
      <c r="Y55" s="312"/>
      <c r="Z55" s="313"/>
      <c r="AB55" s="320"/>
      <c r="AC55" s="321"/>
      <c r="AD55" s="321"/>
      <c r="AE55" s="321"/>
      <c r="AF55" s="321"/>
      <c r="AG55" s="321"/>
      <c r="AH55" s="321"/>
      <c r="AI55" s="321"/>
      <c r="AJ55" s="322"/>
    </row>
    <row r="56" spans="2:36" ht="18" customHeight="1">
      <c r="B56" s="154"/>
      <c r="C56" s="305"/>
      <c r="D56" s="306"/>
      <c r="E56" s="306"/>
      <c r="F56" s="306"/>
      <c r="G56" s="306"/>
      <c r="H56" s="307"/>
      <c r="I56" s="314"/>
      <c r="J56" s="315"/>
      <c r="K56" s="315"/>
      <c r="L56" s="315"/>
      <c r="M56" s="315"/>
      <c r="N56" s="315"/>
      <c r="O56" s="315"/>
      <c r="P56" s="315"/>
      <c r="Q56" s="315"/>
      <c r="R56" s="315"/>
      <c r="S56" s="315"/>
      <c r="T56" s="315"/>
      <c r="U56" s="315"/>
      <c r="V56" s="315"/>
      <c r="W56" s="315"/>
      <c r="X56" s="315"/>
      <c r="Y56" s="315"/>
      <c r="Z56" s="316"/>
      <c r="AB56" s="323"/>
      <c r="AC56" s="324"/>
      <c r="AD56" s="324"/>
      <c r="AE56" s="324"/>
      <c r="AF56" s="324"/>
      <c r="AG56" s="324"/>
      <c r="AH56" s="324"/>
      <c r="AI56" s="324"/>
      <c r="AJ56" s="325"/>
    </row>
  </sheetData>
  <sheetProtection algorithmName="SHA-512" hashValue="WQCZ/LNKx305eZs+Dh+kFoPlRhTObsBNbOXFiZJnxA8vueErha6+ubXV5vBYZzYyASRAiQ+/tTDInkr7hV+Uzg==" saltValue="xlh2BMC6AumEua5MbqK7sA==" spinCount="100000" sheet="1"/>
  <dataConsolidate/>
  <mergeCells count="97">
    <mergeCell ref="B8:H9"/>
    <mergeCell ref="I8:J8"/>
    <mergeCell ref="K8:Z8"/>
    <mergeCell ref="AB8:AJ9"/>
    <mergeCell ref="I9:Y9"/>
    <mergeCell ref="S1:Z1"/>
    <mergeCell ref="B2:Z3"/>
    <mergeCell ref="AB5:AJ5"/>
    <mergeCell ref="B6:H7"/>
    <mergeCell ref="I6:Z7"/>
    <mergeCell ref="B10:H12"/>
    <mergeCell ref="J10:Z10"/>
    <mergeCell ref="AB10:AJ10"/>
    <mergeCell ref="I11:J11"/>
    <mergeCell ref="K11:Z11"/>
    <mergeCell ref="AB11:AJ12"/>
    <mergeCell ref="I12:Z12"/>
    <mergeCell ref="B13:Z13"/>
    <mergeCell ref="AB13:AJ18"/>
    <mergeCell ref="C14:H15"/>
    <mergeCell ref="I14:J14"/>
    <mergeCell ref="K14:Z14"/>
    <mergeCell ref="I15:Y15"/>
    <mergeCell ref="C16:H16"/>
    <mergeCell ref="I16:Z16"/>
    <mergeCell ref="C17:H17"/>
    <mergeCell ref="I17:Z17"/>
    <mergeCell ref="C18:H18"/>
    <mergeCell ref="I18:Z18"/>
    <mergeCell ref="AB19:AJ28"/>
    <mergeCell ref="I20:Y20"/>
    <mergeCell ref="C21:H21"/>
    <mergeCell ref="I21:Z21"/>
    <mergeCell ref="C22:H22"/>
    <mergeCell ref="C19:H20"/>
    <mergeCell ref="I19:J19"/>
    <mergeCell ref="K19:Z19"/>
    <mergeCell ref="I22:Z22"/>
    <mergeCell ref="C23:H23"/>
    <mergeCell ref="I23:Z23"/>
    <mergeCell ref="C24:H25"/>
    <mergeCell ref="I24:J24"/>
    <mergeCell ref="K24:Z24"/>
    <mergeCell ref="I25:Y25"/>
    <mergeCell ref="C26:H26"/>
    <mergeCell ref="I26:Z26"/>
    <mergeCell ref="C27:H27"/>
    <mergeCell ref="I27:Z27"/>
    <mergeCell ref="C28:H28"/>
    <mergeCell ref="I28:Z28"/>
    <mergeCell ref="B29:Z29"/>
    <mergeCell ref="AB29:AJ34"/>
    <mergeCell ref="C30:H31"/>
    <mergeCell ref="I30:J30"/>
    <mergeCell ref="K30:Z30"/>
    <mergeCell ref="I31:Y31"/>
    <mergeCell ref="C32:H32"/>
    <mergeCell ref="I32:Z32"/>
    <mergeCell ref="C33:H33"/>
    <mergeCell ref="I33:Z33"/>
    <mergeCell ref="C34:H34"/>
    <mergeCell ref="I34:Z34"/>
    <mergeCell ref="C35:H36"/>
    <mergeCell ref="I35:J35"/>
    <mergeCell ref="K35:Z35"/>
    <mergeCell ref="I36:Y36"/>
    <mergeCell ref="C37:H37"/>
    <mergeCell ref="I37:Z37"/>
    <mergeCell ref="C38:H38"/>
    <mergeCell ref="I38:Z38"/>
    <mergeCell ref="C39:H39"/>
    <mergeCell ref="I39:Z39"/>
    <mergeCell ref="C40:H41"/>
    <mergeCell ref="I40:J40"/>
    <mergeCell ref="K40:Z40"/>
    <mergeCell ref="I41:Y41"/>
    <mergeCell ref="C42:H42"/>
    <mergeCell ref="I42:Z42"/>
    <mergeCell ref="C43:H43"/>
    <mergeCell ref="I43:Z43"/>
    <mergeCell ref="C44:H44"/>
    <mergeCell ref="I44:Z44"/>
    <mergeCell ref="B47:Z47"/>
    <mergeCell ref="I48:K49"/>
    <mergeCell ref="AB48:AJ49"/>
    <mergeCell ref="C50:H51"/>
    <mergeCell ref="AB50:AJ51"/>
    <mergeCell ref="L48:M49"/>
    <mergeCell ref="L50:M51"/>
    <mergeCell ref="N48:Z49"/>
    <mergeCell ref="N50:Z51"/>
    <mergeCell ref="C48:H49"/>
    <mergeCell ref="B52:Z52"/>
    <mergeCell ref="C53:H56"/>
    <mergeCell ref="I53:Z56"/>
    <mergeCell ref="AB53:AJ56"/>
    <mergeCell ref="I50:K51"/>
  </mergeCells>
  <phoneticPr fontId="4"/>
  <dataValidations count="2">
    <dataValidation type="list" allowBlank="1" showInputMessage="1" showErrorMessage="1" sqref="I50" xr:uid="{22BBD1CB-999A-450C-9CCE-CA88670AD75E}">
      <formula1>"有,無,現地にて確認"</formula1>
    </dataValidation>
    <dataValidation type="list" allowBlank="1" showInputMessage="1" showErrorMessage="1" sqref="I48:K49" xr:uid="{3248823F-CD97-4E71-86E0-523F4460AD73}">
      <formula1>"利用可能（無料）,利用可能（有料）,利用不可"</formula1>
    </dataValidation>
  </dataValidations>
  <printOptions horizontalCentered="1"/>
  <pageMargins left="0.39370078740157483" right="0.39370078740157483" top="0.39370078740157483" bottom="0.39370078740157483" header="0.19685039370078741" footer="0.19685039370078741"/>
  <pageSetup paperSize="9" scale="9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B15F-6737-44E7-A706-E240C6F21E1C}">
  <sheetPr codeName="Sheet3">
    <tabColor rgb="FFFFFF00"/>
  </sheetPr>
  <dimension ref="A1:DT263"/>
  <sheetViews>
    <sheetView showGridLines="0" view="pageBreakPreview" zoomScale="55" zoomScaleNormal="70" zoomScaleSheetLayoutView="55" workbookViewId="0">
      <pane xSplit="3" ySplit="7" topLeftCell="D8" activePane="bottomRight" state="frozen"/>
      <selection pane="topRight" activeCell="D1" sqref="D1"/>
      <selection pane="bottomLeft" activeCell="A8" sqref="A8"/>
      <selection pane="bottomRight"/>
    </sheetView>
  </sheetViews>
  <sheetFormatPr defaultColWidth="7.625" defaultRowHeight="15.75"/>
  <cols>
    <col min="1" max="1" width="14.375" style="19" customWidth="1"/>
    <col min="2" max="2" width="41.875" style="19" customWidth="1"/>
    <col min="3" max="3" width="24.25" style="19" customWidth="1"/>
    <col min="4" max="4" width="30.875" style="19" customWidth="1"/>
    <col min="5" max="5" width="24.625" style="19" customWidth="1"/>
    <col min="6" max="6" width="18.625" style="19" customWidth="1"/>
    <col min="7" max="7" width="21" style="19" customWidth="1"/>
    <col min="8" max="8" width="16.875" style="19" customWidth="1"/>
    <col min="9" max="9" width="30.5" style="19" customWidth="1"/>
    <col min="10" max="10" width="14.75" style="19" customWidth="1"/>
    <col min="11" max="11" width="74.125" style="19" customWidth="1"/>
    <col min="12" max="12" width="19.625" style="19" customWidth="1"/>
    <col min="13" max="13" width="15.625" style="19" customWidth="1"/>
    <col min="14" max="14" width="20.125" style="19" customWidth="1"/>
    <col min="15" max="15" width="33" style="19" customWidth="1"/>
    <col min="16" max="16" width="34.875" style="19" customWidth="1"/>
    <col min="17" max="17" width="22.625" style="19" customWidth="1"/>
    <col min="18" max="18" width="36.125" style="19" customWidth="1"/>
    <col min="19" max="19" width="23" style="19" customWidth="1"/>
    <col min="20" max="20" width="29.125" style="19" customWidth="1"/>
    <col min="21" max="21" width="14.375" style="19" customWidth="1"/>
    <col min="22" max="22" width="18.625" style="19" customWidth="1"/>
    <col min="23" max="23" width="19.875" style="19" customWidth="1"/>
    <col min="24" max="24" width="16.125" style="19" customWidth="1"/>
    <col min="25" max="25" width="29.75" style="19" customWidth="1"/>
    <col min="26" max="26" width="21.75" style="19" customWidth="1"/>
    <col min="27" max="27" width="30.75" style="19" customWidth="1"/>
    <col min="28" max="28" width="14.375" style="19" customWidth="1"/>
    <col min="29" max="29" width="20.125" style="19" customWidth="1"/>
    <col min="30" max="30" width="33" style="19" customWidth="1"/>
    <col min="31" max="31" width="34.875" style="19" customWidth="1"/>
    <col min="32" max="32" width="22.625" style="19" customWidth="1"/>
    <col min="33" max="33" width="36.125" style="19" customWidth="1"/>
    <col min="34" max="34" width="23" style="19" customWidth="1"/>
    <col min="35" max="35" width="29.125" style="19" customWidth="1"/>
    <col min="36" max="36" width="14.375" style="19" customWidth="1"/>
    <col min="37" max="37" width="18.625" style="19" customWidth="1"/>
    <col min="38" max="38" width="19.875" style="19" customWidth="1"/>
    <col min="39" max="39" width="16.125" style="19" customWidth="1"/>
    <col min="40" max="40" width="29.75" style="19" customWidth="1"/>
    <col min="41" max="41" width="21.75" style="19" customWidth="1"/>
    <col min="42" max="42" width="30.75" style="19" customWidth="1"/>
    <col min="43" max="43" width="86.75" style="19" customWidth="1"/>
    <col min="44" max="44" width="7.375" style="11" customWidth="1"/>
    <col min="45" max="45" width="7.125" style="11" hidden="1" customWidth="1"/>
    <col min="46" max="48" width="7.125" style="11" customWidth="1"/>
    <col min="49" max="49" width="31.375" style="11" hidden="1" customWidth="1"/>
    <col min="50" max="50" width="35.625" style="11" hidden="1" customWidth="1"/>
    <col min="51" max="51" width="8.625" style="11" hidden="1" customWidth="1"/>
    <col min="52" max="55" width="11.125" style="11" hidden="1" customWidth="1"/>
    <col min="56" max="58" width="18.625" style="11" hidden="1" customWidth="1"/>
    <col min="59" max="59" width="22.625" style="11" hidden="1" customWidth="1"/>
    <col min="60" max="60" width="10.625" style="11" hidden="1" customWidth="1"/>
    <col min="61" max="61" width="25.625" style="11" hidden="1" customWidth="1"/>
    <col min="62" max="62" width="14.125" style="11" hidden="1" customWidth="1"/>
    <col min="63" max="64" width="15.375" style="11" hidden="1" customWidth="1"/>
    <col min="65" max="65" width="18.375" style="11" hidden="1" customWidth="1"/>
    <col min="66" max="66" width="21.375" style="11" hidden="1" customWidth="1"/>
    <col min="67" max="67" width="16.375" style="11" hidden="1" customWidth="1"/>
    <col min="68" max="68" width="68.375" style="11" hidden="1" customWidth="1"/>
    <col min="69" max="69" width="3.125" style="11" hidden="1" customWidth="1"/>
    <col min="70" max="70" width="68.375" style="11" hidden="1" customWidth="1"/>
    <col min="71" max="71" width="6.875" style="11" hidden="1" customWidth="1"/>
    <col min="72" max="72" width="7.125" style="11" hidden="1" customWidth="1"/>
    <col min="73" max="124" width="5.125" style="11" hidden="1" customWidth="1"/>
    <col min="125" max="16384" width="7.625" style="11"/>
  </cols>
  <sheetData>
    <row r="1" spans="1:124" ht="30" customHeight="1">
      <c r="A1" s="11"/>
      <c r="B1" s="11"/>
      <c r="C1" s="11"/>
      <c r="D1" s="11"/>
      <c r="E1" s="11"/>
      <c r="F1" s="11"/>
      <c r="G1" s="11"/>
      <c r="H1" s="11"/>
      <c r="I1" s="11"/>
      <c r="J1" s="11"/>
      <c r="K1" s="11"/>
      <c r="L1" s="11"/>
      <c r="M1" s="11"/>
      <c r="N1" s="38"/>
      <c r="O1" s="11"/>
      <c r="P1" s="11"/>
      <c r="Q1" s="11"/>
      <c r="R1" s="11"/>
      <c r="S1" s="11"/>
      <c r="T1" s="11"/>
      <c r="U1" s="11"/>
      <c r="V1" s="11"/>
      <c r="W1" s="11"/>
      <c r="X1" s="11"/>
      <c r="Y1" s="11"/>
      <c r="Z1" s="11"/>
      <c r="AA1" s="11"/>
      <c r="AB1" s="11"/>
      <c r="AC1" s="38"/>
      <c r="AD1" s="11"/>
      <c r="AE1" s="11"/>
      <c r="AF1" s="11"/>
      <c r="AG1" s="11"/>
      <c r="AH1" s="11"/>
      <c r="AI1" s="11"/>
      <c r="AJ1" s="11"/>
      <c r="AK1" s="11"/>
      <c r="AL1" s="11"/>
      <c r="AM1" s="11"/>
      <c r="AN1" s="11"/>
      <c r="AO1" s="11"/>
      <c r="AP1" s="11"/>
      <c r="AQ1" s="85"/>
    </row>
    <row r="2" spans="1:124" ht="42.75" customHeight="1">
      <c r="A2" s="86" t="s">
        <v>96</v>
      </c>
      <c r="B2" s="86"/>
      <c r="C2" s="86"/>
      <c r="D2" s="86"/>
      <c r="E2" s="86"/>
      <c r="F2" s="86"/>
      <c r="G2" s="86"/>
      <c r="H2" s="86"/>
      <c r="I2" s="86"/>
      <c r="J2" s="86"/>
      <c r="K2" s="86"/>
      <c r="L2" s="86"/>
      <c r="M2" s="86"/>
      <c r="N2" s="60"/>
      <c r="O2" s="86"/>
      <c r="P2" s="86"/>
      <c r="Q2" s="86"/>
      <c r="R2" s="86"/>
      <c r="S2" s="86"/>
      <c r="T2" s="86"/>
      <c r="U2" s="86"/>
      <c r="V2" s="86"/>
      <c r="W2" s="86"/>
      <c r="X2" s="86"/>
      <c r="Y2" s="86"/>
      <c r="Z2" s="86"/>
      <c r="AA2" s="86"/>
      <c r="AB2" s="86"/>
      <c r="AC2" s="60"/>
      <c r="AD2" s="86"/>
      <c r="AE2" s="86"/>
      <c r="AF2" s="86"/>
      <c r="AG2" s="86"/>
      <c r="AH2" s="86"/>
      <c r="AI2" s="86"/>
      <c r="AJ2" s="86"/>
      <c r="AK2" s="86"/>
      <c r="AL2" s="86"/>
      <c r="AM2" s="86"/>
      <c r="AN2" s="86"/>
      <c r="AO2" s="86"/>
      <c r="AP2" s="86"/>
      <c r="AQ2" s="86"/>
    </row>
    <row r="3" spans="1:124" ht="17.25" customHeight="1">
      <c r="A3" s="11"/>
      <c r="B3" s="11"/>
      <c r="C3" s="11"/>
      <c r="D3" s="11"/>
      <c r="E3" s="11"/>
      <c r="F3" s="11"/>
      <c r="G3" s="11"/>
      <c r="H3" s="11"/>
      <c r="I3" s="11"/>
      <c r="J3" s="11"/>
      <c r="K3" s="11"/>
      <c r="L3" s="11"/>
      <c r="M3" s="11"/>
      <c r="N3" s="38"/>
      <c r="O3" s="11"/>
      <c r="P3" s="11"/>
      <c r="Q3" s="11"/>
      <c r="R3" s="11"/>
      <c r="S3" s="11"/>
      <c r="T3" s="11"/>
      <c r="U3" s="11"/>
      <c r="V3" s="11"/>
      <c r="W3" s="11"/>
      <c r="X3" s="11"/>
      <c r="Y3" s="11"/>
      <c r="Z3" s="11"/>
      <c r="AA3" s="11"/>
      <c r="AB3" s="11"/>
      <c r="AC3" s="38"/>
      <c r="AD3" s="11"/>
      <c r="AE3" s="11"/>
      <c r="AF3" s="11"/>
      <c r="AG3" s="11"/>
      <c r="AH3" s="11"/>
      <c r="AI3" s="11"/>
      <c r="AJ3" s="11"/>
      <c r="AK3" s="11"/>
      <c r="AL3" s="11"/>
      <c r="AM3" s="11"/>
      <c r="AN3" s="11"/>
      <c r="AO3" s="11"/>
      <c r="AP3" s="11"/>
      <c r="AQ3" s="11"/>
    </row>
    <row r="4" spans="1:124" ht="24" customHeight="1">
      <c r="A4" s="87"/>
      <c r="B4" s="88" t="s">
        <v>97</v>
      </c>
      <c r="C4" s="89"/>
      <c r="D4" s="90"/>
      <c r="E4" s="91"/>
      <c r="F4" s="92" t="s">
        <v>98</v>
      </c>
      <c r="G4" s="93"/>
      <c r="H4" s="93"/>
      <c r="I4" s="93"/>
      <c r="J4" s="93"/>
      <c r="K4" s="93"/>
      <c r="L4" s="94"/>
      <c r="M4" s="88" t="s">
        <v>99</v>
      </c>
      <c r="N4" s="95"/>
      <c r="O4" s="96"/>
      <c r="P4" s="96"/>
      <c r="Q4" s="96"/>
      <c r="R4" s="96"/>
      <c r="S4" s="96"/>
      <c r="T4" s="90"/>
      <c r="U4" s="97"/>
      <c r="V4" s="97"/>
      <c r="W4" s="97"/>
      <c r="X4" s="97"/>
      <c r="Y4" s="97"/>
      <c r="Z4" s="97"/>
      <c r="AA4" s="97"/>
      <c r="AB4" s="88" t="s">
        <v>100</v>
      </c>
      <c r="AC4" s="95"/>
      <c r="AD4" s="96"/>
      <c r="AE4" s="96"/>
      <c r="AF4" s="96"/>
      <c r="AG4" s="96"/>
      <c r="AH4" s="96"/>
      <c r="AI4" s="90"/>
      <c r="AJ4" s="97"/>
      <c r="AK4" s="97"/>
      <c r="AL4" s="97"/>
      <c r="AM4" s="97"/>
      <c r="AN4" s="97"/>
      <c r="AO4" s="97"/>
      <c r="AP4" s="97"/>
      <c r="AQ4" s="98"/>
    </row>
    <row r="5" spans="1:124" ht="63" customHeight="1">
      <c r="A5" s="145" t="s">
        <v>101</v>
      </c>
      <c r="B5" s="99" t="s">
        <v>102</v>
      </c>
      <c r="C5" s="100" t="s">
        <v>103</v>
      </c>
      <c r="D5" s="99" t="s">
        <v>104</v>
      </c>
      <c r="E5" s="99" t="s">
        <v>105</v>
      </c>
      <c r="F5" s="101" t="s">
        <v>106</v>
      </c>
      <c r="G5" s="102" t="s">
        <v>107</v>
      </c>
      <c r="H5" s="102" t="s">
        <v>108</v>
      </c>
      <c r="I5" s="103" t="s">
        <v>109</v>
      </c>
      <c r="J5" s="103" t="s">
        <v>110</v>
      </c>
      <c r="K5" s="122" t="s">
        <v>111</v>
      </c>
      <c r="L5" s="102" t="s">
        <v>112</v>
      </c>
      <c r="M5" s="100" t="s">
        <v>113</v>
      </c>
      <c r="N5" s="104" t="s">
        <v>114</v>
      </c>
      <c r="O5" s="99" t="s">
        <v>115</v>
      </c>
      <c r="P5" s="99" t="s">
        <v>116</v>
      </c>
      <c r="Q5" s="99" t="s">
        <v>117</v>
      </c>
      <c r="R5" s="99" t="s">
        <v>118</v>
      </c>
      <c r="S5" s="105" t="s">
        <v>119</v>
      </c>
      <c r="T5" s="87" t="s">
        <v>120</v>
      </c>
      <c r="U5" s="106" t="s">
        <v>121</v>
      </c>
      <c r="V5" s="107"/>
      <c r="W5" s="107"/>
      <c r="X5" s="108"/>
      <c r="Y5" s="107"/>
      <c r="Z5" s="107"/>
      <c r="AA5" s="107"/>
      <c r="AB5" s="100" t="s">
        <v>122</v>
      </c>
      <c r="AC5" s="104" t="s">
        <v>114</v>
      </c>
      <c r="AD5" s="99" t="s">
        <v>115</v>
      </c>
      <c r="AE5" s="99" t="s">
        <v>116</v>
      </c>
      <c r="AF5" s="99" t="s">
        <v>117</v>
      </c>
      <c r="AG5" s="99" t="s">
        <v>123</v>
      </c>
      <c r="AH5" s="105" t="s">
        <v>119</v>
      </c>
      <c r="AI5" s="87" t="s">
        <v>124</v>
      </c>
      <c r="AJ5" s="106" t="s">
        <v>125</v>
      </c>
      <c r="AK5" s="107"/>
      <c r="AL5" s="107"/>
      <c r="AM5" s="107"/>
      <c r="AN5" s="107"/>
      <c r="AO5" s="107"/>
      <c r="AP5" s="108"/>
      <c r="AQ5" s="109" t="s">
        <v>126</v>
      </c>
    </row>
    <row r="6" spans="1:124" ht="62.25" customHeight="1">
      <c r="A6" s="110"/>
      <c r="B6" s="111"/>
      <c r="C6" s="112" t="s">
        <v>127</v>
      </c>
      <c r="D6" s="111"/>
      <c r="E6" s="111"/>
      <c r="F6" s="113"/>
      <c r="G6" s="114"/>
      <c r="H6" s="114"/>
      <c r="I6" s="115"/>
      <c r="J6" s="116"/>
      <c r="K6" s="123" t="s">
        <v>128</v>
      </c>
      <c r="L6" s="114"/>
      <c r="M6" s="144" t="s">
        <v>129</v>
      </c>
      <c r="N6" s="117"/>
      <c r="O6" s="111"/>
      <c r="P6" s="111"/>
      <c r="Q6" s="111"/>
      <c r="R6" s="112" t="s">
        <v>130</v>
      </c>
      <c r="S6" s="118"/>
      <c r="T6" s="110"/>
      <c r="U6" s="81" t="s">
        <v>131</v>
      </c>
      <c r="V6" s="81" t="s">
        <v>132</v>
      </c>
      <c r="W6" s="81" t="s">
        <v>133</v>
      </c>
      <c r="X6" s="81" t="s">
        <v>134</v>
      </c>
      <c r="Y6" s="81" t="s">
        <v>135</v>
      </c>
      <c r="Z6" s="81" t="s">
        <v>136</v>
      </c>
      <c r="AA6" s="81" t="s">
        <v>137</v>
      </c>
      <c r="AB6" s="144" t="s">
        <v>129</v>
      </c>
      <c r="AC6" s="117"/>
      <c r="AD6" s="111"/>
      <c r="AE6" s="111"/>
      <c r="AF6" s="111"/>
      <c r="AG6" s="119" t="s">
        <v>138</v>
      </c>
      <c r="AH6" s="118"/>
      <c r="AI6" s="110"/>
      <c r="AJ6" s="81" t="s">
        <v>131</v>
      </c>
      <c r="AK6" s="81" t="s">
        <v>132</v>
      </c>
      <c r="AL6" s="81" t="s">
        <v>133</v>
      </c>
      <c r="AM6" s="81" t="s">
        <v>134</v>
      </c>
      <c r="AN6" s="81" t="s">
        <v>135</v>
      </c>
      <c r="AO6" s="81" t="s">
        <v>136</v>
      </c>
      <c r="AP6" s="81" t="s">
        <v>137</v>
      </c>
      <c r="AQ6" s="111"/>
      <c r="BD6" s="11" t="s">
        <v>139</v>
      </c>
      <c r="BE6" s="11" t="s">
        <v>140</v>
      </c>
      <c r="BF6" s="11" t="s">
        <v>140</v>
      </c>
      <c r="BG6" s="11" t="s">
        <v>141</v>
      </c>
      <c r="BH6" s="11" t="s">
        <v>142</v>
      </c>
      <c r="BI6" s="11" t="s">
        <v>143</v>
      </c>
      <c r="BJ6" s="11" t="s">
        <v>142</v>
      </c>
      <c r="BO6" s="11" t="s">
        <v>144</v>
      </c>
    </row>
    <row r="7" spans="1:124" ht="24" customHeight="1">
      <c r="A7" s="120" t="s">
        <v>145</v>
      </c>
      <c r="B7" s="61" t="s">
        <v>146</v>
      </c>
      <c r="C7" s="61" t="s">
        <v>147</v>
      </c>
      <c r="D7" s="121" t="s">
        <v>148</v>
      </c>
      <c r="E7" s="121" t="s">
        <v>149</v>
      </c>
      <c r="F7" s="121" t="s">
        <v>150</v>
      </c>
      <c r="G7" s="121" t="s">
        <v>151</v>
      </c>
      <c r="H7" s="121" t="s">
        <v>152</v>
      </c>
      <c r="I7" s="121" t="s">
        <v>153</v>
      </c>
      <c r="J7" s="121" t="s">
        <v>154</v>
      </c>
      <c r="K7" s="121" t="s">
        <v>155</v>
      </c>
      <c r="L7" s="121" t="s">
        <v>156</v>
      </c>
      <c r="M7" s="121" t="s">
        <v>157</v>
      </c>
      <c r="N7" s="61" t="s">
        <v>158</v>
      </c>
      <c r="O7" s="121" t="s">
        <v>159</v>
      </c>
      <c r="P7" s="121" t="s">
        <v>160</v>
      </c>
      <c r="Q7" s="121" t="s">
        <v>161</v>
      </c>
      <c r="R7" s="121" t="s">
        <v>162</v>
      </c>
      <c r="S7" s="121" t="s">
        <v>163</v>
      </c>
      <c r="T7" s="121" t="s">
        <v>164</v>
      </c>
      <c r="U7" s="121" t="s">
        <v>165</v>
      </c>
      <c r="V7" s="121" t="s">
        <v>166</v>
      </c>
      <c r="W7" s="121" t="s">
        <v>167</v>
      </c>
      <c r="X7" s="121" t="s">
        <v>168</v>
      </c>
      <c r="Y7" s="121" t="s">
        <v>167</v>
      </c>
      <c r="Z7" s="121" t="s">
        <v>169</v>
      </c>
      <c r="AA7" s="121" t="s">
        <v>167</v>
      </c>
      <c r="AB7" s="121" t="s">
        <v>170</v>
      </c>
      <c r="AC7" s="61" t="s">
        <v>171</v>
      </c>
      <c r="AD7" s="121" t="s">
        <v>172</v>
      </c>
      <c r="AE7" s="121" t="s">
        <v>173</v>
      </c>
      <c r="AF7" s="121" t="s">
        <v>174</v>
      </c>
      <c r="AG7" s="121"/>
      <c r="AH7" s="121" t="s">
        <v>175</v>
      </c>
      <c r="AI7" s="121" t="s">
        <v>176</v>
      </c>
      <c r="AJ7" s="121" t="s">
        <v>165</v>
      </c>
      <c r="AK7" s="121" t="s">
        <v>166</v>
      </c>
      <c r="AL7" s="121" t="s">
        <v>177</v>
      </c>
      <c r="AM7" s="121" t="s">
        <v>178</v>
      </c>
      <c r="AN7" s="121" t="s">
        <v>177</v>
      </c>
      <c r="AO7" s="121" t="s">
        <v>169</v>
      </c>
      <c r="AP7" s="121" t="s">
        <v>177</v>
      </c>
      <c r="AQ7" s="121"/>
      <c r="AW7" s="11" t="s">
        <v>179</v>
      </c>
      <c r="AX7" s="11" t="s">
        <v>180</v>
      </c>
      <c r="AZ7" s="11" t="s">
        <v>181</v>
      </c>
      <c r="BA7" s="11" t="s">
        <v>182</v>
      </c>
      <c r="BB7" s="11" t="s">
        <v>183</v>
      </c>
      <c r="BC7" s="11" t="s">
        <v>184</v>
      </c>
      <c r="BD7" s="11" t="s">
        <v>185</v>
      </c>
      <c r="BE7" s="11" t="s">
        <v>186</v>
      </c>
      <c r="BF7" s="11" t="s">
        <v>187</v>
      </c>
      <c r="BG7" s="11" t="s">
        <v>188</v>
      </c>
      <c r="BH7" s="11" t="s">
        <v>189</v>
      </c>
      <c r="BI7" s="11" t="s">
        <v>190</v>
      </c>
      <c r="BJ7" s="11" t="s">
        <v>191</v>
      </c>
      <c r="BK7" s="11" t="s">
        <v>192</v>
      </c>
      <c r="BL7" s="11" t="s">
        <v>193</v>
      </c>
      <c r="BM7" s="11" t="s">
        <v>194</v>
      </c>
      <c r="BN7" s="11" t="s">
        <v>195</v>
      </c>
      <c r="BO7" s="11" t="s">
        <v>196</v>
      </c>
      <c r="BP7" s="11" t="s">
        <v>197</v>
      </c>
      <c r="BR7" s="11" t="s">
        <v>198</v>
      </c>
      <c r="BU7" s="11">
        <v>31</v>
      </c>
      <c r="BV7" s="11">
        <v>30</v>
      </c>
      <c r="BW7" s="11">
        <v>29</v>
      </c>
      <c r="BX7" s="11">
        <v>28</v>
      </c>
      <c r="BY7" s="11">
        <v>27</v>
      </c>
      <c r="BZ7" s="11">
        <v>26</v>
      </c>
      <c r="CA7" s="11">
        <v>25</v>
      </c>
      <c r="CB7" s="11">
        <v>24</v>
      </c>
      <c r="CC7" s="11">
        <v>23</v>
      </c>
      <c r="CE7" s="11">
        <v>22</v>
      </c>
      <c r="CG7" s="11">
        <v>21</v>
      </c>
      <c r="CI7" s="11">
        <v>20</v>
      </c>
      <c r="CK7" s="11">
        <v>19</v>
      </c>
      <c r="CM7" s="11">
        <v>18</v>
      </c>
      <c r="CO7" s="11">
        <v>17</v>
      </c>
      <c r="CQ7" s="11">
        <v>16</v>
      </c>
      <c r="CS7" s="11">
        <v>15</v>
      </c>
      <c r="CV7" s="11">
        <v>14</v>
      </c>
      <c r="CY7" s="11">
        <v>13</v>
      </c>
      <c r="DB7" s="11">
        <v>12</v>
      </c>
      <c r="DE7" s="11">
        <v>11</v>
      </c>
      <c r="DH7" s="11">
        <v>10</v>
      </c>
      <c r="DK7" s="11">
        <v>9</v>
      </c>
      <c r="DN7" s="11">
        <v>8</v>
      </c>
      <c r="DQ7" s="11">
        <v>7</v>
      </c>
    </row>
    <row r="8" spans="1:124" ht="31.5" customHeight="1">
      <c r="A8" s="82">
        <v>1</v>
      </c>
      <c r="B8" s="12"/>
      <c r="C8" s="13"/>
      <c r="D8" s="14"/>
      <c r="E8" s="12"/>
      <c r="F8" s="16"/>
      <c r="G8" s="13"/>
      <c r="H8" s="13"/>
      <c r="I8" s="14" t="str">
        <f>IF(AND(F8="診断希望あり",H8="動的IP"),"脆弱性診断当日に連携してください。","")</f>
        <v/>
      </c>
      <c r="J8" s="14" t="str">
        <f t="shared" ref="J8:J72" si="0">IF(AND(I8&lt;&gt;"",I8&lt;&gt;"脆弱性診断当日に連携してください。"),"/32","")</f>
        <v/>
      </c>
      <c r="K8" s="264" t="str">
        <f t="shared" ref="K8:K39" si="1">IF($I8="脆弱性診断当日に連携してください。","",IF(AND($F8="診断希望あり",OR($G8="インターネット",$G8="インターネットVPN"),$I8&lt;&gt;""),$BP8,""))</f>
        <v/>
      </c>
      <c r="L8" s="16"/>
      <c r="M8" s="83" t="str">
        <f>TEXT(A8,"00")&amp;"A"</f>
        <v>01A</v>
      </c>
      <c r="N8" s="58"/>
      <c r="O8" s="12"/>
      <c r="P8" s="12"/>
      <c r="Q8" s="15"/>
      <c r="R8" s="15"/>
      <c r="S8" s="15"/>
      <c r="T8" s="14"/>
      <c r="U8" s="14"/>
      <c r="V8" s="14"/>
      <c r="W8" s="14"/>
      <c r="X8" s="14"/>
      <c r="Y8" s="14"/>
      <c r="Z8" s="14"/>
      <c r="AA8" s="14"/>
      <c r="AB8" s="84" t="str">
        <f>TEXT(A8,"00")&amp;"B"</f>
        <v>01B</v>
      </c>
      <c r="AC8" s="58"/>
      <c r="AD8" s="31"/>
      <c r="AE8" s="31"/>
      <c r="AF8" s="31"/>
      <c r="AG8" s="31"/>
      <c r="AH8" s="31"/>
      <c r="AI8" s="32"/>
      <c r="AJ8" s="32"/>
      <c r="AK8" s="32"/>
      <c r="AL8" s="32"/>
      <c r="AM8" s="32"/>
      <c r="AN8" s="32"/>
      <c r="AO8" s="32"/>
      <c r="AP8" s="32"/>
      <c r="AQ8" s="15"/>
      <c r="AS8" s="11">
        <f>IF(OR(COUNTIF(C8,"*CAF*")&gt;0,COUNTIF(C8,"*caf*")&gt;0),1,IF(OR(COUNTIF(C8,"*COP*")&gt;0,COUNTIF(C8,"*cop*")&gt;0),2,IF(COUNTIF(C8,"不明")&gt;0,8,IF(COUNTIF(C8,"")&gt;0,9,3))))</f>
        <v>9</v>
      </c>
      <c r="AW8" s="11" t="s">
        <v>199</v>
      </c>
      <c r="AX8" s="11" t="s">
        <v>200</v>
      </c>
      <c r="AZ8" s="11" t="e">
        <f>VALUE(LEFT($I8,FIND(".",$I8)-1))</f>
        <v>#VALUE!</v>
      </c>
      <c r="BA8" s="11" t="e">
        <f>VALUE(MID(LEFT($I8,FIND(".",$I8,LEN($AZ8)+2)-1),LEN($AZ8)+2,3))</f>
        <v>#VALUE!</v>
      </c>
      <c r="BB8" s="11" t="e">
        <f>VALUE(MID(LEFT($I8,FIND(".",$I8,LEN($AZ8&amp;$BA8)+3)-1),LEN($AZ8&amp;$BA8)+3,3))</f>
        <v>#VALUE!</v>
      </c>
      <c r="BC8" s="11" t="e">
        <f>VALUE(SUBSTITUTE(RIGHT($I8,LEN($I8)-LEN($AZ8&amp;$BA8&amp;$BB8)-3),"/"&amp;IFERROR(MID($I8,FIND("/",$I8)+1,3),""),""))</f>
        <v>#VALUE!</v>
      </c>
      <c r="BD8" s="11" t="str">
        <f t="shared" ref="BD8:BD39" si="2">IF($I8="","記載なし","a")</f>
        <v>記載なし</v>
      </c>
      <c r="BE8" s="11" t="str">
        <f t="shared" ref="BE8:BE39" si="3">IFERROR(OR($AZ8&gt;255,$BA8&gt;255,$BB8&gt;255,$BC8&gt;255,$AZ8="",$BA8="",$BB8="",$BC8=""),"A")</f>
        <v>A</v>
      </c>
      <c r="BF8" s="11" t="e">
        <f>IF(OR($AZ8&gt;255,$BA8&gt;255,$BB8&gt;255,$BC8&gt;255,$AZ8="",$BA8="",$BB8="",$BC8=""),"A","次判定へ")</f>
        <v>#VALUE!</v>
      </c>
      <c r="BG8" s="11" t="e">
        <f>IF(OR(AND($AZ8=10,AND($BA8&gt;=0,$BA8&lt;=255),AND($BB8&gt;=0,$BB8&lt;=255),AND($BC8&gt;=0,$BC8&lt;=255)),AND($AZ8=172,AND($BA8&gt;=16,$BA8&lt;=31),AND($BB8&gt;=0,$BB8&lt;=255),AND($BC8&gt;=0,$BC8&lt;=255)),AND($AZ8=192,$BA8=168,AND($BB8&gt;=0,$BB8&lt;=255),AND($BC8&gt;=0,$BC8&lt;=255)),AND($AZ8=100,AND($BA8&gt;=64,$BA8&lt;=127),AND($BB8&gt;=0,$BB8&lt;=255),AND($BC8&gt;=0,$BC8&lt;=255))),"B","次判定へ")</f>
        <v>#VALUE!</v>
      </c>
      <c r="BH8" s="11" t="str">
        <f>IFERROR(VALUE(MID($J8,FIND("/",$J8)+1,3)),IFERROR(VALUE(MID($J8,FIND("/",$J8)+1,2)),"C"))</f>
        <v>C</v>
      </c>
      <c r="BI8" s="11" t="str">
        <f>IF($BH8=32,"E",IF($BH8=31,"C","次判定へ"))</f>
        <v>次判定へ</v>
      </c>
      <c r="BJ8" s="11" t="str">
        <f>IF(AND($BH8&lt;&gt;"C",$BI8="次判定へ"),IF($BH8&gt;=24,4,IF($BH8&gt;=16,3,IF($BH8&gt;=8,2,"C"))),"以後判定なし")</f>
        <v>以後判定なし</v>
      </c>
      <c r="BK8" s="11" t="e">
        <f>VALUE(MATCH($BH8,$BU$7:$DT$7,0))</f>
        <v>#N/A</v>
      </c>
      <c r="BL8" s="11" t="e">
        <f t="shared" ref="BL8:BL39" si="4">IF(AND($BJ8=4,$BC8=0,VLOOKUP($BC8,BU:DT,$BK8,FALSE)=0),"D",IF(AND($BJ8=4,VLOOKUP($BC8,BU:DT,$BK8,FALSE)&lt;&gt;0),"D","C"))</f>
        <v>#VALUE!</v>
      </c>
      <c r="BM8" s="11" t="e" cm="1">
        <f t="array" ref="BM8">IF(AND($BJ8=3,$BC8=0,MOD(VLOOKUP($BB8,BU:DT,$BK8,FALSE),2)=0,INDEX(BU:DT,VLOOKUP($BB8,BU:DT,$BK8,FALSE)+8,$BK8+1)=0),"D",IF(AND($BJ8=3,$BC8=255,MOD(VLOOKUP($BB8,BU:DT,$BK8,FALSE),2)=1,INDEX(BU:DT,VLOOKUP($BB8,BU:DT,$BK8,FALSE)+8,$BK8+1)=255),"D","C"))</f>
        <v>#VALUE!</v>
      </c>
      <c r="BN8" s="11" t="e" cm="1">
        <f t="array" ref="BN8">IF(AND($BJ8=2,$BC8=0,$BB8=0,MOD(VLOOKUP($BA8,BU:DT,$BK8,FALSE),2)=0,INDEX(DH:EM,VLOOKUP($BA8,BU:DT,$BK8,FALSE)+8,DC14+1)=0,INDEX(BU:DT,VLOOKUP($BA8,BU:DT,$BK8,FALSE)+8,$BK8+2)=0),"D",IF(AND($BJ8=2,$BC8=255,$BB8=255,MOD(VLOOKUP($BA8,BU:DT,$BK8,FALSE),2)=1,INDEX(BU:DT,VLOOKUP($BA8,BU:DT,$BK8,FALSE)+8,$BK8+1)=255,INDEX(BU:DT,VLOOKUP($BA8,BU:DT,$BK8,FALSE)+8,$BK8+2)=255),"D","C"))</f>
        <v>#VALUE!</v>
      </c>
      <c r="BO8" s="11" t="str">
        <f>IF($BJ8&lt;&gt;"以後判定なし",IF(AND($BJ8=4,$BL8="D"),"D",(IF(AND($BJ8=3,$BM8="D"),"D",(IF(AND($BJ8=2,$BN8="D"),"D","C"))))),"判定不要")</f>
        <v>判定不要</v>
      </c>
      <c r="BP8" s="11" t="e">
        <f t="shared" ref="BP8:BP39" si="5">IF(AND($BD8="a",$BE8="A"),$BR$8,IF($BF8="A",$BR$8,IF($BG8="B",$BR$9,IF($BH8="C",$BR$10,IF($BI8="E",$BR$12,IF($BI8="C",$BR$10,IF($BJ8="C",$BR$10,IF($BO8="C",$BR$10,IF($BO8="D",$BR$11,"ERROR")))))))))</f>
        <v>#VALUE!</v>
      </c>
      <c r="BQ8" s="11" t="s">
        <v>140</v>
      </c>
      <c r="BR8" s="11" t="s">
        <v>201</v>
      </c>
      <c r="BU8" s="11">
        <v>0</v>
      </c>
      <c r="BV8" s="11">
        <v>0</v>
      </c>
      <c r="BW8" s="11">
        <v>0</v>
      </c>
      <c r="BX8" s="11">
        <v>0</v>
      </c>
      <c r="BY8" s="11">
        <v>0</v>
      </c>
      <c r="BZ8" s="11">
        <v>0</v>
      </c>
      <c r="CA8" s="11">
        <v>0</v>
      </c>
      <c r="CB8" s="11">
        <v>0</v>
      </c>
      <c r="CC8" s="11">
        <v>0</v>
      </c>
      <c r="CD8" s="11">
        <v>0</v>
      </c>
      <c r="CE8" s="11">
        <v>0</v>
      </c>
      <c r="CF8" s="11">
        <v>0</v>
      </c>
      <c r="CG8" s="11">
        <v>0</v>
      </c>
      <c r="CH8" s="11">
        <v>0</v>
      </c>
      <c r="CI8" s="11">
        <v>0</v>
      </c>
      <c r="CJ8" s="11">
        <v>0</v>
      </c>
      <c r="CK8" s="11">
        <v>0</v>
      </c>
      <c r="CL8" s="11">
        <v>0</v>
      </c>
      <c r="CM8" s="11">
        <v>0</v>
      </c>
      <c r="CN8" s="11">
        <v>0</v>
      </c>
      <c r="CO8" s="11">
        <v>0</v>
      </c>
      <c r="CP8" s="11">
        <v>0</v>
      </c>
      <c r="CQ8" s="11">
        <v>0</v>
      </c>
      <c r="CR8" s="11">
        <v>0</v>
      </c>
      <c r="CS8" s="11">
        <v>0</v>
      </c>
      <c r="CT8" s="11">
        <v>0</v>
      </c>
      <c r="CU8" s="11">
        <v>0</v>
      </c>
      <c r="CV8" s="11">
        <v>0</v>
      </c>
      <c r="CW8" s="11">
        <v>0</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v>0</v>
      </c>
      <c r="DT8" s="11">
        <v>0</v>
      </c>
    </row>
    <row r="9" spans="1:124" ht="31.5" customHeight="1">
      <c r="A9" s="82">
        <v>2</v>
      </c>
      <c r="B9" s="12"/>
      <c r="C9" s="129"/>
      <c r="D9" s="12"/>
      <c r="E9" s="12"/>
      <c r="F9" s="16"/>
      <c r="G9" s="16"/>
      <c r="H9" s="16"/>
      <c r="I9" s="14" t="str">
        <f>IF(AND(F9="診断希望あり",H9="動的IP"),"脆弱性診断当日に連携してください。","")</f>
        <v/>
      </c>
      <c r="J9" s="14" t="str">
        <f t="shared" ref="J9" si="6">IF(AND(I9&lt;&gt;"",I9&lt;&gt;"脆弱性診断当日に連携してください。"),"/32","")</f>
        <v/>
      </c>
      <c r="K9" s="264" t="str">
        <f t="shared" si="1"/>
        <v/>
      </c>
      <c r="L9" s="16"/>
      <c r="M9" s="83" t="str">
        <f t="shared" ref="M9:M72" si="7">TEXT(A9,"00")&amp;"A"</f>
        <v>02A</v>
      </c>
      <c r="N9" s="59"/>
      <c r="O9" s="12"/>
      <c r="P9" s="12"/>
      <c r="Q9" s="12"/>
      <c r="R9" s="12"/>
      <c r="S9" s="15"/>
      <c r="T9" s="14"/>
      <c r="U9" s="12"/>
      <c r="V9" s="12"/>
      <c r="W9" s="12"/>
      <c r="X9" s="12"/>
      <c r="Y9" s="12"/>
      <c r="Z9" s="12"/>
      <c r="AA9" s="12"/>
      <c r="AB9" s="84" t="str">
        <f t="shared" ref="AB9:AB72" si="8">TEXT(A9,"00")&amp;"B"</f>
        <v>02B</v>
      </c>
      <c r="AC9" s="59"/>
      <c r="AD9" s="31"/>
      <c r="AE9" s="31"/>
      <c r="AF9" s="31"/>
      <c r="AG9" s="31"/>
      <c r="AH9" s="31"/>
      <c r="AI9" s="32"/>
      <c r="AJ9" s="31"/>
      <c r="AK9" s="31"/>
      <c r="AL9" s="31"/>
      <c r="AM9" s="31"/>
      <c r="AN9" s="31"/>
      <c r="AO9" s="31"/>
      <c r="AP9" s="31"/>
      <c r="AQ9" s="12"/>
      <c r="AS9" s="11">
        <f t="shared" ref="AS9:AS72" si="9">IF(OR(COUNTIF(C9,"*CAF*")&gt;0,COUNTIF(C9,"*caf*")&gt;0),1,IF(OR(COUNTIF(C9,"*COP*")&gt;0,COUNTIF(C9,"*cop*")&gt;0),2,IF(COUNTIF(C9,"不明")&gt;0,8,IF(COUNTIF(C9,"")&gt;0,9,3))))</f>
        <v>9</v>
      </c>
      <c r="AW9" s="11" t="s">
        <v>202</v>
      </c>
      <c r="AX9" s="11" t="s">
        <v>203</v>
      </c>
      <c r="AZ9" s="11" t="e">
        <f t="shared" ref="AZ9:AZ72" si="10">VALUE(LEFT($I9,FIND(".",$I9)-1))</f>
        <v>#VALUE!</v>
      </c>
      <c r="BA9" s="11" t="e">
        <f t="shared" ref="BA9:BA72" si="11">VALUE(MID(LEFT($I9,FIND(".",$I9,LEN($AZ9)+2)-1),LEN($AZ9)+2,3))</f>
        <v>#VALUE!</v>
      </c>
      <c r="BB9" s="11" t="e">
        <f t="shared" ref="BB9:BB72" si="12">VALUE(MID(LEFT($I9,FIND(".",$I9,LEN($AZ9&amp;$BA9)+3)-1),LEN($AZ9&amp;$BA9)+3,3))</f>
        <v>#VALUE!</v>
      </c>
      <c r="BC9" s="11" t="e">
        <f t="shared" ref="BC9:BC72" si="13">VALUE(SUBSTITUTE(RIGHT($I9,LEN($I9)-LEN($AZ9&amp;$BA9&amp;$BB9)-3),"/"&amp;IFERROR(MID($I9,FIND("/",$I9)+1,3),""),""))</f>
        <v>#VALUE!</v>
      </c>
      <c r="BD9" s="11" t="str">
        <f t="shared" si="2"/>
        <v>記載なし</v>
      </c>
      <c r="BE9" s="11" t="str">
        <f t="shared" si="3"/>
        <v>A</v>
      </c>
      <c r="BF9" s="11" t="e">
        <f>IF(OR($AZ9&gt;255,$BA9&gt;255,$BB9&gt;255,$BC9&gt;255,$AZ9="",$BA9="",$BB9="",$BC9=""),"A","次判定へ")</f>
        <v>#VALUE!</v>
      </c>
      <c r="BG9" s="11" t="e">
        <f t="shared" ref="BG9:BG72" si="14">IF(OR(AND($AZ9=10,AND($BA9&gt;=0,$BA9&lt;=255),AND($BB9&gt;=0,$BB9&lt;=255),AND($BC9&gt;=0,$BC9&lt;=255)),AND($AZ9=172,AND($BA9&gt;=16,$BA9&lt;=31),AND($BB9&gt;=0,$BB9&lt;=255),AND($BC9&gt;=0,$BC9&lt;=255)),AND($AZ9=192,$BA9=168,AND($BB9&gt;=0,$BB9&lt;=255),AND($BC9&gt;=0,$BC9&lt;=255)),AND($AZ9=100,AND($BA9&gt;=64,$BA9&lt;=127),AND($BB9&gt;=0,$BB9&lt;=255),AND($BC9&gt;=0,$BC9&lt;=255))),"B","次判定へ")</f>
        <v>#VALUE!</v>
      </c>
      <c r="BH9" s="11" t="str">
        <f t="shared" ref="BH9:BH72" si="15">IFERROR(VALUE(MID($J9,FIND("/",$J9)+1,3)),IFERROR(VALUE(MID($J9,FIND("/",$J9)+1,2)),"C"))</f>
        <v>C</v>
      </c>
      <c r="BI9" s="11" t="str">
        <f t="shared" ref="BI9:BI72" si="16">IF($BH9=32,"E",IF($BH9=31,"C","次判定へ"))</f>
        <v>次判定へ</v>
      </c>
      <c r="BJ9" s="11" t="str">
        <f t="shared" ref="BJ9:BJ72" si="17">IF(AND($BH9&lt;&gt;"C",$BI9="次判定へ"),IF($BH9&gt;=24,4,IF($BH9&gt;=16,3,IF($BH9&gt;=8,2,"C"))),"以後判定なし")</f>
        <v>以後判定なし</v>
      </c>
      <c r="BK9" s="11" t="e">
        <f t="shared" ref="BK9:BK72" si="18">VALUE(MATCH($BH9,$BU$7:$DT$7,0))</f>
        <v>#N/A</v>
      </c>
      <c r="BL9" s="11" t="e">
        <f t="shared" si="4"/>
        <v>#VALUE!</v>
      </c>
      <c r="BM9" s="11" t="e" cm="1">
        <f t="array" ref="BM9">IF(AND($BJ9=3,$BC9=0,MOD(VLOOKUP($BB9,BU:DT,$BK9,FALSE),2)=0,INDEX(BU:DT,VLOOKUP($BB9,BU:DT,$BK9,FALSE)+8,$BK9+1)=0),"D",IF(AND($BJ9=3,$BC9=255,MOD(VLOOKUP($BB9,BU:DT,$BK9,FALSE),2)=1,INDEX(BU:DT,VLOOKUP($BB9,BU:DT,$BK9,FALSE)+8,$BK9+1)=255),"D","C"))</f>
        <v>#VALUE!</v>
      </c>
      <c r="BN9" s="11" t="e" cm="1">
        <f t="array" ref="BN9">IF(AND($BJ9=2,$BC9=0,$BB9=0,MOD(VLOOKUP($BA9,BU:DT,$BK9,FALSE),2)=0,INDEX(DH:EM,VLOOKUP($BA9,BU:DT,$BK9,FALSE)+8,DC15+1)=0,INDEX(BU:DT,VLOOKUP($BA9,BU:DT,$BK9,FALSE)+8,$BK9+2)=0),"D",IF(AND($BJ9=2,$BC9=255,$BB9=255,MOD(VLOOKUP($BA9,BU:DT,$BK9,FALSE),2)=1,INDEX(BU:DT,VLOOKUP($BA9,BU:DT,$BK9,FALSE)+8,$BK9+1)=255,INDEX(BU:DT,VLOOKUP($BA9,BU:DT,$BK9,FALSE)+8,$BK9+2)=255),"D","C"))</f>
        <v>#VALUE!</v>
      </c>
      <c r="BO9" s="11" t="str">
        <f t="shared" ref="BO9:BO72" si="19">IF($BJ9&lt;&gt;"以後判定なし",IF(AND($BJ9=4,$BL9="D"),"D",(IF(AND($BJ9=3,$BM9="D"),"D",(IF(AND($BJ9=2,$BN9="D"),"D","C"))))),"判定不要")</f>
        <v>判定不要</v>
      </c>
      <c r="BP9" s="11" t="e">
        <f t="shared" si="5"/>
        <v>#VALUE!</v>
      </c>
      <c r="BQ9" s="11" t="s">
        <v>141</v>
      </c>
      <c r="BR9" s="11" t="s">
        <v>204</v>
      </c>
      <c r="BU9" s="11">
        <v>1</v>
      </c>
      <c r="CC9" s="11">
        <v>1</v>
      </c>
      <c r="CD9" s="11">
        <v>255</v>
      </c>
      <c r="CS9" s="11">
        <v>1</v>
      </c>
      <c r="CT9" s="11">
        <v>255</v>
      </c>
      <c r="CU9" s="11">
        <v>255</v>
      </c>
      <c r="DQ9" s="11">
        <v>1</v>
      </c>
      <c r="DR9" s="11">
        <v>255</v>
      </c>
      <c r="DS9" s="11">
        <v>255</v>
      </c>
      <c r="DT9" s="11">
        <v>255</v>
      </c>
    </row>
    <row r="10" spans="1:124" ht="31.5" customHeight="1">
      <c r="A10" s="82">
        <v>3</v>
      </c>
      <c r="B10" s="12"/>
      <c r="C10" s="13"/>
      <c r="D10" s="14"/>
      <c r="E10" s="12"/>
      <c r="F10" s="13"/>
      <c r="G10" s="13"/>
      <c r="H10" s="13"/>
      <c r="I10" s="14" t="str">
        <f>IF(AND(F10="診断希望あり",H10="動的IP"),"脆弱性診断当日に連携してください。","")</f>
        <v/>
      </c>
      <c r="J10" s="14" t="str">
        <f>IF(AND(I10&lt;&gt;"",I10&lt;&gt;"脆弱性診断当日に連携してください。"),"/32","")</f>
        <v/>
      </c>
      <c r="K10" s="264" t="str">
        <f t="shared" si="1"/>
        <v/>
      </c>
      <c r="L10" s="13"/>
      <c r="M10" s="83" t="str">
        <f t="shared" si="7"/>
        <v>03A</v>
      </c>
      <c r="N10" s="58"/>
      <c r="O10" s="15"/>
      <c r="P10" s="15"/>
      <c r="Q10" s="15"/>
      <c r="R10" s="15"/>
      <c r="S10" s="15"/>
      <c r="T10" s="12"/>
      <c r="U10" s="14"/>
      <c r="V10" s="14"/>
      <c r="W10" s="14"/>
      <c r="X10" s="14"/>
      <c r="Y10" s="14"/>
      <c r="Z10" s="14"/>
      <c r="AA10" s="14"/>
      <c r="AB10" s="84" t="str">
        <f t="shared" si="8"/>
        <v>03B</v>
      </c>
      <c r="AC10" s="58"/>
      <c r="AD10" s="31"/>
      <c r="AE10" s="31"/>
      <c r="AF10" s="31"/>
      <c r="AG10" s="31"/>
      <c r="AH10" s="31"/>
      <c r="AI10" s="31"/>
      <c r="AJ10" s="32"/>
      <c r="AK10" s="32"/>
      <c r="AL10" s="32"/>
      <c r="AM10" s="32"/>
      <c r="AN10" s="32"/>
      <c r="AO10" s="32"/>
      <c r="AP10" s="32"/>
      <c r="AQ10" s="15"/>
      <c r="AS10" s="11">
        <f t="shared" si="9"/>
        <v>9</v>
      </c>
      <c r="AW10" s="11" t="s">
        <v>205</v>
      </c>
      <c r="AX10" s="11" t="s">
        <v>206</v>
      </c>
      <c r="AZ10" s="11" t="e">
        <f t="shared" si="10"/>
        <v>#VALUE!</v>
      </c>
      <c r="BA10" s="11" t="e">
        <f t="shared" si="11"/>
        <v>#VALUE!</v>
      </c>
      <c r="BB10" s="11" t="e">
        <f t="shared" si="12"/>
        <v>#VALUE!</v>
      </c>
      <c r="BC10" s="11" t="e">
        <f t="shared" si="13"/>
        <v>#VALUE!</v>
      </c>
      <c r="BD10" s="11" t="str">
        <f t="shared" si="2"/>
        <v>記載なし</v>
      </c>
      <c r="BE10" s="11" t="str">
        <f t="shared" si="3"/>
        <v>A</v>
      </c>
      <c r="BF10" s="11" t="e">
        <f>IF(OR($AZ10&gt;255,$BA10&gt;255,$BB10&gt;255,$BC10&gt;255,$AZ10="",$BA10="",$BB10="",$BC10=""),"A","次判定へ")</f>
        <v>#VALUE!</v>
      </c>
      <c r="BG10" s="11" t="e">
        <f t="shared" si="14"/>
        <v>#VALUE!</v>
      </c>
      <c r="BH10" s="11" t="str">
        <f t="shared" si="15"/>
        <v>C</v>
      </c>
      <c r="BI10" s="11" t="str">
        <f t="shared" si="16"/>
        <v>次判定へ</v>
      </c>
      <c r="BJ10" s="11" t="str">
        <f t="shared" si="17"/>
        <v>以後判定なし</v>
      </c>
      <c r="BK10" s="11" t="e">
        <f t="shared" si="18"/>
        <v>#N/A</v>
      </c>
      <c r="BL10" s="11" t="e">
        <f t="shared" si="4"/>
        <v>#VALUE!</v>
      </c>
      <c r="BM10" s="11" t="e" cm="1">
        <f t="array" ref="BM10">IF(AND($BJ10=3,$BC10=0,MOD(VLOOKUP($BB10,BU:DT,$BK10,FALSE),2)=0,INDEX(BU:DT,VLOOKUP($BB10,BU:DT,$BK10,FALSE)+8,$BK10+1)=0),"D",IF(AND($BJ10=3,$BC10=255,MOD(VLOOKUP($BB10,BU:DT,$BK10,FALSE),2)=1,INDEX(BU:DT,VLOOKUP($BB10,BU:DT,$BK10,FALSE)+8,$BK10+1)=255),"D","C"))</f>
        <v>#VALUE!</v>
      </c>
      <c r="BN10" s="11" t="e" cm="1">
        <f t="array" ref="BN10">IF(AND($BJ10=2,$BC10=0,$BB10=0,MOD(VLOOKUP($BA10,BU:DT,$BK10,FALSE),2)=0,INDEX(DH:EM,VLOOKUP($BA10,BU:DT,$BK10,FALSE)+8,DC16+1)=0,INDEX(BU:DT,VLOOKUP($BA10,BU:DT,$BK10,FALSE)+8,$BK10+2)=0),"D",IF(AND($BJ10=2,$BC10=255,$BB10=255,MOD(VLOOKUP($BA10,BU:DT,$BK10,FALSE),2)=1,INDEX(BU:DT,VLOOKUP($BA10,BU:DT,$BK10,FALSE)+8,$BK10+1)=255,INDEX(BU:DT,VLOOKUP($BA10,BU:DT,$BK10,FALSE)+8,$BK10+2)=255),"D","C"))</f>
        <v>#VALUE!</v>
      </c>
      <c r="BO10" s="11" t="str">
        <f t="shared" si="19"/>
        <v>判定不要</v>
      </c>
      <c r="BP10" s="11" t="e">
        <f t="shared" si="5"/>
        <v>#VALUE!</v>
      </c>
      <c r="BQ10" s="11" t="s">
        <v>142</v>
      </c>
      <c r="BR10" s="11" t="s">
        <v>207</v>
      </c>
      <c r="BU10" s="11">
        <v>2</v>
      </c>
      <c r="CC10" s="11">
        <v>2</v>
      </c>
      <c r="CD10" s="11">
        <v>0</v>
      </c>
      <c r="CS10" s="11">
        <v>2</v>
      </c>
      <c r="CT10" s="11">
        <v>0</v>
      </c>
      <c r="CU10" s="11">
        <v>0</v>
      </c>
      <c r="DQ10" s="11">
        <v>2</v>
      </c>
      <c r="DR10" s="11">
        <v>0</v>
      </c>
      <c r="DS10" s="11">
        <v>0</v>
      </c>
      <c r="DT10" s="11">
        <v>0</v>
      </c>
    </row>
    <row r="11" spans="1:124" ht="31.5" customHeight="1">
      <c r="A11" s="82">
        <v>4</v>
      </c>
      <c r="B11" s="12"/>
      <c r="C11" s="16"/>
      <c r="D11" s="12"/>
      <c r="E11" s="12"/>
      <c r="F11" s="16"/>
      <c r="G11" s="16"/>
      <c r="H11" s="16"/>
      <c r="I11" s="14" t="str">
        <f t="shared" ref="I11:I72" si="20">IF(AND(F11="診断希望あり",H11="動的IP"),"脆弱性診断当日に連携してください。","")</f>
        <v/>
      </c>
      <c r="J11" s="14" t="str">
        <f t="shared" si="0"/>
        <v/>
      </c>
      <c r="K11" s="264" t="str">
        <f t="shared" si="1"/>
        <v/>
      </c>
      <c r="L11" s="16"/>
      <c r="M11" s="83" t="str">
        <f t="shared" si="7"/>
        <v>04A</v>
      </c>
      <c r="N11" s="58"/>
      <c r="O11" s="15"/>
      <c r="P11" s="15"/>
      <c r="Q11" s="15"/>
      <c r="R11" s="15"/>
      <c r="S11" s="15"/>
      <c r="T11" s="15"/>
      <c r="U11" s="15"/>
      <c r="V11" s="15"/>
      <c r="W11" s="15"/>
      <c r="X11" s="15"/>
      <c r="Y11" s="15"/>
      <c r="Z11" s="15"/>
      <c r="AA11" s="15"/>
      <c r="AB11" s="84" t="str">
        <f t="shared" si="8"/>
        <v>04B</v>
      </c>
      <c r="AC11" s="58"/>
      <c r="AD11" s="31"/>
      <c r="AE11" s="31"/>
      <c r="AF11" s="31"/>
      <c r="AG11" s="31"/>
      <c r="AH11" s="31"/>
      <c r="AI11" s="31"/>
      <c r="AJ11" s="31"/>
      <c r="AK11" s="31"/>
      <c r="AL11" s="31"/>
      <c r="AM11" s="31"/>
      <c r="AN11" s="31"/>
      <c r="AO11" s="31"/>
      <c r="AP11" s="31"/>
      <c r="AQ11" s="12"/>
      <c r="AS11" s="11">
        <f t="shared" si="9"/>
        <v>9</v>
      </c>
      <c r="AW11" s="146" t="s">
        <v>208</v>
      </c>
      <c r="AX11" s="11" t="s">
        <v>209</v>
      </c>
      <c r="AZ11" s="11" t="e">
        <f t="shared" si="10"/>
        <v>#VALUE!</v>
      </c>
      <c r="BA11" s="11" t="e">
        <f t="shared" si="11"/>
        <v>#VALUE!</v>
      </c>
      <c r="BB11" s="11" t="e">
        <f t="shared" si="12"/>
        <v>#VALUE!</v>
      </c>
      <c r="BC11" s="11" t="e">
        <f t="shared" si="13"/>
        <v>#VALUE!</v>
      </c>
      <c r="BD11" s="11" t="str">
        <f t="shared" si="2"/>
        <v>記載なし</v>
      </c>
      <c r="BE11" s="11" t="str">
        <f t="shared" si="3"/>
        <v>A</v>
      </c>
      <c r="BF11" s="11" t="e">
        <f t="shared" ref="BF11:BF72" si="21">IF(OR($AZ11&gt;255,$BA11&gt;255,$BB11&gt;255,$BC11&gt;255,$AZ11="",$BA11="",$BB11="",$BC11=""),"A","次判定へ")</f>
        <v>#VALUE!</v>
      </c>
      <c r="BG11" s="11" t="e">
        <f t="shared" si="14"/>
        <v>#VALUE!</v>
      </c>
      <c r="BH11" s="11" t="str">
        <f t="shared" si="15"/>
        <v>C</v>
      </c>
      <c r="BI11" s="11" t="str">
        <f t="shared" si="16"/>
        <v>次判定へ</v>
      </c>
      <c r="BJ11" s="11" t="str">
        <f t="shared" si="17"/>
        <v>以後判定なし</v>
      </c>
      <c r="BK11" s="11" t="e">
        <f t="shared" si="18"/>
        <v>#N/A</v>
      </c>
      <c r="BL11" s="11" t="e">
        <f t="shared" si="4"/>
        <v>#VALUE!</v>
      </c>
      <c r="BM11" s="11" t="e" cm="1">
        <f t="array" ref="BM11">IF(AND($BJ11=3,$BC11=0,MOD(VLOOKUP($BB11,BU:DT,$BK11,FALSE),2)=0,INDEX(BU:DT,VLOOKUP($BB11,BU:DT,$BK11,FALSE)+8,$BK11+1)=0),"D",IF(AND($BJ11=3,$BC11=255,MOD(VLOOKUP($BB11,BU:DT,$BK11,FALSE),2)=1,INDEX(BU:DT,VLOOKUP($BB11,BU:DT,$BK11,FALSE)+8,$BK11+1)=255),"D","C"))</f>
        <v>#VALUE!</v>
      </c>
      <c r="BN11" s="11" t="e" cm="1">
        <f t="array" ref="BN11">IF(AND($BJ11=2,$BC11=0,$BB11=0,MOD(VLOOKUP($BA11,BU:DT,$BK11,FALSE),2)=0,INDEX(DH:EM,VLOOKUP($BA11,BU:DT,$BK11,FALSE)+8,DC17+1)=0,INDEX(BU:DT,VLOOKUP($BA11,BU:DT,$BK11,FALSE)+8,$BK11+2)=0),"D",IF(AND($BJ11=2,$BC11=255,$BB11=255,MOD(VLOOKUP($BA11,BU:DT,$BK11,FALSE),2)=1,INDEX(BU:DT,VLOOKUP($BA11,BU:DT,$BK11,FALSE)+8,$BK11+1)=255,INDEX(BU:DT,VLOOKUP($BA11,BU:DT,$BK11,FALSE)+8,$BK11+2)=255),"D","C"))</f>
        <v>#VALUE!</v>
      </c>
      <c r="BO11" s="11" t="str">
        <f t="shared" si="19"/>
        <v>判定不要</v>
      </c>
      <c r="BP11" s="11" t="e">
        <f t="shared" si="5"/>
        <v>#VALUE!</v>
      </c>
      <c r="BQ11" s="11" t="s">
        <v>210</v>
      </c>
      <c r="BR11" s="11" t="s">
        <v>211</v>
      </c>
      <c r="BU11" s="11">
        <v>3</v>
      </c>
      <c r="BV11" s="11">
        <v>3</v>
      </c>
      <c r="CC11" s="11">
        <v>3</v>
      </c>
      <c r="CD11" s="11">
        <v>255</v>
      </c>
      <c r="CE11" s="11">
        <v>3</v>
      </c>
      <c r="CF11" s="11">
        <v>255</v>
      </c>
      <c r="CS11" s="11">
        <v>3</v>
      </c>
      <c r="CT11" s="11">
        <v>255</v>
      </c>
      <c r="CU11" s="11">
        <v>255</v>
      </c>
      <c r="CV11" s="11">
        <v>3</v>
      </c>
      <c r="CW11" s="11">
        <v>255</v>
      </c>
      <c r="CX11" s="11">
        <v>255</v>
      </c>
      <c r="DQ11" s="11">
        <v>3</v>
      </c>
      <c r="DR11" s="11">
        <v>255</v>
      </c>
      <c r="DS11" s="11">
        <v>255</v>
      </c>
      <c r="DT11" s="11">
        <v>255</v>
      </c>
    </row>
    <row r="12" spans="1:124" ht="31.5" customHeight="1">
      <c r="A12" s="82">
        <v>5</v>
      </c>
      <c r="B12" s="12"/>
      <c r="C12" s="13"/>
      <c r="D12" s="14"/>
      <c r="E12" s="12"/>
      <c r="F12" s="13"/>
      <c r="G12" s="13"/>
      <c r="H12" s="13"/>
      <c r="I12" s="14" t="str">
        <f t="shared" si="20"/>
        <v/>
      </c>
      <c r="J12" s="14" t="str">
        <f t="shared" si="0"/>
        <v/>
      </c>
      <c r="K12" s="264" t="str">
        <f t="shared" si="1"/>
        <v/>
      </c>
      <c r="L12" s="13"/>
      <c r="M12" s="83" t="str">
        <f t="shared" si="7"/>
        <v>05A</v>
      </c>
      <c r="N12" s="59"/>
      <c r="O12" s="12"/>
      <c r="P12" s="12"/>
      <c r="Q12" s="12"/>
      <c r="R12" s="12"/>
      <c r="S12" s="15"/>
      <c r="T12" s="14"/>
      <c r="U12" s="15"/>
      <c r="V12" s="15"/>
      <c r="W12" s="15"/>
      <c r="X12" s="15"/>
      <c r="Y12" s="15"/>
      <c r="Z12" s="15"/>
      <c r="AA12" s="15"/>
      <c r="AB12" s="84" t="str">
        <f t="shared" si="8"/>
        <v>05B</v>
      </c>
      <c r="AC12" s="59"/>
      <c r="AD12" s="31"/>
      <c r="AE12" s="31"/>
      <c r="AF12" s="31"/>
      <c r="AG12" s="31"/>
      <c r="AH12" s="31"/>
      <c r="AI12" s="32"/>
      <c r="AJ12" s="31"/>
      <c r="AK12" s="31"/>
      <c r="AL12" s="31"/>
      <c r="AM12" s="31"/>
      <c r="AN12" s="31"/>
      <c r="AO12" s="31"/>
      <c r="AP12" s="31"/>
      <c r="AQ12" s="15"/>
      <c r="AS12" s="11">
        <f t="shared" si="9"/>
        <v>9</v>
      </c>
      <c r="AW12" s="11" t="s">
        <v>212</v>
      </c>
      <c r="AX12" s="11" t="s">
        <v>213</v>
      </c>
      <c r="AZ12" s="11" t="e">
        <f t="shared" si="10"/>
        <v>#VALUE!</v>
      </c>
      <c r="BA12" s="11" t="e">
        <f t="shared" si="11"/>
        <v>#VALUE!</v>
      </c>
      <c r="BB12" s="11" t="e">
        <f t="shared" si="12"/>
        <v>#VALUE!</v>
      </c>
      <c r="BC12" s="11" t="e">
        <f t="shared" si="13"/>
        <v>#VALUE!</v>
      </c>
      <c r="BD12" s="11" t="str">
        <f t="shared" si="2"/>
        <v>記載なし</v>
      </c>
      <c r="BE12" s="11" t="str">
        <f t="shared" si="3"/>
        <v>A</v>
      </c>
      <c r="BF12" s="11" t="e">
        <f t="shared" si="21"/>
        <v>#VALUE!</v>
      </c>
      <c r="BG12" s="11" t="e">
        <f t="shared" si="14"/>
        <v>#VALUE!</v>
      </c>
      <c r="BH12" s="11" t="str">
        <f t="shared" si="15"/>
        <v>C</v>
      </c>
      <c r="BI12" s="11" t="str">
        <f t="shared" si="16"/>
        <v>次判定へ</v>
      </c>
      <c r="BJ12" s="11" t="str">
        <f t="shared" si="17"/>
        <v>以後判定なし</v>
      </c>
      <c r="BK12" s="11" t="e">
        <f t="shared" si="18"/>
        <v>#N/A</v>
      </c>
      <c r="BL12" s="11" t="e">
        <f t="shared" si="4"/>
        <v>#VALUE!</v>
      </c>
      <c r="BM12" s="11" t="e" cm="1">
        <f t="array" ref="BM12">IF(AND($BJ12=3,$BC12=0,MOD(VLOOKUP($BB12,BU:DT,$BK12,FALSE),2)=0,INDEX(BU:DT,VLOOKUP($BB12,BU:DT,$BK12,FALSE)+8,$BK12+1)=0),"D",IF(AND($BJ12=3,$BC12=255,MOD(VLOOKUP($BB12,BU:DT,$BK12,FALSE),2)=1,INDEX(BU:DT,VLOOKUP($BB12,BU:DT,$BK12,FALSE)+8,$BK12+1)=255),"D","C"))</f>
        <v>#VALUE!</v>
      </c>
      <c r="BN12" s="11" t="e" cm="1">
        <f t="array" ref="BN12">IF(AND($BJ12=2,$BC12=0,$BB12=0,MOD(VLOOKUP($BA12,BU:DT,$BK12,FALSE),2)=0,INDEX(DH:EM,VLOOKUP($BA12,BU:DT,$BK12,FALSE)+8,DC18+1)=0,INDEX(BU:DT,VLOOKUP($BA12,BU:DT,$BK12,FALSE)+8,$BK12+2)=0),"D",IF(AND($BJ12=2,$BC12=255,$BB12=255,MOD(VLOOKUP($BA12,BU:DT,$BK12,FALSE),2)=1,INDEX(BU:DT,VLOOKUP($BA12,BU:DT,$BK12,FALSE)+8,$BK12+1)=255,INDEX(BU:DT,VLOOKUP($BA12,BU:DT,$BK12,FALSE)+8,$BK12+2)=255),"D","C"))</f>
        <v>#VALUE!</v>
      </c>
      <c r="BO12" s="11" t="str">
        <f t="shared" si="19"/>
        <v>判定不要</v>
      </c>
      <c r="BP12" s="11" t="e">
        <f t="shared" si="5"/>
        <v>#VALUE!</v>
      </c>
      <c r="BQ12" s="11" t="s">
        <v>214</v>
      </c>
      <c r="BR12" s="11" t="s">
        <v>155</v>
      </c>
      <c r="BU12" s="11">
        <v>4</v>
      </c>
      <c r="BV12" s="11">
        <v>4</v>
      </c>
      <c r="CC12" s="11">
        <v>4</v>
      </c>
      <c r="CD12" s="11">
        <v>0</v>
      </c>
      <c r="CE12" s="11">
        <v>4</v>
      </c>
      <c r="CF12" s="11">
        <v>0</v>
      </c>
      <c r="CS12" s="11">
        <v>4</v>
      </c>
      <c r="CT12" s="11">
        <v>0</v>
      </c>
      <c r="CU12" s="11">
        <v>0</v>
      </c>
      <c r="CV12" s="11">
        <v>4</v>
      </c>
      <c r="CW12" s="11">
        <v>0</v>
      </c>
      <c r="CX12" s="11">
        <v>0</v>
      </c>
      <c r="DQ12" s="11">
        <v>4</v>
      </c>
      <c r="DR12" s="11">
        <v>0</v>
      </c>
      <c r="DS12" s="11">
        <v>0</v>
      </c>
      <c r="DT12" s="11">
        <v>0</v>
      </c>
    </row>
    <row r="13" spans="1:124" ht="31.5" customHeight="1">
      <c r="A13" s="82">
        <v>6</v>
      </c>
      <c r="B13" s="12"/>
      <c r="C13" s="16"/>
      <c r="D13" s="12"/>
      <c r="E13" s="12"/>
      <c r="F13" s="16"/>
      <c r="G13" s="16"/>
      <c r="H13" s="16"/>
      <c r="I13" s="14" t="str">
        <f t="shared" si="20"/>
        <v/>
      </c>
      <c r="J13" s="14" t="str">
        <f t="shared" si="0"/>
        <v/>
      </c>
      <c r="K13" s="264" t="str">
        <f t="shared" si="1"/>
        <v/>
      </c>
      <c r="L13" s="16"/>
      <c r="M13" s="83" t="str">
        <f t="shared" si="7"/>
        <v>06A</v>
      </c>
      <c r="N13" s="58"/>
      <c r="O13" s="15"/>
      <c r="P13" s="15"/>
      <c r="Q13" s="15"/>
      <c r="R13" s="15"/>
      <c r="S13" s="15"/>
      <c r="T13" s="12"/>
      <c r="U13" s="15"/>
      <c r="V13" s="15"/>
      <c r="W13" s="15"/>
      <c r="X13" s="15"/>
      <c r="Y13" s="15"/>
      <c r="Z13" s="15"/>
      <c r="AA13" s="15"/>
      <c r="AB13" s="84" t="str">
        <f t="shared" si="8"/>
        <v>06B</v>
      </c>
      <c r="AC13" s="58"/>
      <c r="AD13" s="31"/>
      <c r="AE13" s="31"/>
      <c r="AF13" s="31"/>
      <c r="AG13" s="31"/>
      <c r="AH13" s="31"/>
      <c r="AI13" s="31"/>
      <c r="AJ13" s="31"/>
      <c r="AK13" s="31"/>
      <c r="AL13" s="31"/>
      <c r="AM13" s="31"/>
      <c r="AN13" s="31"/>
      <c r="AO13" s="31"/>
      <c r="AP13" s="31"/>
      <c r="AQ13" s="12"/>
      <c r="AS13" s="11">
        <f t="shared" si="9"/>
        <v>9</v>
      </c>
      <c r="AW13" s="11" t="s">
        <v>215</v>
      </c>
      <c r="AX13" s="11" t="s">
        <v>216</v>
      </c>
      <c r="AZ13" s="11" t="e">
        <f t="shared" si="10"/>
        <v>#VALUE!</v>
      </c>
      <c r="BA13" s="11" t="e">
        <f t="shared" si="11"/>
        <v>#VALUE!</v>
      </c>
      <c r="BB13" s="11" t="e">
        <f t="shared" si="12"/>
        <v>#VALUE!</v>
      </c>
      <c r="BC13" s="11" t="e">
        <f t="shared" si="13"/>
        <v>#VALUE!</v>
      </c>
      <c r="BD13" s="11" t="str">
        <f t="shared" si="2"/>
        <v>記載なし</v>
      </c>
      <c r="BE13" s="11" t="str">
        <f t="shared" si="3"/>
        <v>A</v>
      </c>
      <c r="BF13" s="11" t="e">
        <f t="shared" si="21"/>
        <v>#VALUE!</v>
      </c>
      <c r="BG13" s="11" t="e">
        <f t="shared" si="14"/>
        <v>#VALUE!</v>
      </c>
      <c r="BH13" s="11" t="str">
        <f t="shared" si="15"/>
        <v>C</v>
      </c>
      <c r="BI13" s="11" t="str">
        <f t="shared" si="16"/>
        <v>次判定へ</v>
      </c>
      <c r="BJ13" s="11" t="str">
        <f t="shared" si="17"/>
        <v>以後判定なし</v>
      </c>
      <c r="BK13" s="11" t="e">
        <f t="shared" si="18"/>
        <v>#N/A</v>
      </c>
      <c r="BL13" s="11" t="e">
        <f t="shared" si="4"/>
        <v>#VALUE!</v>
      </c>
      <c r="BM13" s="11" t="e" cm="1">
        <f t="array" ref="BM13">IF(AND($BJ13=3,$BC13=0,MOD(VLOOKUP($BB13,BU:DT,$BK13,FALSE),2)=0,INDEX(BU:DT,VLOOKUP($BB13,BU:DT,$BK13,FALSE)+8,$BK13+1)=0),"D",IF(AND($BJ13=3,$BC13=255,MOD(VLOOKUP($BB13,BU:DT,$BK13,FALSE),2)=1,INDEX(BU:DT,VLOOKUP($BB13,BU:DT,$BK13,FALSE)+8,$BK13+1)=255),"D","C"))</f>
        <v>#VALUE!</v>
      </c>
      <c r="BN13" s="11" t="e" cm="1">
        <f t="array" ref="BN13">IF(AND($BJ13=2,$BC13=0,$BB13=0,MOD(VLOOKUP($BA13,BU:DT,$BK13,FALSE),2)=0,INDEX(DH:EM,VLOOKUP($BA13,BU:DT,$BK13,FALSE)+8,DC19+1)=0,INDEX(BU:DT,VLOOKUP($BA13,BU:DT,$BK13,FALSE)+8,$BK13+2)=0),"D",IF(AND($BJ13=2,$BC13=255,$BB13=255,MOD(VLOOKUP($BA13,BU:DT,$BK13,FALSE),2)=1,INDEX(BU:DT,VLOOKUP($BA13,BU:DT,$BK13,FALSE)+8,$BK13+1)=255,INDEX(BU:DT,VLOOKUP($BA13,BU:DT,$BK13,FALSE)+8,$BK13+2)=255),"D","C"))</f>
        <v>#VALUE!</v>
      </c>
      <c r="BO13" s="11" t="str">
        <f t="shared" si="19"/>
        <v>判定不要</v>
      </c>
      <c r="BP13" s="11" t="e">
        <f t="shared" si="5"/>
        <v>#VALUE!</v>
      </c>
      <c r="BU13" s="11">
        <v>5</v>
      </c>
      <c r="CC13" s="11">
        <v>5</v>
      </c>
      <c r="CD13" s="11">
        <v>255</v>
      </c>
      <c r="CS13" s="11">
        <v>5</v>
      </c>
      <c r="CT13" s="11">
        <v>255</v>
      </c>
      <c r="CU13" s="11">
        <v>255</v>
      </c>
      <c r="DQ13" s="11">
        <v>5</v>
      </c>
      <c r="DR13" s="11">
        <v>255</v>
      </c>
      <c r="DS13" s="11">
        <v>255</v>
      </c>
      <c r="DT13" s="11">
        <v>255</v>
      </c>
    </row>
    <row r="14" spans="1:124" ht="31.5" customHeight="1">
      <c r="A14" s="82">
        <v>7</v>
      </c>
      <c r="B14" s="12"/>
      <c r="C14" s="13"/>
      <c r="D14" s="14"/>
      <c r="E14" s="12"/>
      <c r="F14" s="13"/>
      <c r="G14" s="13"/>
      <c r="H14" s="13"/>
      <c r="I14" s="14" t="str">
        <f t="shared" si="20"/>
        <v/>
      </c>
      <c r="J14" s="14" t="str">
        <f t="shared" si="0"/>
        <v/>
      </c>
      <c r="K14" s="264" t="str">
        <f t="shared" si="1"/>
        <v/>
      </c>
      <c r="L14" s="13"/>
      <c r="M14" s="83" t="str">
        <f t="shared" si="7"/>
        <v>07A</v>
      </c>
      <c r="N14" s="58"/>
      <c r="O14" s="15"/>
      <c r="P14" s="15"/>
      <c r="Q14" s="15"/>
      <c r="R14" s="15"/>
      <c r="S14" s="15"/>
      <c r="T14" s="14"/>
      <c r="U14" s="15"/>
      <c r="V14" s="15"/>
      <c r="W14" s="15"/>
      <c r="X14" s="15"/>
      <c r="Y14" s="15"/>
      <c r="Z14" s="15"/>
      <c r="AA14" s="15"/>
      <c r="AB14" s="84" t="str">
        <f t="shared" si="8"/>
        <v>07B</v>
      </c>
      <c r="AC14" s="58"/>
      <c r="AD14" s="31"/>
      <c r="AE14" s="31"/>
      <c r="AF14" s="31"/>
      <c r="AG14" s="31"/>
      <c r="AH14" s="31"/>
      <c r="AI14" s="31"/>
      <c r="AJ14" s="31"/>
      <c r="AK14" s="31"/>
      <c r="AL14" s="31"/>
      <c r="AM14" s="31"/>
      <c r="AN14" s="31"/>
      <c r="AO14" s="31"/>
      <c r="AP14" s="31"/>
      <c r="AQ14" s="15"/>
      <c r="AS14" s="11">
        <f t="shared" si="9"/>
        <v>9</v>
      </c>
      <c r="AW14" s="11" t="s">
        <v>217</v>
      </c>
      <c r="AX14" s="11" t="s">
        <v>218</v>
      </c>
      <c r="AZ14" s="11" t="e">
        <f t="shared" si="10"/>
        <v>#VALUE!</v>
      </c>
      <c r="BA14" s="11" t="e">
        <f t="shared" si="11"/>
        <v>#VALUE!</v>
      </c>
      <c r="BB14" s="11" t="e">
        <f t="shared" si="12"/>
        <v>#VALUE!</v>
      </c>
      <c r="BC14" s="11" t="e">
        <f t="shared" si="13"/>
        <v>#VALUE!</v>
      </c>
      <c r="BD14" s="11" t="str">
        <f t="shared" si="2"/>
        <v>記載なし</v>
      </c>
      <c r="BE14" s="11" t="str">
        <f t="shared" si="3"/>
        <v>A</v>
      </c>
      <c r="BF14" s="11" t="e">
        <f t="shared" si="21"/>
        <v>#VALUE!</v>
      </c>
      <c r="BG14" s="11" t="e">
        <f t="shared" si="14"/>
        <v>#VALUE!</v>
      </c>
      <c r="BH14" s="11" t="str">
        <f t="shared" si="15"/>
        <v>C</v>
      </c>
      <c r="BI14" s="11" t="str">
        <f t="shared" si="16"/>
        <v>次判定へ</v>
      </c>
      <c r="BJ14" s="11" t="str">
        <f t="shared" si="17"/>
        <v>以後判定なし</v>
      </c>
      <c r="BK14" s="11" t="e">
        <f t="shared" si="18"/>
        <v>#N/A</v>
      </c>
      <c r="BL14" s="11" t="e">
        <f t="shared" si="4"/>
        <v>#VALUE!</v>
      </c>
      <c r="BM14" s="11" t="e" cm="1">
        <f t="array" ref="BM14">IF(AND($BJ14=3,$BC14=0,MOD(VLOOKUP($BB14,BU:DT,$BK14,FALSE),2)=0,INDEX(BU:DT,VLOOKUP($BB14,BU:DT,$BK14,FALSE)+8,$BK14+1)=0),"D",IF(AND($BJ14=3,$BC14=255,MOD(VLOOKUP($BB14,BU:DT,$BK14,FALSE),2)=1,INDEX(BU:DT,VLOOKUP($BB14,BU:DT,$BK14,FALSE)+8,$BK14+1)=255),"D","C"))</f>
        <v>#VALUE!</v>
      </c>
      <c r="BN14" s="11" t="e" cm="1">
        <f t="array" ref="BN14">IF(AND($BJ14=2,$BC14=0,$BB14=0,MOD(VLOOKUP($BA14,BU:DT,$BK14,FALSE),2)=0,INDEX(DH:EM,VLOOKUP($BA14,BU:DT,$BK14,FALSE)+8,DC20+1)=0,INDEX(BU:DT,VLOOKUP($BA14,BU:DT,$BK14,FALSE)+8,$BK14+2)=0),"D",IF(AND($BJ14=2,$BC14=255,$BB14=255,MOD(VLOOKUP($BA14,BU:DT,$BK14,FALSE),2)=1,INDEX(BU:DT,VLOOKUP($BA14,BU:DT,$BK14,FALSE)+8,$BK14+1)=255,INDEX(BU:DT,VLOOKUP($BA14,BU:DT,$BK14,FALSE)+8,$BK14+2)=255),"D","C"))</f>
        <v>#VALUE!</v>
      </c>
      <c r="BO14" s="11" t="str">
        <f t="shared" si="19"/>
        <v>判定不要</v>
      </c>
      <c r="BP14" s="11" t="e">
        <f t="shared" si="5"/>
        <v>#VALUE!</v>
      </c>
      <c r="BU14" s="11">
        <v>6</v>
      </c>
      <c r="CC14" s="11">
        <v>6</v>
      </c>
      <c r="CD14" s="11">
        <v>0</v>
      </c>
      <c r="CS14" s="11">
        <v>6</v>
      </c>
      <c r="CT14" s="11">
        <v>0</v>
      </c>
      <c r="CU14" s="11">
        <v>0</v>
      </c>
      <c r="DQ14" s="11">
        <v>6</v>
      </c>
      <c r="DR14" s="11">
        <v>0</v>
      </c>
      <c r="DS14" s="11">
        <v>0</v>
      </c>
      <c r="DT14" s="11">
        <v>0</v>
      </c>
    </row>
    <row r="15" spans="1:124" ht="31.5" customHeight="1">
      <c r="A15" s="82">
        <v>8</v>
      </c>
      <c r="B15" s="12"/>
      <c r="C15" s="13"/>
      <c r="D15" s="14"/>
      <c r="E15" s="12"/>
      <c r="F15" s="13"/>
      <c r="G15" s="13"/>
      <c r="H15" s="13"/>
      <c r="I15" s="14" t="str">
        <f t="shared" si="20"/>
        <v/>
      </c>
      <c r="J15" s="14" t="str">
        <f t="shared" si="0"/>
        <v/>
      </c>
      <c r="K15" s="264" t="str">
        <f t="shared" si="1"/>
        <v/>
      </c>
      <c r="L15" s="13"/>
      <c r="M15" s="83" t="str">
        <f t="shared" si="7"/>
        <v>08A</v>
      </c>
      <c r="N15" s="58"/>
      <c r="O15" s="15"/>
      <c r="P15" s="15"/>
      <c r="Q15" s="15"/>
      <c r="R15" s="15"/>
      <c r="S15" s="15"/>
      <c r="T15" s="15"/>
      <c r="U15" s="15"/>
      <c r="V15" s="15"/>
      <c r="W15" s="15"/>
      <c r="X15" s="15"/>
      <c r="Y15" s="15"/>
      <c r="Z15" s="15"/>
      <c r="AA15" s="15"/>
      <c r="AB15" s="84" t="str">
        <f t="shared" si="8"/>
        <v>08B</v>
      </c>
      <c r="AC15" s="58"/>
      <c r="AD15" s="31"/>
      <c r="AE15" s="31"/>
      <c r="AF15" s="31"/>
      <c r="AG15" s="31"/>
      <c r="AH15" s="31"/>
      <c r="AI15" s="31"/>
      <c r="AJ15" s="31"/>
      <c r="AK15" s="31"/>
      <c r="AL15" s="31"/>
      <c r="AM15" s="31"/>
      <c r="AN15" s="31"/>
      <c r="AO15" s="31"/>
      <c r="AP15" s="31"/>
      <c r="AQ15" s="15"/>
      <c r="AS15" s="11">
        <f t="shared" si="9"/>
        <v>9</v>
      </c>
      <c r="AW15" s="38"/>
      <c r="AX15" s="11" t="s">
        <v>219</v>
      </c>
      <c r="AZ15" s="11" t="e">
        <f t="shared" si="10"/>
        <v>#VALUE!</v>
      </c>
      <c r="BA15" s="11" t="e">
        <f t="shared" si="11"/>
        <v>#VALUE!</v>
      </c>
      <c r="BB15" s="11" t="e">
        <f t="shared" si="12"/>
        <v>#VALUE!</v>
      </c>
      <c r="BC15" s="11" t="e">
        <f t="shared" si="13"/>
        <v>#VALUE!</v>
      </c>
      <c r="BD15" s="11" t="str">
        <f t="shared" si="2"/>
        <v>記載なし</v>
      </c>
      <c r="BE15" s="11" t="str">
        <f t="shared" si="3"/>
        <v>A</v>
      </c>
      <c r="BF15" s="11" t="e">
        <f t="shared" si="21"/>
        <v>#VALUE!</v>
      </c>
      <c r="BG15" s="11" t="e">
        <f t="shared" si="14"/>
        <v>#VALUE!</v>
      </c>
      <c r="BH15" s="11" t="str">
        <f t="shared" si="15"/>
        <v>C</v>
      </c>
      <c r="BI15" s="11" t="str">
        <f t="shared" si="16"/>
        <v>次判定へ</v>
      </c>
      <c r="BJ15" s="11" t="str">
        <f t="shared" si="17"/>
        <v>以後判定なし</v>
      </c>
      <c r="BK15" s="11" t="e">
        <f t="shared" si="18"/>
        <v>#N/A</v>
      </c>
      <c r="BL15" s="11" t="e">
        <f t="shared" si="4"/>
        <v>#VALUE!</v>
      </c>
      <c r="BM15" s="11" t="e" cm="1">
        <f t="array" ref="BM15">IF(AND($BJ15=3,$BC15=0,MOD(VLOOKUP($BB15,BU:DT,$BK15,FALSE),2)=0,INDEX(BU:DT,VLOOKUP($BB15,BU:DT,$BK15,FALSE)+8,$BK15+1)=0),"D",IF(AND($BJ15=3,$BC15=255,MOD(VLOOKUP($BB15,BU:DT,$BK15,FALSE),2)=1,INDEX(BU:DT,VLOOKUP($BB15,BU:DT,$BK15,FALSE)+8,$BK15+1)=255),"D","C"))</f>
        <v>#VALUE!</v>
      </c>
      <c r="BN15" s="11" t="e" cm="1">
        <f t="array" ref="BN15">IF(AND($BJ15=2,$BC15=0,$BB15=0,MOD(VLOOKUP($BA15,BU:DT,$BK15,FALSE),2)=0,INDEX(DH:EM,VLOOKUP($BA15,BU:DT,$BK15,FALSE)+8,DC21+1)=0,INDEX(BU:DT,VLOOKUP($BA15,BU:DT,$BK15,FALSE)+8,$BK15+2)=0),"D",IF(AND($BJ15=2,$BC15=255,$BB15=255,MOD(VLOOKUP($BA15,BU:DT,$BK15,FALSE),2)=1,INDEX(BU:DT,VLOOKUP($BA15,BU:DT,$BK15,FALSE)+8,$BK15+1)=255,INDEX(BU:DT,VLOOKUP($BA15,BU:DT,$BK15,FALSE)+8,$BK15+2)=255),"D","C"))</f>
        <v>#VALUE!</v>
      </c>
      <c r="BO15" s="11" t="str">
        <f t="shared" si="19"/>
        <v>判定不要</v>
      </c>
      <c r="BP15" s="11" t="e">
        <f t="shared" si="5"/>
        <v>#VALUE!</v>
      </c>
      <c r="BU15" s="11">
        <v>7</v>
      </c>
      <c r="BV15" s="11">
        <v>7</v>
      </c>
      <c r="BW15" s="11">
        <v>7</v>
      </c>
      <c r="CC15" s="11">
        <v>7</v>
      </c>
      <c r="CD15" s="11">
        <v>255</v>
      </c>
      <c r="CE15" s="11">
        <v>7</v>
      </c>
      <c r="CF15" s="11">
        <v>255</v>
      </c>
      <c r="CG15" s="11">
        <v>7</v>
      </c>
      <c r="CH15" s="11">
        <v>255</v>
      </c>
      <c r="CS15" s="11">
        <v>7</v>
      </c>
      <c r="CT15" s="11">
        <v>255</v>
      </c>
      <c r="CU15" s="11">
        <v>255</v>
      </c>
      <c r="CV15" s="11">
        <v>7</v>
      </c>
      <c r="CW15" s="11">
        <v>255</v>
      </c>
      <c r="CX15" s="11">
        <v>255</v>
      </c>
      <c r="CY15" s="11">
        <v>7</v>
      </c>
      <c r="CZ15" s="11">
        <v>255</v>
      </c>
      <c r="DA15" s="11">
        <v>255</v>
      </c>
      <c r="DQ15" s="11">
        <v>7</v>
      </c>
      <c r="DR15" s="11">
        <v>255</v>
      </c>
      <c r="DS15" s="11">
        <v>255</v>
      </c>
      <c r="DT15" s="11">
        <v>255</v>
      </c>
    </row>
    <row r="16" spans="1:124" ht="31.5" customHeight="1">
      <c r="A16" s="82">
        <v>9</v>
      </c>
      <c r="B16" s="12"/>
      <c r="C16" s="13"/>
      <c r="D16" s="14"/>
      <c r="E16" s="12"/>
      <c r="F16" s="13"/>
      <c r="G16" s="13"/>
      <c r="H16" s="13"/>
      <c r="I16" s="14" t="str">
        <f t="shared" si="20"/>
        <v/>
      </c>
      <c r="J16" s="14" t="str">
        <f t="shared" si="0"/>
        <v/>
      </c>
      <c r="K16" s="264" t="str">
        <f t="shared" si="1"/>
        <v/>
      </c>
      <c r="L16" s="13"/>
      <c r="M16" s="83" t="str">
        <f t="shared" si="7"/>
        <v>09A</v>
      </c>
      <c r="N16" s="58"/>
      <c r="O16" s="15"/>
      <c r="P16" s="15"/>
      <c r="Q16" s="15"/>
      <c r="R16" s="15"/>
      <c r="S16" s="15"/>
      <c r="T16" s="15"/>
      <c r="U16" s="15"/>
      <c r="V16" s="15"/>
      <c r="W16" s="15"/>
      <c r="X16" s="15"/>
      <c r="Y16" s="15"/>
      <c r="Z16" s="15"/>
      <c r="AA16" s="15"/>
      <c r="AB16" s="84" t="str">
        <f t="shared" si="8"/>
        <v>09B</v>
      </c>
      <c r="AC16" s="58"/>
      <c r="AD16" s="31"/>
      <c r="AE16" s="31"/>
      <c r="AF16" s="31"/>
      <c r="AG16" s="31"/>
      <c r="AH16" s="31"/>
      <c r="AI16" s="31"/>
      <c r="AJ16" s="31"/>
      <c r="AK16" s="31"/>
      <c r="AL16" s="31"/>
      <c r="AM16" s="31"/>
      <c r="AN16" s="31"/>
      <c r="AO16" s="31"/>
      <c r="AP16" s="31"/>
      <c r="AQ16" s="15"/>
      <c r="AS16" s="11">
        <f t="shared" si="9"/>
        <v>9</v>
      </c>
      <c r="AW16" s="38"/>
      <c r="AX16" s="11" t="s">
        <v>220</v>
      </c>
      <c r="AZ16" s="11" t="e">
        <f t="shared" si="10"/>
        <v>#VALUE!</v>
      </c>
      <c r="BA16" s="11" t="e">
        <f t="shared" si="11"/>
        <v>#VALUE!</v>
      </c>
      <c r="BB16" s="11" t="e">
        <f t="shared" si="12"/>
        <v>#VALUE!</v>
      </c>
      <c r="BC16" s="11" t="e">
        <f t="shared" si="13"/>
        <v>#VALUE!</v>
      </c>
      <c r="BD16" s="11" t="str">
        <f t="shared" si="2"/>
        <v>記載なし</v>
      </c>
      <c r="BE16" s="11" t="str">
        <f t="shared" si="3"/>
        <v>A</v>
      </c>
      <c r="BF16" s="11" t="e">
        <f t="shared" si="21"/>
        <v>#VALUE!</v>
      </c>
      <c r="BG16" s="11" t="e">
        <f t="shared" si="14"/>
        <v>#VALUE!</v>
      </c>
      <c r="BH16" s="11" t="str">
        <f t="shared" si="15"/>
        <v>C</v>
      </c>
      <c r="BI16" s="11" t="str">
        <f t="shared" si="16"/>
        <v>次判定へ</v>
      </c>
      <c r="BJ16" s="11" t="str">
        <f t="shared" si="17"/>
        <v>以後判定なし</v>
      </c>
      <c r="BK16" s="11" t="e">
        <f t="shared" si="18"/>
        <v>#N/A</v>
      </c>
      <c r="BL16" s="11" t="e">
        <f t="shared" si="4"/>
        <v>#VALUE!</v>
      </c>
      <c r="BM16" s="11" t="e" cm="1">
        <f t="array" ref="BM16">IF(AND($BJ16=3,$BC16=0,MOD(VLOOKUP($BB16,BU:DT,$BK16,FALSE),2)=0,INDEX(BU:DT,VLOOKUP($BB16,BU:DT,$BK16,FALSE)+8,$BK16+1)=0),"D",IF(AND($BJ16=3,$BC16=255,MOD(VLOOKUP($BB16,BU:DT,$BK16,FALSE),2)=1,INDEX(BU:DT,VLOOKUP($BB16,BU:DT,$BK16,FALSE)+8,$BK16+1)=255),"D","C"))</f>
        <v>#VALUE!</v>
      </c>
      <c r="BN16" s="11" t="e" cm="1">
        <f t="array" ref="BN16">IF(AND($BJ16=2,$BC16=0,$BB16=0,MOD(VLOOKUP($BA16,BU:DT,$BK16,FALSE),2)=0,INDEX(DH:EM,VLOOKUP($BA16,BU:DT,$BK16,FALSE)+8,DC22+1)=0,INDEX(BU:DT,VLOOKUP($BA16,BU:DT,$BK16,FALSE)+8,$BK16+2)=0),"D",IF(AND($BJ16=2,$BC16=255,$BB16=255,MOD(VLOOKUP($BA16,BU:DT,$BK16,FALSE),2)=1,INDEX(BU:DT,VLOOKUP($BA16,BU:DT,$BK16,FALSE)+8,$BK16+1)=255,INDEX(BU:DT,VLOOKUP($BA16,BU:DT,$BK16,FALSE)+8,$BK16+2)=255),"D","C"))</f>
        <v>#VALUE!</v>
      </c>
      <c r="BO16" s="11" t="str">
        <f t="shared" si="19"/>
        <v>判定不要</v>
      </c>
      <c r="BP16" s="11" t="e">
        <f t="shared" si="5"/>
        <v>#VALUE!</v>
      </c>
      <c r="BU16" s="11">
        <v>8</v>
      </c>
      <c r="BV16" s="11">
        <v>8</v>
      </c>
      <c r="BW16" s="11">
        <v>8</v>
      </c>
      <c r="CC16" s="11">
        <v>8</v>
      </c>
      <c r="CD16" s="11">
        <v>0</v>
      </c>
      <c r="CE16" s="11">
        <v>8</v>
      </c>
      <c r="CF16" s="11">
        <v>0</v>
      </c>
      <c r="CG16" s="11">
        <v>8</v>
      </c>
      <c r="CH16" s="11">
        <v>0</v>
      </c>
      <c r="CS16" s="11">
        <v>8</v>
      </c>
      <c r="CT16" s="11">
        <v>0</v>
      </c>
      <c r="CU16" s="11">
        <v>0</v>
      </c>
      <c r="CV16" s="11">
        <v>8</v>
      </c>
      <c r="CW16" s="11">
        <v>0</v>
      </c>
      <c r="CX16" s="11">
        <v>0</v>
      </c>
      <c r="CY16" s="11">
        <v>8</v>
      </c>
      <c r="CZ16" s="11">
        <v>0</v>
      </c>
      <c r="DA16" s="11">
        <v>0</v>
      </c>
      <c r="DQ16" s="11">
        <v>8</v>
      </c>
      <c r="DR16" s="11">
        <v>0</v>
      </c>
      <c r="DS16" s="11">
        <v>0</v>
      </c>
      <c r="DT16" s="11">
        <v>0</v>
      </c>
    </row>
    <row r="17" spans="1:124" ht="31.5" customHeight="1">
      <c r="A17" s="82">
        <v>10</v>
      </c>
      <c r="B17" s="12"/>
      <c r="C17" s="17"/>
      <c r="D17" s="15"/>
      <c r="E17" s="12"/>
      <c r="F17" s="17"/>
      <c r="G17" s="17"/>
      <c r="H17" s="16"/>
      <c r="I17" s="14" t="str">
        <f t="shared" si="20"/>
        <v/>
      </c>
      <c r="J17" s="14" t="str">
        <f t="shared" si="0"/>
        <v/>
      </c>
      <c r="K17" s="264" t="str">
        <f t="shared" si="1"/>
        <v/>
      </c>
      <c r="L17" s="16"/>
      <c r="M17" s="83" t="str">
        <f t="shared" si="7"/>
        <v>10A</v>
      </c>
      <c r="N17" s="58"/>
      <c r="O17" s="15"/>
      <c r="P17" s="15"/>
      <c r="Q17" s="15"/>
      <c r="R17" s="15"/>
      <c r="S17" s="15"/>
      <c r="T17" s="15"/>
      <c r="U17" s="15"/>
      <c r="V17" s="15"/>
      <c r="W17" s="15"/>
      <c r="X17" s="15"/>
      <c r="Y17" s="15"/>
      <c r="Z17" s="15"/>
      <c r="AA17" s="15"/>
      <c r="AB17" s="84" t="str">
        <f t="shared" si="8"/>
        <v>10B</v>
      </c>
      <c r="AC17" s="58"/>
      <c r="AD17" s="31"/>
      <c r="AE17" s="31"/>
      <c r="AF17" s="31"/>
      <c r="AG17" s="31"/>
      <c r="AH17" s="31"/>
      <c r="AI17" s="31"/>
      <c r="AJ17" s="31"/>
      <c r="AK17" s="31"/>
      <c r="AL17" s="31"/>
      <c r="AM17" s="31"/>
      <c r="AN17" s="31"/>
      <c r="AO17" s="31"/>
      <c r="AP17" s="31"/>
      <c r="AQ17" s="15"/>
      <c r="AS17" s="11">
        <f t="shared" si="9"/>
        <v>9</v>
      </c>
      <c r="AW17" s="38"/>
      <c r="AX17" s="11" t="s">
        <v>221</v>
      </c>
      <c r="AZ17" s="11" t="e">
        <f t="shared" si="10"/>
        <v>#VALUE!</v>
      </c>
      <c r="BA17" s="11" t="e">
        <f t="shared" si="11"/>
        <v>#VALUE!</v>
      </c>
      <c r="BB17" s="11" t="e">
        <f t="shared" si="12"/>
        <v>#VALUE!</v>
      </c>
      <c r="BC17" s="11" t="e">
        <f t="shared" si="13"/>
        <v>#VALUE!</v>
      </c>
      <c r="BD17" s="11" t="str">
        <f t="shared" si="2"/>
        <v>記載なし</v>
      </c>
      <c r="BE17" s="11" t="str">
        <f t="shared" si="3"/>
        <v>A</v>
      </c>
      <c r="BF17" s="11" t="e">
        <f t="shared" si="21"/>
        <v>#VALUE!</v>
      </c>
      <c r="BG17" s="11" t="e">
        <f t="shared" si="14"/>
        <v>#VALUE!</v>
      </c>
      <c r="BH17" s="11" t="str">
        <f t="shared" si="15"/>
        <v>C</v>
      </c>
      <c r="BI17" s="11" t="str">
        <f t="shared" si="16"/>
        <v>次判定へ</v>
      </c>
      <c r="BJ17" s="11" t="str">
        <f t="shared" si="17"/>
        <v>以後判定なし</v>
      </c>
      <c r="BK17" s="11" t="e">
        <f t="shared" si="18"/>
        <v>#N/A</v>
      </c>
      <c r="BL17" s="11" t="e">
        <f t="shared" si="4"/>
        <v>#VALUE!</v>
      </c>
      <c r="BM17" s="11" t="e" cm="1">
        <f t="array" ref="BM17">IF(AND($BJ17=3,$BC17=0,MOD(VLOOKUP($BB17,BU:DT,$BK17,FALSE),2)=0,INDEX(BU:DT,VLOOKUP($BB17,BU:DT,$BK17,FALSE)+8,$BK17+1)=0),"D",IF(AND($BJ17=3,$BC17=255,MOD(VLOOKUP($BB17,BU:DT,$BK17,FALSE),2)=1,INDEX(BU:DT,VLOOKUP($BB17,BU:DT,$BK17,FALSE)+8,$BK17+1)=255),"D","C"))</f>
        <v>#VALUE!</v>
      </c>
      <c r="BN17" s="11" t="e" cm="1">
        <f t="array" ref="BN17">IF(AND($BJ17=2,$BC17=0,$BB17=0,MOD(VLOOKUP($BA17,BU:DT,$BK17,FALSE),2)=0,INDEX(DH:EM,VLOOKUP($BA17,BU:DT,$BK17,FALSE)+8,DC23+1)=0,INDEX(BU:DT,VLOOKUP($BA17,BU:DT,$BK17,FALSE)+8,$BK17+2)=0),"D",IF(AND($BJ17=2,$BC17=255,$BB17=255,MOD(VLOOKUP($BA17,BU:DT,$BK17,FALSE),2)=1,INDEX(BU:DT,VLOOKUP($BA17,BU:DT,$BK17,FALSE)+8,$BK17+1)=255,INDEX(BU:DT,VLOOKUP($BA17,BU:DT,$BK17,FALSE)+8,$BK17+2)=255),"D","C"))</f>
        <v>#VALUE!</v>
      </c>
      <c r="BO17" s="11" t="str">
        <f t="shared" si="19"/>
        <v>判定不要</v>
      </c>
      <c r="BP17" s="11" t="e">
        <f t="shared" si="5"/>
        <v>#VALUE!</v>
      </c>
      <c r="BU17" s="11">
        <v>9</v>
      </c>
      <c r="CC17" s="11">
        <v>9</v>
      </c>
      <c r="CD17" s="11">
        <v>255</v>
      </c>
      <c r="CS17" s="11">
        <v>9</v>
      </c>
      <c r="CT17" s="11">
        <v>255</v>
      </c>
      <c r="CU17" s="11">
        <v>255</v>
      </c>
      <c r="DQ17" s="11">
        <v>9</v>
      </c>
      <c r="DR17" s="11">
        <v>255</v>
      </c>
      <c r="DS17" s="11">
        <v>255</v>
      </c>
      <c r="DT17" s="11">
        <v>255</v>
      </c>
    </row>
    <row r="18" spans="1:124" ht="31.5" customHeight="1">
      <c r="A18" s="82">
        <v>11</v>
      </c>
      <c r="B18" s="12"/>
      <c r="C18" s="13"/>
      <c r="D18" s="15"/>
      <c r="E18" s="12"/>
      <c r="F18" s="13"/>
      <c r="G18" s="13"/>
      <c r="H18" s="16"/>
      <c r="I18" s="14" t="str">
        <f t="shared" si="20"/>
        <v/>
      </c>
      <c r="J18" s="14" t="str">
        <f t="shared" si="0"/>
        <v/>
      </c>
      <c r="K18" s="264" t="str">
        <f t="shared" si="1"/>
        <v/>
      </c>
      <c r="L18" s="16"/>
      <c r="M18" s="83" t="str">
        <f t="shared" si="7"/>
        <v>11A</v>
      </c>
      <c r="N18" s="58"/>
      <c r="O18" s="15"/>
      <c r="P18" s="15"/>
      <c r="Q18" s="15"/>
      <c r="R18" s="15"/>
      <c r="S18" s="15"/>
      <c r="T18" s="15"/>
      <c r="U18" s="15"/>
      <c r="V18" s="15"/>
      <c r="W18" s="15"/>
      <c r="X18" s="15"/>
      <c r="Y18" s="15"/>
      <c r="Z18" s="15"/>
      <c r="AA18" s="15"/>
      <c r="AB18" s="84" t="str">
        <f t="shared" si="8"/>
        <v>11B</v>
      </c>
      <c r="AC18" s="58"/>
      <c r="AD18" s="31"/>
      <c r="AE18" s="31"/>
      <c r="AF18" s="31"/>
      <c r="AG18" s="31"/>
      <c r="AH18" s="31"/>
      <c r="AI18" s="31"/>
      <c r="AJ18" s="31"/>
      <c r="AK18" s="31"/>
      <c r="AL18" s="31"/>
      <c r="AM18" s="31"/>
      <c r="AN18" s="31"/>
      <c r="AO18" s="31"/>
      <c r="AP18" s="31"/>
      <c r="AQ18" s="15"/>
      <c r="AS18" s="11">
        <f t="shared" si="9"/>
        <v>9</v>
      </c>
      <c r="AW18" s="38"/>
      <c r="AX18" s="11" t="s">
        <v>222</v>
      </c>
      <c r="AZ18" s="11" t="e">
        <f t="shared" si="10"/>
        <v>#VALUE!</v>
      </c>
      <c r="BA18" s="11" t="e">
        <f t="shared" si="11"/>
        <v>#VALUE!</v>
      </c>
      <c r="BB18" s="11" t="e">
        <f t="shared" si="12"/>
        <v>#VALUE!</v>
      </c>
      <c r="BC18" s="11" t="e">
        <f t="shared" si="13"/>
        <v>#VALUE!</v>
      </c>
      <c r="BD18" s="11" t="str">
        <f t="shared" si="2"/>
        <v>記載なし</v>
      </c>
      <c r="BE18" s="11" t="str">
        <f t="shared" si="3"/>
        <v>A</v>
      </c>
      <c r="BF18" s="11" t="e">
        <f t="shared" si="21"/>
        <v>#VALUE!</v>
      </c>
      <c r="BG18" s="11" t="e">
        <f t="shared" si="14"/>
        <v>#VALUE!</v>
      </c>
      <c r="BH18" s="11" t="str">
        <f t="shared" si="15"/>
        <v>C</v>
      </c>
      <c r="BI18" s="11" t="str">
        <f t="shared" si="16"/>
        <v>次判定へ</v>
      </c>
      <c r="BJ18" s="11" t="str">
        <f t="shared" si="17"/>
        <v>以後判定なし</v>
      </c>
      <c r="BK18" s="11" t="e">
        <f t="shared" si="18"/>
        <v>#N/A</v>
      </c>
      <c r="BL18" s="11" t="e">
        <f t="shared" si="4"/>
        <v>#VALUE!</v>
      </c>
      <c r="BM18" s="11" t="e" cm="1">
        <f t="array" ref="BM18">IF(AND($BJ18=3,$BC18=0,MOD(VLOOKUP($BB18,BU:DT,$BK18,FALSE),2)=0,INDEX(BU:DT,VLOOKUP($BB18,BU:DT,$BK18,FALSE)+8,$BK18+1)=0),"D",IF(AND($BJ18=3,$BC18=255,MOD(VLOOKUP($BB18,BU:DT,$BK18,FALSE),2)=1,INDEX(BU:DT,VLOOKUP($BB18,BU:DT,$BK18,FALSE)+8,$BK18+1)=255),"D","C"))</f>
        <v>#VALUE!</v>
      </c>
      <c r="BN18" s="11" t="e" cm="1">
        <f t="array" ref="BN18">IF(AND($BJ18=2,$BC18=0,$BB18=0,MOD(VLOOKUP($BA18,BU:DT,$BK18,FALSE),2)=0,INDEX(DH:EM,VLOOKUP($BA18,BU:DT,$BK18,FALSE)+8,DC24+1)=0,INDEX(BU:DT,VLOOKUP($BA18,BU:DT,$BK18,FALSE)+8,$BK18+2)=0),"D",IF(AND($BJ18=2,$BC18=255,$BB18=255,MOD(VLOOKUP($BA18,BU:DT,$BK18,FALSE),2)=1,INDEX(BU:DT,VLOOKUP($BA18,BU:DT,$BK18,FALSE)+8,$BK18+1)=255,INDEX(BU:DT,VLOOKUP($BA18,BU:DT,$BK18,FALSE)+8,$BK18+2)=255),"D","C"))</f>
        <v>#VALUE!</v>
      </c>
      <c r="BO18" s="11" t="str">
        <f t="shared" si="19"/>
        <v>判定不要</v>
      </c>
      <c r="BP18" s="11" t="e">
        <f t="shared" si="5"/>
        <v>#VALUE!</v>
      </c>
      <c r="BU18" s="11">
        <v>10</v>
      </c>
      <c r="CC18" s="11">
        <v>10</v>
      </c>
      <c r="CD18" s="11">
        <v>0</v>
      </c>
      <c r="CS18" s="11">
        <v>10</v>
      </c>
      <c r="CT18" s="11">
        <v>0</v>
      </c>
      <c r="CU18" s="11">
        <v>0</v>
      </c>
      <c r="DQ18" s="11">
        <v>10</v>
      </c>
      <c r="DR18" s="11">
        <v>0</v>
      </c>
      <c r="DS18" s="11">
        <v>0</v>
      </c>
      <c r="DT18" s="11">
        <v>0</v>
      </c>
    </row>
    <row r="19" spans="1:124" ht="31.5" customHeight="1">
      <c r="A19" s="82">
        <v>12</v>
      </c>
      <c r="B19" s="12"/>
      <c r="C19" s="13"/>
      <c r="D19" s="15"/>
      <c r="E19" s="12"/>
      <c r="F19" s="13"/>
      <c r="G19" s="13"/>
      <c r="H19" s="13"/>
      <c r="I19" s="14" t="str">
        <f t="shared" si="20"/>
        <v/>
      </c>
      <c r="J19" s="14" t="str">
        <f t="shared" si="0"/>
        <v/>
      </c>
      <c r="K19" s="264" t="str">
        <f t="shared" si="1"/>
        <v/>
      </c>
      <c r="L19" s="13"/>
      <c r="M19" s="83" t="str">
        <f t="shared" si="7"/>
        <v>12A</v>
      </c>
      <c r="N19" s="58"/>
      <c r="O19" s="15"/>
      <c r="P19" s="15"/>
      <c r="Q19" s="15"/>
      <c r="R19" s="15"/>
      <c r="S19" s="15"/>
      <c r="T19" s="15"/>
      <c r="U19" s="15"/>
      <c r="V19" s="15"/>
      <c r="W19" s="15"/>
      <c r="X19" s="15"/>
      <c r="Y19" s="15"/>
      <c r="Z19" s="15"/>
      <c r="AA19" s="15"/>
      <c r="AB19" s="84" t="str">
        <f t="shared" si="8"/>
        <v>12B</v>
      </c>
      <c r="AC19" s="58"/>
      <c r="AD19" s="31"/>
      <c r="AE19" s="31"/>
      <c r="AF19" s="31"/>
      <c r="AG19" s="31"/>
      <c r="AH19" s="31"/>
      <c r="AI19" s="31"/>
      <c r="AJ19" s="31"/>
      <c r="AK19" s="31"/>
      <c r="AL19" s="31"/>
      <c r="AM19" s="31"/>
      <c r="AN19" s="31"/>
      <c r="AO19" s="31"/>
      <c r="AP19" s="31"/>
      <c r="AQ19" s="15"/>
      <c r="AS19" s="11">
        <f t="shared" si="9"/>
        <v>9</v>
      </c>
      <c r="AX19" s="11" t="s">
        <v>223</v>
      </c>
      <c r="AZ19" s="11" t="e">
        <f t="shared" si="10"/>
        <v>#VALUE!</v>
      </c>
      <c r="BA19" s="11" t="e">
        <f t="shared" si="11"/>
        <v>#VALUE!</v>
      </c>
      <c r="BB19" s="11" t="e">
        <f t="shared" si="12"/>
        <v>#VALUE!</v>
      </c>
      <c r="BC19" s="11" t="e">
        <f t="shared" si="13"/>
        <v>#VALUE!</v>
      </c>
      <c r="BD19" s="11" t="str">
        <f t="shared" si="2"/>
        <v>記載なし</v>
      </c>
      <c r="BE19" s="11" t="str">
        <f t="shared" si="3"/>
        <v>A</v>
      </c>
      <c r="BF19" s="11" t="e">
        <f t="shared" si="21"/>
        <v>#VALUE!</v>
      </c>
      <c r="BG19" s="11" t="e">
        <f t="shared" si="14"/>
        <v>#VALUE!</v>
      </c>
      <c r="BH19" s="11" t="str">
        <f t="shared" si="15"/>
        <v>C</v>
      </c>
      <c r="BI19" s="11" t="str">
        <f t="shared" si="16"/>
        <v>次判定へ</v>
      </c>
      <c r="BJ19" s="11" t="str">
        <f t="shared" si="17"/>
        <v>以後判定なし</v>
      </c>
      <c r="BK19" s="11" t="e">
        <f t="shared" si="18"/>
        <v>#N/A</v>
      </c>
      <c r="BL19" s="11" t="e">
        <f t="shared" si="4"/>
        <v>#VALUE!</v>
      </c>
      <c r="BM19" s="11" t="e" cm="1">
        <f t="array" ref="BM19">IF(AND($BJ19=3,$BC19=0,MOD(VLOOKUP($BB19,BU:DT,$BK19,FALSE),2)=0,INDEX(BU:DT,VLOOKUP($BB19,BU:DT,$BK19,FALSE)+8,$BK19+1)=0),"D",IF(AND($BJ19=3,$BC19=255,MOD(VLOOKUP($BB19,BU:DT,$BK19,FALSE),2)=1,INDEX(BU:DT,VLOOKUP($BB19,BU:DT,$BK19,FALSE)+8,$BK19+1)=255),"D","C"))</f>
        <v>#VALUE!</v>
      </c>
      <c r="BN19" s="11" t="e" cm="1">
        <f t="array" ref="BN19">IF(AND($BJ19=2,$BC19=0,$BB19=0,MOD(VLOOKUP($BA19,BU:DT,$BK19,FALSE),2)=0,INDEX(DH:EM,VLOOKUP($BA19,BU:DT,$BK19,FALSE)+8,DC25+1)=0,INDEX(BU:DT,VLOOKUP($BA19,BU:DT,$BK19,FALSE)+8,$BK19+2)=0),"D",IF(AND($BJ19=2,$BC19=255,$BB19=255,MOD(VLOOKUP($BA19,BU:DT,$BK19,FALSE),2)=1,INDEX(BU:DT,VLOOKUP($BA19,BU:DT,$BK19,FALSE)+8,$BK19+1)=255,INDEX(BU:DT,VLOOKUP($BA19,BU:DT,$BK19,FALSE)+8,$BK19+2)=255),"D","C"))</f>
        <v>#VALUE!</v>
      </c>
      <c r="BO19" s="11" t="str">
        <f t="shared" si="19"/>
        <v>判定不要</v>
      </c>
      <c r="BP19" s="11" t="e">
        <f t="shared" si="5"/>
        <v>#VALUE!</v>
      </c>
      <c r="BU19" s="11">
        <v>11</v>
      </c>
      <c r="BV19" s="11">
        <v>11</v>
      </c>
      <c r="CC19" s="11">
        <v>11</v>
      </c>
      <c r="CD19" s="11">
        <v>255</v>
      </c>
      <c r="CE19" s="11">
        <v>11</v>
      </c>
      <c r="CF19" s="11">
        <v>255</v>
      </c>
      <c r="CS19" s="11">
        <v>11</v>
      </c>
      <c r="CT19" s="11">
        <v>255</v>
      </c>
      <c r="CU19" s="11">
        <v>255</v>
      </c>
      <c r="CV19" s="11">
        <v>11</v>
      </c>
      <c r="CW19" s="11">
        <v>255</v>
      </c>
      <c r="CX19" s="11">
        <v>255</v>
      </c>
      <c r="DQ19" s="11">
        <v>11</v>
      </c>
      <c r="DR19" s="11">
        <v>255</v>
      </c>
      <c r="DS19" s="11">
        <v>255</v>
      </c>
      <c r="DT19" s="11">
        <v>255</v>
      </c>
    </row>
    <row r="20" spans="1:124" ht="31.5" customHeight="1">
      <c r="A20" s="82">
        <v>13</v>
      </c>
      <c r="B20" s="12"/>
      <c r="C20" s="13"/>
      <c r="D20" s="14"/>
      <c r="E20" s="12"/>
      <c r="F20" s="13"/>
      <c r="G20" s="13"/>
      <c r="H20" s="13"/>
      <c r="I20" s="14" t="str">
        <f t="shared" si="20"/>
        <v/>
      </c>
      <c r="J20" s="14" t="str">
        <f t="shared" si="0"/>
        <v/>
      </c>
      <c r="K20" s="264" t="str">
        <f t="shared" si="1"/>
        <v/>
      </c>
      <c r="L20" s="15"/>
      <c r="M20" s="83" t="str">
        <f t="shared" si="7"/>
        <v>13A</v>
      </c>
      <c r="N20" s="58"/>
      <c r="O20" s="15"/>
      <c r="P20" s="15"/>
      <c r="Q20" s="15"/>
      <c r="R20" s="15"/>
      <c r="S20" s="15"/>
      <c r="T20" s="15"/>
      <c r="U20" s="15"/>
      <c r="V20" s="15"/>
      <c r="W20" s="15"/>
      <c r="X20" s="15"/>
      <c r="Y20" s="15"/>
      <c r="Z20" s="15"/>
      <c r="AA20" s="15"/>
      <c r="AB20" s="84" t="str">
        <f t="shared" si="8"/>
        <v>13B</v>
      </c>
      <c r="AC20" s="58"/>
      <c r="AD20" s="31"/>
      <c r="AE20" s="31"/>
      <c r="AF20" s="31"/>
      <c r="AG20" s="31"/>
      <c r="AH20" s="31"/>
      <c r="AI20" s="31"/>
      <c r="AJ20" s="31"/>
      <c r="AK20" s="31"/>
      <c r="AL20" s="31"/>
      <c r="AM20" s="31"/>
      <c r="AN20" s="31"/>
      <c r="AO20" s="31"/>
      <c r="AP20" s="31"/>
      <c r="AQ20" s="15"/>
      <c r="AS20" s="11">
        <f t="shared" si="9"/>
        <v>9</v>
      </c>
      <c r="AX20" s="11" t="s">
        <v>224</v>
      </c>
      <c r="AZ20" s="11" t="e">
        <f t="shared" si="10"/>
        <v>#VALUE!</v>
      </c>
      <c r="BA20" s="11" t="e">
        <f t="shared" si="11"/>
        <v>#VALUE!</v>
      </c>
      <c r="BB20" s="11" t="e">
        <f t="shared" si="12"/>
        <v>#VALUE!</v>
      </c>
      <c r="BC20" s="11" t="e">
        <f t="shared" si="13"/>
        <v>#VALUE!</v>
      </c>
      <c r="BD20" s="11" t="str">
        <f t="shared" si="2"/>
        <v>記載なし</v>
      </c>
      <c r="BE20" s="11" t="str">
        <f t="shared" si="3"/>
        <v>A</v>
      </c>
      <c r="BF20" s="11" t="e">
        <f t="shared" si="21"/>
        <v>#VALUE!</v>
      </c>
      <c r="BG20" s="11" t="e">
        <f t="shared" si="14"/>
        <v>#VALUE!</v>
      </c>
      <c r="BH20" s="11" t="str">
        <f t="shared" si="15"/>
        <v>C</v>
      </c>
      <c r="BI20" s="11" t="str">
        <f t="shared" si="16"/>
        <v>次判定へ</v>
      </c>
      <c r="BJ20" s="11" t="str">
        <f t="shared" si="17"/>
        <v>以後判定なし</v>
      </c>
      <c r="BK20" s="11" t="e">
        <f t="shared" si="18"/>
        <v>#N/A</v>
      </c>
      <c r="BL20" s="11" t="e">
        <f t="shared" si="4"/>
        <v>#VALUE!</v>
      </c>
      <c r="BM20" s="11" t="e" cm="1">
        <f t="array" ref="BM20">IF(AND($BJ20=3,$BC20=0,MOD(VLOOKUP($BB20,BU:DT,$BK20,FALSE),2)=0,INDEX(BU:DT,VLOOKUP($BB20,BU:DT,$BK20,FALSE)+8,$BK20+1)=0),"D",IF(AND($BJ20=3,$BC20=255,MOD(VLOOKUP($BB20,BU:DT,$BK20,FALSE),2)=1,INDEX(BU:DT,VLOOKUP($BB20,BU:DT,$BK20,FALSE)+8,$BK20+1)=255),"D","C"))</f>
        <v>#VALUE!</v>
      </c>
      <c r="BN20" s="11" t="e" cm="1">
        <f t="array" ref="BN20">IF(AND($BJ20=2,$BC20=0,$BB20=0,MOD(VLOOKUP($BA20,BU:DT,$BK20,FALSE),2)=0,INDEX(DH:EM,VLOOKUP($BA20,BU:DT,$BK20,FALSE)+8,DC26+1)=0,INDEX(BU:DT,VLOOKUP($BA20,BU:DT,$BK20,FALSE)+8,$BK20+2)=0),"D",IF(AND($BJ20=2,$BC20=255,$BB20=255,MOD(VLOOKUP($BA20,BU:DT,$BK20,FALSE),2)=1,INDEX(BU:DT,VLOOKUP($BA20,BU:DT,$BK20,FALSE)+8,$BK20+1)=255,INDEX(BU:DT,VLOOKUP($BA20,BU:DT,$BK20,FALSE)+8,$BK20+2)=255),"D","C"))</f>
        <v>#VALUE!</v>
      </c>
      <c r="BO20" s="11" t="str">
        <f t="shared" si="19"/>
        <v>判定不要</v>
      </c>
      <c r="BP20" s="11" t="e">
        <f t="shared" si="5"/>
        <v>#VALUE!</v>
      </c>
      <c r="BU20" s="11">
        <v>12</v>
      </c>
      <c r="BV20" s="11">
        <v>12</v>
      </c>
      <c r="CC20" s="11">
        <v>12</v>
      </c>
      <c r="CD20" s="11">
        <v>0</v>
      </c>
      <c r="CE20" s="11">
        <v>12</v>
      </c>
      <c r="CF20" s="11">
        <v>0</v>
      </c>
      <c r="CS20" s="11">
        <v>12</v>
      </c>
      <c r="CT20" s="11">
        <v>0</v>
      </c>
      <c r="CU20" s="11">
        <v>0</v>
      </c>
      <c r="CV20" s="11">
        <v>12</v>
      </c>
      <c r="CW20" s="11">
        <v>0</v>
      </c>
      <c r="CX20" s="11">
        <v>0</v>
      </c>
      <c r="DQ20" s="11">
        <v>12</v>
      </c>
      <c r="DR20" s="11">
        <v>0</v>
      </c>
      <c r="DS20" s="11">
        <v>0</v>
      </c>
      <c r="DT20" s="11">
        <v>0</v>
      </c>
    </row>
    <row r="21" spans="1:124" ht="31.5" customHeight="1">
      <c r="A21" s="82">
        <v>14</v>
      </c>
      <c r="B21" s="12"/>
      <c r="C21" s="13"/>
      <c r="D21" s="15"/>
      <c r="E21" s="12"/>
      <c r="F21" s="13"/>
      <c r="G21" s="13"/>
      <c r="H21" s="13"/>
      <c r="I21" s="14" t="str">
        <f t="shared" si="20"/>
        <v/>
      </c>
      <c r="J21" s="14" t="str">
        <f t="shared" si="0"/>
        <v/>
      </c>
      <c r="K21" s="264" t="str">
        <f t="shared" si="1"/>
        <v/>
      </c>
      <c r="L21" s="13"/>
      <c r="M21" s="83" t="str">
        <f t="shared" si="7"/>
        <v>14A</v>
      </c>
      <c r="N21" s="58"/>
      <c r="O21" s="15"/>
      <c r="P21" s="15"/>
      <c r="Q21" s="15"/>
      <c r="R21" s="15"/>
      <c r="S21" s="15"/>
      <c r="T21" s="15"/>
      <c r="U21" s="15"/>
      <c r="V21" s="15"/>
      <c r="W21" s="15"/>
      <c r="X21" s="15"/>
      <c r="Y21" s="15"/>
      <c r="Z21" s="15"/>
      <c r="AA21" s="15"/>
      <c r="AB21" s="84" t="str">
        <f t="shared" si="8"/>
        <v>14B</v>
      </c>
      <c r="AC21" s="58"/>
      <c r="AD21" s="31"/>
      <c r="AE21" s="31"/>
      <c r="AF21" s="31"/>
      <c r="AG21" s="31"/>
      <c r="AH21" s="31"/>
      <c r="AI21" s="31"/>
      <c r="AJ21" s="31"/>
      <c r="AK21" s="31"/>
      <c r="AL21" s="31"/>
      <c r="AM21" s="31"/>
      <c r="AN21" s="31"/>
      <c r="AO21" s="31"/>
      <c r="AP21" s="31"/>
      <c r="AQ21" s="15"/>
      <c r="AS21" s="11">
        <f t="shared" si="9"/>
        <v>9</v>
      </c>
      <c r="AX21" s="11" t="s">
        <v>225</v>
      </c>
      <c r="AZ21" s="11" t="e">
        <f t="shared" si="10"/>
        <v>#VALUE!</v>
      </c>
      <c r="BA21" s="11" t="e">
        <f t="shared" si="11"/>
        <v>#VALUE!</v>
      </c>
      <c r="BB21" s="11" t="e">
        <f t="shared" si="12"/>
        <v>#VALUE!</v>
      </c>
      <c r="BC21" s="11" t="e">
        <f t="shared" si="13"/>
        <v>#VALUE!</v>
      </c>
      <c r="BD21" s="11" t="str">
        <f t="shared" si="2"/>
        <v>記載なし</v>
      </c>
      <c r="BE21" s="11" t="str">
        <f t="shared" si="3"/>
        <v>A</v>
      </c>
      <c r="BF21" s="11" t="e">
        <f t="shared" si="21"/>
        <v>#VALUE!</v>
      </c>
      <c r="BG21" s="11" t="e">
        <f t="shared" si="14"/>
        <v>#VALUE!</v>
      </c>
      <c r="BH21" s="11" t="str">
        <f t="shared" si="15"/>
        <v>C</v>
      </c>
      <c r="BI21" s="11" t="str">
        <f t="shared" si="16"/>
        <v>次判定へ</v>
      </c>
      <c r="BJ21" s="11" t="str">
        <f t="shared" si="17"/>
        <v>以後判定なし</v>
      </c>
      <c r="BK21" s="11" t="e">
        <f t="shared" si="18"/>
        <v>#N/A</v>
      </c>
      <c r="BL21" s="11" t="e">
        <f t="shared" si="4"/>
        <v>#VALUE!</v>
      </c>
      <c r="BM21" s="11" t="e" cm="1">
        <f t="array" ref="BM21">IF(AND($BJ21=3,$BC21=0,MOD(VLOOKUP($BB21,BU:DT,$BK21,FALSE),2)=0,INDEX(BU:DT,VLOOKUP($BB21,BU:DT,$BK21,FALSE)+8,$BK21+1)=0),"D",IF(AND($BJ21=3,$BC21=255,MOD(VLOOKUP($BB21,BU:DT,$BK21,FALSE),2)=1,INDEX(BU:DT,VLOOKUP($BB21,BU:DT,$BK21,FALSE)+8,$BK21+1)=255),"D","C"))</f>
        <v>#VALUE!</v>
      </c>
      <c r="BN21" s="11" t="e" cm="1">
        <f t="array" ref="BN21">IF(AND($BJ21=2,$BC21=0,$BB21=0,MOD(VLOOKUP($BA21,BU:DT,$BK21,FALSE),2)=0,INDEX(DH:EM,VLOOKUP($BA21,BU:DT,$BK21,FALSE)+8,DC27+1)=0,INDEX(BU:DT,VLOOKUP($BA21,BU:DT,$BK21,FALSE)+8,$BK21+2)=0),"D",IF(AND($BJ21=2,$BC21=255,$BB21=255,MOD(VLOOKUP($BA21,BU:DT,$BK21,FALSE),2)=1,INDEX(BU:DT,VLOOKUP($BA21,BU:DT,$BK21,FALSE)+8,$BK21+1)=255,INDEX(BU:DT,VLOOKUP($BA21,BU:DT,$BK21,FALSE)+8,$BK21+2)=255),"D","C"))</f>
        <v>#VALUE!</v>
      </c>
      <c r="BO21" s="11" t="str">
        <f t="shared" si="19"/>
        <v>判定不要</v>
      </c>
      <c r="BP21" s="11" t="e">
        <f t="shared" si="5"/>
        <v>#VALUE!</v>
      </c>
      <c r="BU21" s="11">
        <v>13</v>
      </c>
      <c r="CC21" s="11">
        <v>13</v>
      </c>
      <c r="CD21" s="11">
        <v>255</v>
      </c>
      <c r="CS21" s="11">
        <v>13</v>
      </c>
      <c r="CT21" s="11">
        <v>255</v>
      </c>
      <c r="CU21" s="11">
        <v>255</v>
      </c>
      <c r="DQ21" s="11">
        <v>13</v>
      </c>
      <c r="DR21" s="11">
        <v>255</v>
      </c>
      <c r="DS21" s="11">
        <v>255</v>
      </c>
      <c r="DT21" s="11">
        <v>255</v>
      </c>
    </row>
    <row r="22" spans="1:124" ht="31.5" customHeight="1">
      <c r="A22" s="82">
        <v>15</v>
      </c>
      <c r="B22" s="12"/>
      <c r="C22" s="13"/>
      <c r="D22" s="14"/>
      <c r="E22" s="12"/>
      <c r="F22" s="13"/>
      <c r="G22" s="13"/>
      <c r="H22" s="13"/>
      <c r="I22" s="14"/>
      <c r="J22" s="14" t="str">
        <f t="shared" si="0"/>
        <v/>
      </c>
      <c r="K22" s="264" t="str">
        <f t="shared" si="1"/>
        <v/>
      </c>
      <c r="L22" s="13"/>
      <c r="M22" s="83" t="str">
        <f t="shared" si="7"/>
        <v>15A</v>
      </c>
      <c r="N22" s="58"/>
      <c r="O22" s="15"/>
      <c r="P22" s="15"/>
      <c r="Q22" s="15"/>
      <c r="R22" s="15"/>
      <c r="S22" s="15"/>
      <c r="T22" s="14"/>
      <c r="U22" s="14"/>
      <c r="V22" s="14"/>
      <c r="W22" s="14"/>
      <c r="X22" s="14"/>
      <c r="Y22" s="14"/>
      <c r="Z22" s="14"/>
      <c r="AA22" s="14"/>
      <c r="AB22" s="84" t="str">
        <f t="shared" si="8"/>
        <v>15B</v>
      </c>
      <c r="AC22" s="58"/>
      <c r="AD22" s="31"/>
      <c r="AE22" s="31"/>
      <c r="AF22" s="31"/>
      <c r="AG22" s="31"/>
      <c r="AH22" s="31"/>
      <c r="AI22" s="32"/>
      <c r="AJ22" s="32"/>
      <c r="AK22" s="32"/>
      <c r="AL22" s="32"/>
      <c r="AM22" s="32"/>
      <c r="AN22" s="32"/>
      <c r="AO22" s="32"/>
      <c r="AP22" s="32"/>
      <c r="AQ22" s="15"/>
      <c r="AS22" s="11">
        <f t="shared" si="9"/>
        <v>9</v>
      </c>
      <c r="AX22" s="11" t="s">
        <v>226</v>
      </c>
      <c r="AZ22" s="11" t="e">
        <f t="shared" si="10"/>
        <v>#VALUE!</v>
      </c>
      <c r="BA22" s="11" t="e">
        <f t="shared" si="11"/>
        <v>#VALUE!</v>
      </c>
      <c r="BB22" s="11" t="e">
        <f t="shared" si="12"/>
        <v>#VALUE!</v>
      </c>
      <c r="BC22" s="11" t="e">
        <f t="shared" si="13"/>
        <v>#VALUE!</v>
      </c>
      <c r="BD22" s="11" t="str">
        <f t="shared" si="2"/>
        <v>記載なし</v>
      </c>
      <c r="BE22" s="11" t="str">
        <f t="shared" si="3"/>
        <v>A</v>
      </c>
      <c r="BF22" s="11" t="e">
        <f t="shared" si="21"/>
        <v>#VALUE!</v>
      </c>
      <c r="BG22" s="11" t="e">
        <f t="shared" si="14"/>
        <v>#VALUE!</v>
      </c>
      <c r="BH22" s="11" t="str">
        <f t="shared" si="15"/>
        <v>C</v>
      </c>
      <c r="BI22" s="11" t="str">
        <f t="shared" si="16"/>
        <v>次判定へ</v>
      </c>
      <c r="BJ22" s="11" t="str">
        <f t="shared" si="17"/>
        <v>以後判定なし</v>
      </c>
      <c r="BK22" s="11" t="e">
        <f t="shared" si="18"/>
        <v>#N/A</v>
      </c>
      <c r="BL22" s="11" t="e">
        <f t="shared" si="4"/>
        <v>#VALUE!</v>
      </c>
      <c r="BM22" s="11" t="e" cm="1">
        <f t="array" ref="BM22">IF(AND($BJ22=3,$BC22=0,MOD(VLOOKUP($BB22,BU:DT,$BK22,FALSE),2)=0,INDEX(BU:DT,VLOOKUP($BB22,BU:DT,$BK22,FALSE)+8,$BK22+1)=0),"D",IF(AND($BJ22=3,$BC22=255,MOD(VLOOKUP($BB22,BU:DT,$BK22,FALSE),2)=1,INDEX(BU:DT,VLOOKUP($BB22,BU:DT,$BK22,FALSE)+8,$BK22+1)=255),"D","C"))</f>
        <v>#VALUE!</v>
      </c>
      <c r="BN22" s="11" t="e" cm="1">
        <f t="array" ref="BN22">IF(AND($BJ22=2,$BC22=0,$BB22=0,MOD(VLOOKUP($BA22,BU:DT,$BK22,FALSE),2)=0,INDEX(DH:EM,VLOOKUP($BA22,BU:DT,$BK22,FALSE)+8,DC28+1)=0,INDEX(BU:DT,VLOOKUP($BA22,BU:DT,$BK22,FALSE)+8,$BK22+2)=0),"D",IF(AND($BJ22=2,$BC22=255,$BB22=255,MOD(VLOOKUP($BA22,BU:DT,$BK22,FALSE),2)=1,INDEX(BU:DT,VLOOKUP($BA22,BU:DT,$BK22,FALSE)+8,$BK22+1)=255,INDEX(BU:DT,VLOOKUP($BA22,BU:DT,$BK22,FALSE)+8,$BK22+2)=255),"D","C"))</f>
        <v>#VALUE!</v>
      </c>
      <c r="BO22" s="11" t="str">
        <f t="shared" si="19"/>
        <v>判定不要</v>
      </c>
      <c r="BP22" s="11" t="e">
        <f t="shared" si="5"/>
        <v>#VALUE!</v>
      </c>
      <c r="BU22" s="11">
        <v>14</v>
      </c>
      <c r="CC22" s="11">
        <v>14</v>
      </c>
      <c r="CD22" s="11">
        <v>0</v>
      </c>
      <c r="CS22" s="11">
        <v>14</v>
      </c>
      <c r="CT22" s="11">
        <v>0</v>
      </c>
      <c r="CU22" s="11">
        <v>0</v>
      </c>
      <c r="DQ22" s="11">
        <v>14</v>
      </c>
      <c r="DR22" s="11">
        <v>0</v>
      </c>
      <c r="DS22" s="11">
        <v>0</v>
      </c>
      <c r="DT22" s="11">
        <v>0</v>
      </c>
    </row>
    <row r="23" spans="1:124" ht="31.5" customHeight="1">
      <c r="A23" s="82">
        <v>16</v>
      </c>
      <c r="B23" s="12"/>
      <c r="C23" s="13"/>
      <c r="D23" s="14"/>
      <c r="E23" s="12"/>
      <c r="F23" s="13"/>
      <c r="G23" s="13"/>
      <c r="H23" s="13"/>
      <c r="I23" s="14" t="str">
        <f t="shared" si="20"/>
        <v/>
      </c>
      <c r="J23" s="14" t="str">
        <f t="shared" si="0"/>
        <v/>
      </c>
      <c r="K23" s="264" t="str">
        <f t="shared" si="1"/>
        <v/>
      </c>
      <c r="L23" s="13"/>
      <c r="M23" s="83" t="str">
        <f t="shared" si="7"/>
        <v>16A</v>
      </c>
      <c r="N23" s="58"/>
      <c r="O23" s="15"/>
      <c r="P23" s="15"/>
      <c r="Q23" s="15"/>
      <c r="R23" s="15"/>
      <c r="S23" s="15"/>
      <c r="T23" s="14"/>
      <c r="U23" s="14"/>
      <c r="V23" s="14"/>
      <c r="W23" s="14"/>
      <c r="X23" s="14"/>
      <c r="Y23" s="14"/>
      <c r="Z23" s="14"/>
      <c r="AA23" s="14"/>
      <c r="AB23" s="84" t="str">
        <f t="shared" si="8"/>
        <v>16B</v>
      </c>
      <c r="AC23" s="58"/>
      <c r="AD23" s="31"/>
      <c r="AE23" s="31"/>
      <c r="AF23" s="31"/>
      <c r="AG23" s="31"/>
      <c r="AH23" s="31"/>
      <c r="AI23" s="32"/>
      <c r="AJ23" s="32"/>
      <c r="AK23" s="32"/>
      <c r="AL23" s="32"/>
      <c r="AM23" s="32"/>
      <c r="AN23" s="32"/>
      <c r="AO23" s="32"/>
      <c r="AP23" s="32"/>
      <c r="AQ23" s="15"/>
      <c r="AS23" s="11">
        <f t="shared" si="9"/>
        <v>9</v>
      </c>
      <c r="AX23" s="11" t="s">
        <v>227</v>
      </c>
      <c r="AZ23" s="11" t="e">
        <f t="shared" si="10"/>
        <v>#VALUE!</v>
      </c>
      <c r="BA23" s="11" t="e">
        <f t="shared" si="11"/>
        <v>#VALUE!</v>
      </c>
      <c r="BB23" s="11" t="e">
        <f t="shared" si="12"/>
        <v>#VALUE!</v>
      </c>
      <c r="BC23" s="11" t="e">
        <f t="shared" si="13"/>
        <v>#VALUE!</v>
      </c>
      <c r="BD23" s="11" t="str">
        <f t="shared" si="2"/>
        <v>記載なし</v>
      </c>
      <c r="BE23" s="11" t="str">
        <f t="shared" si="3"/>
        <v>A</v>
      </c>
      <c r="BF23" s="11" t="e">
        <f t="shared" si="21"/>
        <v>#VALUE!</v>
      </c>
      <c r="BG23" s="11" t="e">
        <f t="shared" si="14"/>
        <v>#VALUE!</v>
      </c>
      <c r="BH23" s="11" t="str">
        <f t="shared" si="15"/>
        <v>C</v>
      </c>
      <c r="BI23" s="11" t="str">
        <f t="shared" si="16"/>
        <v>次判定へ</v>
      </c>
      <c r="BJ23" s="11" t="str">
        <f t="shared" si="17"/>
        <v>以後判定なし</v>
      </c>
      <c r="BK23" s="11" t="e">
        <f t="shared" si="18"/>
        <v>#N/A</v>
      </c>
      <c r="BL23" s="11" t="e">
        <f t="shared" si="4"/>
        <v>#VALUE!</v>
      </c>
      <c r="BM23" s="11" t="e" cm="1">
        <f t="array" ref="BM23">IF(AND($BJ23=3,$BC23=0,MOD(VLOOKUP($BB23,BU:DT,$BK23,FALSE),2)=0,INDEX(BU:DT,VLOOKUP($BB23,BU:DT,$BK23,FALSE)+8,$BK23+1)=0),"D",IF(AND($BJ23=3,$BC23=255,MOD(VLOOKUP($BB23,BU:DT,$BK23,FALSE),2)=1,INDEX(BU:DT,VLOOKUP($BB23,BU:DT,$BK23,FALSE)+8,$BK23+1)=255),"D","C"))</f>
        <v>#VALUE!</v>
      </c>
      <c r="BN23" s="11" t="e" cm="1">
        <f t="array" ref="BN23">IF(AND($BJ23=2,$BC23=0,$BB23=0,MOD(VLOOKUP($BA23,BU:DT,$BK23,FALSE),2)=0,INDEX(DH:EM,VLOOKUP($BA23,BU:DT,$BK23,FALSE)+8,DC29+1)=0,INDEX(BU:DT,VLOOKUP($BA23,BU:DT,$BK23,FALSE)+8,$BK23+2)=0),"D",IF(AND($BJ23=2,$BC23=255,$BB23=255,MOD(VLOOKUP($BA23,BU:DT,$BK23,FALSE),2)=1,INDEX(BU:DT,VLOOKUP($BA23,BU:DT,$BK23,FALSE)+8,$BK23+1)=255,INDEX(BU:DT,VLOOKUP($BA23,BU:DT,$BK23,FALSE)+8,$BK23+2)=255),"D","C"))</f>
        <v>#VALUE!</v>
      </c>
      <c r="BO23" s="11" t="str">
        <f t="shared" si="19"/>
        <v>判定不要</v>
      </c>
      <c r="BP23" s="11" t="e">
        <f t="shared" si="5"/>
        <v>#VALUE!</v>
      </c>
      <c r="BU23" s="11">
        <v>15</v>
      </c>
      <c r="BV23" s="11">
        <v>15</v>
      </c>
      <c r="BW23" s="11">
        <v>15</v>
      </c>
      <c r="BX23" s="11">
        <v>15</v>
      </c>
      <c r="CC23" s="11">
        <v>15</v>
      </c>
      <c r="CD23" s="11">
        <v>255</v>
      </c>
      <c r="CE23" s="11">
        <v>15</v>
      </c>
      <c r="CF23" s="11">
        <v>255</v>
      </c>
      <c r="CG23" s="11">
        <v>15</v>
      </c>
      <c r="CH23" s="11">
        <v>255</v>
      </c>
      <c r="CI23" s="11">
        <v>15</v>
      </c>
      <c r="CJ23" s="11">
        <v>255</v>
      </c>
      <c r="CS23" s="11">
        <v>15</v>
      </c>
      <c r="CT23" s="11">
        <v>255</v>
      </c>
      <c r="CU23" s="11">
        <v>255</v>
      </c>
      <c r="CV23" s="11">
        <v>15</v>
      </c>
      <c r="CW23" s="11">
        <v>255</v>
      </c>
      <c r="CX23" s="11">
        <v>255</v>
      </c>
      <c r="CY23" s="11">
        <v>15</v>
      </c>
      <c r="CZ23" s="11">
        <v>255</v>
      </c>
      <c r="DA23" s="11">
        <v>255</v>
      </c>
      <c r="DB23" s="11">
        <v>15</v>
      </c>
      <c r="DC23" s="11">
        <v>255</v>
      </c>
      <c r="DD23" s="11">
        <v>255</v>
      </c>
      <c r="DQ23" s="11">
        <v>15</v>
      </c>
      <c r="DR23" s="11">
        <v>255</v>
      </c>
      <c r="DS23" s="11">
        <v>255</v>
      </c>
      <c r="DT23" s="11">
        <v>255</v>
      </c>
    </row>
    <row r="24" spans="1:124" ht="31.5" customHeight="1">
      <c r="A24" s="82">
        <v>17</v>
      </c>
      <c r="B24" s="12"/>
      <c r="C24" s="13"/>
      <c r="D24" s="14"/>
      <c r="E24" s="59"/>
      <c r="F24" s="12"/>
      <c r="G24" s="13"/>
      <c r="H24" s="13"/>
      <c r="I24" s="14" t="str">
        <f t="shared" si="20"/>
        <v/>
      </c>
      <c r="J24" s="14" t="str">
        <f t="shared" si="0"/>
        <v/>
      </c>
      <c r="K24" s="264" t="str">
        <f t="shared" si="1"/>
        <v/>
      </c>
      <c r="L24" s="13"/>
      <c r="M24" s="83" t="str">
        <f t="shared" si="7"/>
        <v>17A</v>
      </c>
      <c r="N24" s="58"/>
      <c r="O24" s="15"/>
      <c r="P24" s="15"/>
      <c r="Q24" s="15"/>
      <c r="R24" s="15"/>
      <c r="S24" s="15"/>
      <c r="T24" s="14"/>
      <c r="U24" s="14"/>
      <c r="V24" s="14"/>
      <c r="W24" s="14"/>
      <c r="X24" s="14"/>
      <c r="Y24" s="14"/>
      <c r="Z24" s="14"/>
      <c r="AA24" s="14"/>
      <c r="AB24" s="84" t="str">
        <f t="shared" si="8"/>
        <v>17B</v>
      </c>
      <c r="AC24" s="58"/>
      <c r="AD24" s="31"/>
      <c r="AE24" s="31"/>
      <c r="AF24" s="31"/>
      <c r="AG24" s="31"/>
      <c r="AH24" s="31"/>
      <c r="AI24" s="32"/>
      <c r="AJ24" s="32"/>
      <c r="AK24" s="32"/>
      <c r="AL24" s="32"/>
      <c r="AM24" s="32"/>
      <c r="AN24" s="32"/>
      <c r="AO24" s="32"/>
      <c r="AP24" s="32"/>
      <c r="AQ24" s="15"/>
      <c r="AS24" s="11">
        <f t="shared" si="9"/>
        <v>9</v>
      </c>
      <c r="AX24" s="11" t="s">
        <v>228</v>
      </c>
      <c r="AZ24" s="11" t="e">
        <f t="shared" si="10"/>
        <v>#VALUE!</v>
      </c>
      <c r="BA24" s="11" t="e">
        <f t="shared" si="11"/>
        <v>#VALUE!</v>
      </c>
      <c r="BB24" s="11" t="e">
        <f t="shared" si="12"/>
        <v>#VALUE!</v>
      </c>
      <c r="BC24" s="11" t="e">
        <f t="shared" si="13"/>
        <v>#VALUE!</v>
      </c>
      <c r="BD24" s="11" t="str">
        <f t="shared" si="2"/>
        <v>記載なし</v>
      </c>
      <c r="BE24" s="11" t="str">
        <f t="shared" si="3"/>
        <v>A</v>
      </c>
      <c r="BF24" s="11" t="e">
        <f t="shared" si="21"/>
        <v>#VALUE!</v>
      </c>
      <c r="BG24" s="11" t="e">
        <f t="shared" si="14"/>
        <v>#VALUE!</v>
      </c>
      <c r="BH24" s="11" t="str">
        <f t="shared" si="15"/>
        <v>C</v>
      </c>
      <c r="BI24" s="11" t="str">
        <f t="shared" si="16"/>
        <v>次判定へ</v>
      </c>
      <c r="BJ24" s="11" t="str">
        <f t="shared" si="17"/>
        <v>以後判定なし</v>
      </c>
      <c r="BK24" s="11" t="e">
        <f t="shared" si="18"/>
        <v>#N/A</v>
      </c>
      <c r="BL24" s="11" t="e">
        <f t="shared" si="4"/>
        <v>#VALUE!</v>
      </c>
      <c r="BM24" s="11" t="e" cm="1">
        <f t="array" ref="BM24">IF(AND($BJ24=3,$BC24=0,MOD(VLOOKUP($BB24,BU:DT,$BK24,FALSE),2)=0,INDEX(BU:DT,VLOOKUP($BB24,BU:DT,$BK24,FALSE)+8,$BK24+1)=0),"D",IF(AND($BJ24=3,$BC24=255,MOD(VLOOKUP($BB24,BU:DT,$BK24,FALSE),2)=1,INDEX(BU:DT,VLOOKUP($BB24,BU:DT,$BK24,FALSE)+8,$BK24+1)=255),"D","C"))</f>
        <v>#VALUE!</v>
      </c>
      <c r="BN24" s="11" t="e" cm="1">
        <f t="array" ref="BN24">IF(AND($BJ24=2,$BC24=0,$BB24=0,MOD(VLOOKUP($BA24,BU:DT,$BK24,FALSE),2)=0,INDEX(DH:EM,VLOOKUP($BA24,BU:DT,$BK24,FALSE)+8,DC30+1)=0,INDEX(BU:DT,VLOOKUP($BA24,BU:DT,$BK24,FALSE)+8,$BK24+2)=0),"D",IF(AND($BJ24=2,$BC24=255,$BB24=255,MOD(VLOOKUP($BA24,BU:DT,$BK24,FALSE),2)=1,INDEX(BU:DT,VLOOKUP($BA24,BU:DT,$BK24,FALSE)+8,$BK24+1)=255,INDEX(BU:DT,VLOOKUP($BA24,BU:DT,$BK24,FALSE)+8,$BK24+2)=255),"D","C"))</f>
        <v>#VALUE!</v>
      </c>
      <c r="BO24" s="11" t="str">
        <f t="shared" si="19"/>
        <v>判定不要</v>
      </c>
      <c r="BP24" s="11" t="e">
        <f t="shared" si="5"/>
        <v>#VALUE!</v>
      </c>
      <c r="BU24" s="11">
        <v>16</v>
      </c>
      <c r="BV24" s="11">
        <v>16</v>
      </c>
      <c r="BW24" s="11">
        <v>16</v>
      </c>
      <c r="BX24" s="11">
        <v>16</v>
      </c>
      <c r="CC24" s="11">
        <v>16</v>
      </c>
      <c r="CD24" s="11">
        <v>0</v>
      </c>
      <c r="CE24" s="11">
        <v>16</v>
      </c>
      <c r="CF24" s="11">
        <v>0</v>
      </c>
      <c r="CG24" s="11">
        <v>16</v>
      </c>
      <c r="CH24" s="11">
        <v>0</v>
      </c>
      <c r="CI24" s="11">
        <v>16</v>
      </c>
      <c r="CJ24" s="11">
        <v>0</v>
      </c>
      <c r="CS24" s="11">
        <v>16</v>
      </c>
      <c r="CT24" s="11">
        <v>0</v>
      </c>
      <c r="CU24" s="11">
        <v>0</v>
      </c>
      <c r="CV24" s="11">
        <v>16</v>
      </c>
      <c r="CW24" s="11">
        <v>0</v>
      </c>
      <c r="CX24" s="11">
        <v>0</v>
      </c>
      <c r="CY24" s="11">
        <v>16</v>
      </c>
      <c r="CZ24" s="11">
        <v>0</v>
      </c>
      <c r="DA24" s="11">
        <v>0</v>
      </c>
      <c r="DB24" s="11">
        <v>16</v>
      </c>
      <c r="DC24" s="11">
        <v>0</v>
      </c>
      <c r="DD24" s="11">
        <v>0</v>
      </c>
      <c r="DQ24" s="11">
        <v>16</v>
      </c>
      <c r="DR24" s="11">
        <v>0</v>
      </c>
      <c r="DS24" s="11">
        <v>0</v>
      </c>
      <c r="DT24" s="11">
        <v>0</v>
      </c>
    </row>
    <row r="25" spans="1:124" ht="31.5" customHeight="1">
      <c r="A25" s="82">
        <v>18</v>
      </c>
      <c r="B25" s="12"/>
      <c r="C25" s="16"/>
      <c r="D25" s="12"/>
      <c r="E25" s="59"/>
      <c r="F25" s="16"/>
      <c r="G25" s="16"/>
      <c r="H25" s="16"/>
      <c r="I25" s="14" t="str">
        <f t="shared" si="20"/>
        <v/>
      </c>
      <c r="J25" s="14" t="str">
        <f t="shared" si="0"/>
        <v/>
      </c>
      <c r="K25" s="264" t="str">
        <f t="shared" si="1"/>
        <v/>
      </c>
      <c r="L25" s="16"/>
      <c r="M25" s="83" t="str">
        <f t="shared" si="7"/>
        <v>18A</v>
      </c>
      <c r="N25" s="58"/>
      <c r="O25" s="12"/>
      <c r="P25" s="12"/>
      <c r="Q25" s="12"/>
      <c r="R25" s="12"/>
      <c r="S25" s="15"/>
      <c r="T25" s="14"/>
      <c r="U25" s="12"/>
      <c r="V25" s="12"/>
      <c r="W25" s="12"/>
      <c r="X25" s="12"/>
      <c r="Y25" s="12"/>
      <c r="Z25" s="12"/>
      <c r="AA25" s="12"/>
      <c r="AB25" s="84" t="str">
        <f t="shared" si="8"/>
        <v>18B</v>
      </c>
      <c r="AC25" s="58"/>
      <c r="AD25" s="31"/>
      <c r="AE25" s="31"/>
      <c r="AF25" s="31"/>
      <c r="AG25" s="31"/>
      <c r="AH25" s="31"/>
      <c r="AI25" s="32"/>
      <c r="AJ25" s="32"/>
      <c r="AK25" s="32"/>
      <c r="AL25" s="32"/>
      <c r="AM25" s="32"/>
      <c r="AN25" s="32"/>
      <c r="AO25" s="32"/>
      <c r="AP25" s="32"/>
      <c r="AQ25" s="15"/>
      <c r="AS25" s="11">
        <f t="shared" si="9"/>
        <v>9</v>
      </c>
      <c r="AX25" s="11" t="s">
        <v>229</v>
      </c>
      <c r="AZ25" s="11" t="e">
        <f t="shared" si="10"/>
        <v>#VALUE!</v>
      </c>
      <c r="BA25" s="11" t="e">
        <f t="shared" si="11"/>
        <v>#VALUE!</v>
      </c>
      <c r="BB25" s="11" t="e">
        <f t="shared" si="12"/>
        <v>#VALUE!</v>
      </c>
      <c r="BC25" s="11" t="e">
        <f t="shared" si="13"/>
        <v>#VALUE!</v>
      </c>
      <c r="BD25" s="11" t="str">
        <f t="shared" si="2"/>
        <v>記載なし</v>
      </c>
      <c r="BE25" s="11" t="str">
        <f t="shared" si="3"/>
        <v>A</v>
      </c>
      <c r="BF25" s="11" t="e">
        <f t="shared" si="21"/>
        <v>#VALUE!</v>
      </c>
      <c r="BG25" s="11" t="e">
        <f t="shared" si="14"/>
        <v>#VALUE!</v>
      </c>
      <c r="BH25" s="11" t="str">
        <f t="shared" si="15"/>
        <v>C</v>
      </c>
      <c r="BI25" s="11" t="str">
        <f t="shared" si="16"/>
        <v>次判定へ</v>
      </c>
      <c r="BJ25" s="11" t="str">
        <f t="shared" si="17"/>
        <v>以後判定なし</v>
      </c>
      <c r="BK25" s="11" t="e">
        <f t="shared" si="18"/>
        <v>#N/A</v>
      </c>
      <c r="BL25" s="11" t="e">
        <f t="shared" si="4"/>
        <v>#VALUE!</v>
      </c>
      <c r="BM25" s="11" t="e" cm="1">
        <f t="array" ref="BM25">IF(AND($BJ25=3,$BC25=0,MOD(VLOOKUP($BB25,BU:DT,$BK25,FALSE),2)=0,INDEX(BU:DT,VLOOKUP($BB25,BU:DT,$BK25,FALSE)+8,$BK25+1)=0),"D",IF(AND($BJ25=3,$BC25=255,MOD(VLOOKUP($BB25,BU:DT,$BK25,FALSE),2)=1,INDEX(BU:DT,VLOOKUP($BB25,BU:DT,$BK25,FALSE)+8,$BK25+1)=255),"D","C"))</f>
        <v>#VALUE!</v>
      </c>
      <c r="BN25" s="11" t="e" cm="1">
        <f t="array" ref="BN25">IF(AND($BJ25=2,$BC25=0,$BB25=0,MOD(VLOOKUP($BA25,BU:DT,$BK25,FALSE),2)=0,INDEX(DH:EM,VLOOKUP($BA25,BU:DT,$BK25,FALSE)+8,DC31+1)=0,INDEX(BU:DT,VLOOKUP($BA25,BU:DT,$BK25,FALSE)+8,$BK25+2)=0),"D",IF(AND($BJ25=2,$BC25=255,$BB25=255,MOD(VLOOKUP($BA25,BU:DT,$BK25,FALSE),2)=1,INDEX(BU:DT,VLOOKUP($BA25,BU:DT,$BK25,FALSE)+8,$BK25+1)=255,INDEX(BU:DT,VLOOKUP($BA25,BU:DT,$BK25,FALSE)+8,$BK25+2)=255),"D","C"))</f>
        <v>#VALUE!</v>
      </c>
      <c r="BO25" s="11" t="str">
        <f t="shared" si="19"/>
        <v>判定不要</v>
      </c>
      <c r="BP25" s="11" t="e">
        <f t="shared" si="5"/>
        <v>#VALUE!</v>
      </c>
      <c r="BU25" s="11">
        <v>17</v>
      </c>
      <c r="CC25" s="11">
        <v>17</v>
      </c>
      <c r="CD25" s="11">
        <v>255</v>
      </c>
      <c r="CS25" s="11">
        <v>17</v>
      </c>
      <c r="CT25" s="11">
        <v>255</v>
      </c>
      <c r="CU25" s="11">
        <v>255</v>
      </c>
      <c r="DQ25" s="11">
        <v>17</v>
      </c>
      <c r="DR25" s="11">
        <v>255</v>
      </c>
      <c r="DS25" s="11">
        <v>255</v>
      </c>
      <c r="DT25" s="11">
        <v>255</v>
      </c>
    </row>
    <row r="26" spans="1:124" ht="31.5" customHeight="1">
      <c r="A26" s="82">
        <v>19</v>
      </c>
      <c r="B26" s="12"/>
      <c r="C26" s="13"/>
      <c r="D26" s="14"/>
      <c r="E26" s="59"/>
      <c r="F26" s="13"/>
      <c r="G26" s="13"/>
      <c r="H26" s="13"/>
      <c r="I26" s="14" t="str">
        <f>IF(AND(F26="診断希望あり",H26="動的IP"),"脆弱性診断当日に連携してください。","")</f>
        <v/>
      </c>
      <c r="J26" s="14" t="str">
        <f>IF(AND(I26&lt;&gt;"",I26&lt;&gt;"脆弱性診断当日に連携してください。"),"/32","")</f>
        <v/>
      </c>
      <c r="K26" s="264" t="str">
        <f t="shared" si="1"/>
        <v/>
      </c>
      <c r="L26" s="13"/>
      <c r="M26" s="83" t="str">
        <f t="shared" si="7"/>
        <v>19A</v>
      </c>
      <c r="N26" s="58"/>
      <c r="O26" s="15"/>
      <c r="P26" s="15"/>
      <c r="Q26" s="15"/>
      <c r="R26" s="15"/>
      <c r="S26" s="15"/>
      <c r="T26" s="12"/>
      <c r="U26" s="14"/>
      <c r="V26" s="15"/>
      <c r="W26" s="15"/>
      <c r="X26" s="14"/>
      <c r="Y26" s="15"/>
      <c r="Z26" s="15"/>
      <c r="AA26" s="15"/>
      <c r="AB26" s="84" t="str">
        <f t="shared" si="8"/>
        <v>19B</v>
      </c>
      <c r="AC26" s="58"/>
      <c r="AD26" s="31"/>
      <c r="AE26" s="31"/>
      <c r="AF26" s="31"/>
      <c r="AG26" s="31"/>
      <c r="AH26" s="31"/>
      <c r="AI26" s="32"/>
      <c r="AJ26" s="32"/>
      <c r="AK26" s="32"/>
      <c r="AL26" s="32"/>
      <c r="AM26" s="32"/>
      <c r="AN26" s="32"/>
      <c r="AO26" s="32"/>
      <c r="AP26" s="32"/>
      <c r="AQ26" s="15"/>
      <c r="AS26" s="11">
        <f t="shared" si="9"/>
        <v>9</v>
      </c>
      <c r="AX26" s="11" t="s">
        <v>230</v>
      </c>
      <c r="AZ26" s="11" t="e">
        <f t="shared" si="10"/>
        <v>#VALUE!</v>
      </c>
      <c r="BA26" s="11" t="e">
        <f t="shared" si="11"/>
        <v>#VALUE!</v>
      </c>
      <c r="BB26" s="11" t="e">
        <f t="shared" si="12"/>
        <v>#VALUE!</v>
      </c>
      <c r="BC26" s="11" t="e">
        <f t="shared" si="13"/>
        <v>#VALUE!</v>
      </c>
      <c r="BD26" s="11" t="str">
        <f t="shared" si="2"/>
        <v>記載なし</v>
      </c>
      <c r="BE26" s="11" t="str">
        <f t="shared" si="3"/>
        <v>A</v>
      </c>
      <c r="BF26" s="11" t="e">
        <f t="shared" si="21"/>
        <v>#VALUE!</v>
      </c>
      <c r="BG26" s="11" t="e">
        <f t="shared" si="14"/>
        <v>#VALUE!</v>
      </c>
      <c r="BH26" s="11" t="str">
        <f t="shared" si="15"/>
        <v>C</v>
      </c>
      <c r="BI26" s="11" t="str">
        <f t="shared" si="16"/>
        <v>次判定へ</v>
      </c>
      <c r="BJ26" s="11" t="str">
        <f t="shared" si="17"/>
        <v>以後判定なし</v>
      </c>
      <c r="BK26" s="11" t="e">
        <f t="shared" si="18"/>
        <v>#N/A</v>
      </c>
      <c r="BL26" s="11" t="e">
        <f t="shared" si="4"/>
        <v>#VALUE!</v>
      </c>
      <c r="BM26" s="11" t="e" cm="1">
        <f t="array" ref="BM26">IF(AND($BJ26=3,$BC26=0,MOD(VLOOKUP($BB26,BU:DT,$BK26,FALSE),2)=0,INDEX(BU:DT,VLOOKUP($BB26,BU:DT,$BK26,FALSE)+8,$BK26+1)=0),"D",IF(AND($BJ26=3,$BC26=255,MOD(VLOOKUP($BB26,BU:DT,$BK26,FALSE),2)=1,INDEX(BU:DT,VLOOKUP($BB26,BU:DT,$BK26,FALSE)+8,$BK26+1)=255),"D","C"))</f>
        <v>#VALUE!</v>
      </c>
      <c r="BN26" s="11" t="e" cm="1">
        <f t="array" ref="BN26">IF(AND($BJ26=2,$BC26=0,$BB26=0,MOD(VLOOKUP($BA26,BU:DT,$BK26,FALSE),2)=0,INDEX(DH:EM,VLOOKUP($BA26,BU:DT,$BK26,FALSE)+8,DC32+1)=0,INDEX(BU:DT,VLOOKUP($BA26,BU:DT,$BK26,FALSE)+8,$BK26+2)=0),"D",IF(AND($BJ26=2,$BC26=255,$BB26=255,MOD(VLOOKUP($BA26,BU:DT,$BK26,FALSE),2)=1,INDEX(BU:DT,VLOOKUP($BA26,BU:DT,$BK26,FALSE)+8,$BK26+1)=255,INDEX(BU:DT,VLOOKUP($BA26,BU:DT,$BK26,FALSE)+8,$BK26+2)=255),"D","C"))</f>
        <v>#VALUE!</v>
      </c>
      <c r="BO26" s="11" t="str">
        <f t="shared" si="19"/>
        <v>判定不要</v>
      </c>
      <c r="BP26" s="11" t="e">
        <f t="shared" si="5"/>
        <v>#VALUE!</v>
      </c>
      <c r="BU26" s="11">
        <v>18</v>
      </c>
      <c r="CC26" s="11">
        <v>18</v>
      </c>
      <c r="CD26" s="11">
        <v>0</v>
      </c>
      <c r="CS26" s="11">
        <v>18</v>
      </c>
      <c r="CT26" s="11">
        <v>0</v>
      </c>
      <c r="CU26" s="11">
        <v>0</v>
      </c>
      <c r="DQ26" s="11">
        <v>18</v>
      </c>
      <c r="DR26" s="11">
        <v>0</v>
      </c>
      <c r="DS26" s="11">
        <v>0</v>
      </c>
      <c r="DT26" s="11">
        <v>0</v>
      </c>
    </row>
    <row r="27" spans="1:124" ht="31.5" customHeight="1">
      <c r="A27" s="82">
        <v>20</v>
      </c>
      <c r="B27" s="12"/>
      <c r="C27" s="16"/>
      <c r="D27" s="12"/>
      <c r="E27" s="59"/>
      <c r="F27" s="16"/>
      <c r="G27" s="16"/>
      <c r="H27" s="16"/>
      <c r="I27" s="14" t="str">
        <f t="shared" si="20"/>
        <v/>
      </c>
      <c r="J27" s="14" t="str">
        <f t="shared" si="0"/>
        <v/>
      </c>
      <c r="K27" s="264" t="str">
        <f t="shared" si="1"/>
        <v/>
      </c>
      <c r="L27" s="16"/>
      <c r="M27" s="83" t="str">
        <f t="shared" si="7"/>
        <v>20A</v>
      </c>
      <c r="N27" s="58"/>
      <c r="O27" s="58"/>
      <c r="P27" s="15"/>
      <c r="Q27" s="15"/>
      <c r="R27" s="15"/>
      <c r="S27" s="15"/>
      <c r="T27" s="15"/>
      <c r="U27" s="15"/>
      <c r="V27" s="15"/>
      <c r="W27" s="15"/>
      <c r="X27" s="15"/>
      <c r="Y27" s="15"/>
      <c r="Z27" s="15"/>
      <c r="AA27" s="15"/>
      <c r="AB27" s="84" t="str">
        <f t="shared" si="8"/>
        <v>20B</v>
      </c>
      <c r="AC27" s="58"/>
      <c r="AD27" s="31"/>
      <c r="AE27" s="31"/>
      <c r="AF27" s="31"/>
      <c r="AG27" s="31"/>
      <c r="AH27" s="31"/>
      <c r="AI27" s="32"/>
      <c r="AJ27" s="32"/>
      <c r="AK27" s="32"/>
      <c r="AL27" s="32"/>
      <c r="AM27" s="32"/>
      <c r="AN27" s="32"/>
      <c r="AO27" s="32"/>
      <c r="AP27" s="32"/>
      <c r="AQ27" s="15"/>
      <c r="AS27" s="11">
        <f t="shared" si="9"/>
        <v>9</v>
      </c>
      <c r="AX27" s="11" t="s">
        <v>231</v>
      </c>
      <c r="AZ27" s="11" t="e">
        <f t="shared" si="10"/>
        <v>#VALUE!</v>
      </c>
      <c r="BA27" s="11" t="e">
        <f t="shared" si="11"/>
        <v>#VALUE!</v>
      </c>
      <c r="BB27" s="11" t="e">
        <f t="shared" si="12"/>
        <v>#VALUE!</v>
      </c>
      <c r="BC27" s="11" t="e">
        <f t="shared" si="13"/>
        <v>#VALUE!</v>
      </c>
      <c r="BD27" s="11" t="str">
        <f t="shared" si="2"/>
        <v>記載なし</v>
      </c>
      <c r="BE27" s="11" t="str">
        <f t="shared" si="3"/>
        <v>A</v>
      </c>
      <c r="BF27" s="11" t="e">
        <f t="shared" si="21"/>
        <v>#VALUE!</v>
      </c>
      <c r="BG27" s="11" t="e">
        <f t="shared" si="14"/>
        <v>#VALUE!</v>
      </c>
      <c r="BH27" s="11" t="str">
        <f t="shared" si="15"/>
        <v>C</v>
      </c>
      <c r="BI27" s="11" t="str">
        <f t="shared" si="16"/>
        <v>次判定へ</v>
      </c>
      <c r="BJ27" s="11" t="str">
        <f t="shared" si="17"/>
        <v>以後判定なし</v>
      </c>
      <c r="BK27" s="11" t="e">
        <f t="shared" si="18"/>
        <v>#N/A</v>
      </c>
      <c r="BL27" s="11" t="e">
        <f t="shared" si="4"/>
        <v>#VALUE!</v>
      </c>
      <c r="BM27" s="11" t="e" cm="1">
        <f t="array" ref="BM27">IF(AND($BJ27=3,$BC27=0,MOD(VLOOKUP($BB27,BU:DT,$BK27,FALSE),2)=0,INDEX(BU:DT,VLOOKUP($BB27,BU:DT,$BK27,FALSE)+8,$BK27+1)=0),"D",IF(AND($BJ27=3,$BC27=255,MOD(VLOOKUP($BB27,BU:DT,$BK27,FALSE),2)=1,INDEX(BU:DT,VLOOKUP($BB27,BU:DT,$BK27,FALSE)+8,$BK27+1)=255),"D","C"))</f>
        <v>#VALUE!</v>
      </c>
      <c r="BN27" s="11" t="e" cm="1">
        <f t="array" ref="BN27">IF(AND($BJ27=2,$BC27=0,$BB27=0,MOD(VLOOKUP($BA27,BU:DT,$BK27,FALSE),2)=0,INDEX(DH:EM,VLOOKUP($BA27,BU:DT,$BK27,FALSE)+8,DC33+1)=0,INDEX(BU:DT,VLOOKUP($BA27,BU:DT,$BK27,FALSE)+8,$BK27+2)=0),"D",IF(AND($BJ27=2,$BC27=255,$BB27=255,MOD(VLOOKUP($BA27,BU:DT,$BK27,FALSE),2)=1,INDEX(BU:DT,VLOOKUP($BA27,BU:DT,$BK27,FALSE)+8,$BK27+1)=255,INDEX(BU:DT,VLOOKUP($BA27,BU:DT,$BK27,FALSE)+8,$BK27+2)=255),"D","C"))</f>
        <v>#VALUE!</v>
      </c>
      <c r="BO27" s="11" t="str">
        <f t="shared" si="19"/>
        <v>判定不要</v>
      </c>
      <c r="BP27" s="11" t="e">
        <f t="shared" si="5"/>
        <v>#VALUE!</v>
      </c>
      <c r="BU27" s="11">
        <v>19</v>
      </c>
      <c r="BV27" s="11">
        <v>19</v>
      </c>
      <c r="CC27" s="11">
        <v>19</v>
      </c>
      <c r="CD27" s="11">
        <v>255</v>
      </c>
      <c r="CE27" s="11">
        <v>19</v>
      </c>
      <c r="CF27" s="11">
        <v>255</v>
      </c>
      <c r="CS27" s="11">
        <v>19</v>
      </c>
      <c r="CT27" s="11">
        <v>255</v>
      </c>
      <c r="CU27" s="11">
        <v>255</v>
      </c>
      <c r="CV27" s="11">
        <v>19</v>
      </c>
      <c r="CW27" s="11">
        <v>255</v>
      </c>
      <c r="CX27" s="11">
        <v>255</v>
      </c>
      <c r="DQ27" s="11">
        <v>19</v>
      </c>
      <c r="DR27" s="11">
        <v>255</v>
      </c>
      <c r="DS27" s="11">
        <v>255</v>
      </c>
      <c r="DT27" s="11">
        <v>255</v>
      </c>
    </row>
    <row r="28" spans="1:124" ht="31.5" customHeight="1">
      <c r="A28" s="82">
        <v>21</v>
      </c>
      <c r="B28" s="12"/>
      <c r="C28" s="13"/>
      <c r="D28" s="14"/>
      <c r="E28" s="59"/>
      <c r="F28" s="13"/>
      <c r="G28" s="13"/>
      <c r="H28" s="13"/>
      <c r="I28" s="14" t="str">
        <f t="shared" si="20"/>
        <v/>
      </c>
      <c r="J28" s="14" t="str">
        <f t="shared" si="0"/>
        <v/>
      </c>
      <c r="K28" s="264" t="str">
        <f t="shared" si="1"/>
        <v/>
      </c>
      <c r="L28" s="13"/>
      <c r="M28" s="83" t="str">
        <f t="shared" si="7"/>
        <v>21A</v>
      </c>
      <c r="N28" s="58"/>
      <c r="O28" s="15"/>
      <c r="P28" s="147"/>
      <c r="Q28" s="15"/>
      <c r="R28" s="15"/>
      <c r="S28" s="15"/>
      <c r="T28" s="14"/>
      <c r="U28" s="15"/>
      <c r="V28" s="15"/>
      <c r="W28" s="15"/>
      <c r="X28" s="15"/>
      <c r="Y28" s="15"/>
      <c r="Z28" s="15"/>
      <c r="AA28" s="15"/>
      <c r="AB28" s="84" t="str">
        <f t="shared" si="8"/>
        <v>21B</v>
      </c>
      <c r="AC28" s="58"/>
      <c r="AD28" s="31"/>
      <c r="AE28" s="31"/>
      <c r="AF28" s="31"/>
      <c r="AG28" s="31"/>
      <c r="AH28" s="31"/>
      <c r="AI28" s="32"/>
      <c r="AJ28" s="32"/>
      <c r="AK28" s="32"/>
      <c r="AL28" s="32"/>
      <c r="AM28" s="32"/>
      <c r="AN28" s="32"/>
      <c r="AO28" s="32"/>
      <c r="AP28" s="32"/>
      <c r="AQ28" s="15"/>
      <c r="AS28" s="11">
        <f t="shared" si="9"/>
        <v>9</v>
      </c>
      <c r="AX28" s="11" t="s">
        <v>232</v>
      </c>
      <c r="AZ28" s="11" t="e">
        <f t="shared" si="10"/>
        <v>#VALUE!</v>
      </c>
      <c r="BA28" s="11" t="e">
        <f t="shared" si="11"/>
        <v>#VALUE!</v>
      </c>
      <c r="BB28" s="11" t="e">
        <f t="shared" si="12"/>
        <v>#VALUE!</v>
      </c>
      <c r="BC28" s="11" t="e">
        <f t="shared" si="13"/>
        <v>#VALUE!</v>
      </c>
      <c r="BD28" s="11" t="str">
        <f t="shared" si="2"/>
        <v>記載なし</v>
      </c>
      <c r="BE28" s="11" t="str">
        <f t="shared" si="3"/>
        <v>A</v>
      </c>
      <c r="BF28" s="11" t="e">
        <f t="shared" si="21"/>
        <v>#VALUE!</v>
      </c>
      <c r="BG28" s="11" t="e">
        <f t="shared" si="14"/>
        <v>#VALUE!</v>
      </c>
      <c r="BH28" s="11" t="str">
        <f t="shared" si="15"/>
        <v>C</v>
      </c>
      <c r="BI28" s="11" t="str">
        <f t="shared" si="16"/>
        <v>次判定へ</v>
      </c>
      <c r="BJ28" s="11" t="str">
        <f t="shared" si="17"/>
        <v>以後判定なし</v>
      </c>
      <c r="BK28" s="11" t="e">
        <f t="shared" si="18"/>
        <v>#N/A</v>
      </c>
      <c r="BL28" s="11" t="e">
        <f t="shared" si="4"/>
        <v>#VALUE!</v>
      </c>
      <c r="BM28" s="11" t="e" cm="1">
        <f t="array" ref="BM28">IF(AND($BJ28=3,$BC28=0,MOD(VLOOKUP($BB28,BU:DT,$BK28,FALSE),2)=0,INDEX(BU:DT,VLOOKUP($BB28,BU:DT,$BK28,FALSE)+8,$BK28+1)=0),"D",IF(AND($BJ28=3,$BC28=255,MOD(VLOOKUP($BB28,BU:DT,$BK28,FALSE),2)=1,INDEX(BU:DT,VLOOKUP($BB28,BU:DT,$BK28,FALSE)+8,$BK28+1)=255),"D","C"))</f>
        <v>#VALUE!</v>
      </c>
      <c r="BN28" s="11" t="e" cm="1">
        <f t="array" ref="BN28">IF(AND($BJ28=2,$BC28=0,$BB28=0,MOD(VLOOKUP($BA28,BU:DT,$BK28,FALSE),2)=0,INDEX(DH:EM,VLOOKUP($BA28,BU:DT,$BK28,FALSE)+8,DC34+1)=0,INDEX(BU:DT,VLOOKUP($BA28,BU:DT,$BK28,FALSE)+8,$BK28+2)=0),"D",IF(AND($BJ28=2,$BC28=255,$BB28=255,MOD(VLOOKUP($BA28,BU:DT,$BK28,FALSE),2)=1,INDEX(BU:DT,VLOOKUP($BA28,BU:DT,$BK28,FALSE)+8,$BK28+1)=255,INDEX(BU:DT,VLOOKUP($BA28,BU:DT,$BK28,FALSE)+8,$BK28+2)=255),"D","C"))</f>
        <v>#VALUE!</v>
      </c>
      <c r="BO28" s="11" t="str">
        <f t="shared" si="19"/>
        <v>判定不要</v>
      </c>
      <c r="BP28" s="11" t="e">
        <f t="shared" si="5"/>
        <v>#VALUE!</v>
      </c>
      <c r="BU28" s="11">
        <v>20</v>
      </c>
      <c r="BV28" s="11">
        <v>20</v>
      </c>
      <c r="CC28" s="11">
        <v>20</v>
      </c>
      <c r="CD28" s="11">
        <v>0</v>
      </c>
      <c r="CE28" s="11">
        <v>20</v>
      </c>
      <c r="CF28" s="11">
        <v>0</v>
      </c>
      <c r="CS28" s="11">
        <v>20</v>
      </c>
      <c r="CT28" s="11">
        <v>0</v>
      </c>
      <c r="CU28" s="11">
        <v>0</v>
      </c>
      <c r="CV28" s="11">
        <v>20</v>
      </c>
      <c r="CW28" s="11">
        <v>0</v>
      </c>
      <c r="CX28" s="11">
        <v>0</v>
      </c>
      <c r="DQ28" s="11">
        <v>20</v>
      </c>
      <c r="DR28" s="11">
        <v>0</v>
      </c>
      <c r="DS28" s="11">
        <v>0</v>
      </c>
      <c r="DT28" s="11">
        <v>0</v>
      </c>
    </row>
    <row r="29" spans="1:124" ht="31.5" customHeight="1">
      <c r="A29" s="82">
        <v>22</v>
      </c>
      <c r="B29" s="12"/>
      <c r="C29" s="16"/>
      <c r="D29" s="12"/>
      <c r="E29" s="59"/>
      <c r="F29" s="16"/>
      <c r="G29" s="16"/>
      <c r="H29" s="16"/>
      <c r="I29" s="14" t="str">
        <f t="shared" si="20"/>
        <v/>
      </c>
      <c r="J29" s="14" t="str">
        <f t="shared" si="0"/>
        <v/>
      </c>
      <c r="K29" s="264" t="str">
        <f t="shared" si="1"/>
        <v/>
      </c>
      <c r="L29" s="16"/>
      <c r="M29" s="83" t="str">
        <f t="shared" si="7"/>
        <v>22A</v>
      </c>
      <c r="N29" s="58"/>
      <c r="O29" s="15"/>
      <c r="P29" s="58"/>
      <c r="Q29" s="15"/>
      <c r="R29" s="15"/>
      <c r="S29" s="15"/>
      <c r="T29" s="12"/>
      <c r="U29" s="15"/>
      <c r="V29" s="15"/>
      <c r="W29" s="15"/>
      <c r="X29" s="15"/>
      <c r="Y29" s="15"/>
      <c r="Z29" s="15"/>
      <c r="AA29" s="15"/>
      <c r="AB29" s="84" t="str">
        <f t="shared" si="8"/>
        <v>22B</v>
      </c>
      <c r="AC29" s="58"/>
      <c r="AD29" s="31"/>
      <c r="AE29" s="31"/>
      <c r="AF29" s="31"/>
      <c r="AG29" s="31"/>
      <c r="AH29" s="31"/>
      <c r="AI29" s="32"/>
      <c r="AJ29" s="32"/>
      <c r="AK29" s="32"/>
      <c r="AL29" s="32"/>
      <c r="AM29" s="32"/>
      <c r="AN29" s="32"/>
      <c r="AO29" s="32"/>
      <c r="AP29" s="32"/>
      <c r="AQ29" s="15"/>
      <c r="AS29" s="11">
        <f t="shared" si="9"/>
        <v>9</v>
      </c>
      <c r="AX29" s="11" t="s">
        <v>233</v>
      </c>
      <c r="AZ29" s="11" t="e">
        <f t="shared" si="10"/>
        <v>#VALUE!</v>
      </c>
      <c r="BA29" s="11" t="e">
        <f t="shared" si="11"/>
        <v>#VALUE!</v>
      </c>
      <c r="BB29" s="11" t="e">
        <f t="shared" si="12"/>
        <v>#VALUE!</v>
      </c>
      <c r="BC29" s="11" t="e">
        <f t="shared" si="13"/>
        <v>#VALUE!</v>
      </c>
      <c r="BD29" s="11" t="str">
        <f t="shared" si="2"/>
        <v>記載なし</v>
      </c>
      <c r="BE29" s="11" t="str">
        <f t="shared" si="3"/>
        <v>A</v>
      </c>
      <c r="BF29" s="11" t="e">
        <f t="shared" si="21"/>
        <v>#VALUE!</v>
      </c>
      <c r="BG29" s="11" t="e">
        <f t="shared" si="14"/>
        <v>#VALUE!</v>
      </c>
      <c r="BH29" s="11" t="str">
        <f t="shared" si="15"/>
        <v>C</v>
      </c>
      <c r="BI29" s="11" t="str">
        <f t="shared" si="16"/>
        <v>次判定へ</v>
      </c>
      <c r="BJ29" s="11" t="str">
        <f t="shared" si="17"/>
        <v>以後判定なし</v>
      </c>
      <c r="BK29" s="11" t="e">
        <f t="shared" si="18"/>
        <v>#N/A</v>
      </c>
      <c r="BL29" s="11" t="e">
        <f t="shared" si="4"/>
        <v>#VALUE!</v>
      </c>
      <c r="BM29" s="11" t="e" cm="1">
        <f t="array" ref="BM29">IF(AND($BJ29=3,$BC29=0,MOD(VLOOKUP($BB29,BU:DT,$BK29,FALSE),2)=0,INDEX(BU:DT,VLOOKUP($BB29,BU:DT,$BK29,FALSE)+8,$BK29+1)=0),"D",IF(AND($BJ29=3,$BC29=255,MOD(VLOOKUP($BB29,BU:DT,$BK29,FALSE),2)=1,INDEX(BU:DT,VLOOKUP($BB29,BU:DT,$BK29,FALSE)+8,$BK29+1)=255),"D","C"))</f>
        <v>#VALUE!</v>
      </c>
      <c r="BN29" s="11" t="e" cm="1">
        <f t="array" ref="BN29">IF(AND($BJ29=2,$BC29=0,$BB29=0,MOD(VLOOKUP($BA29,BU:DT,$BK29,FALSE),2)=0,INDEX(DH:EM,VLOOKUP($BA29,BU:DT,$BK29,FALSE)+8,DC35+1)=0,INDEX(BU:DT,VLOOKUP($BA29,BU:DT,$BK29,FALSE)+8,$BK29+2)=0),"D",IF(AND($BJ29=2,$BC29=255,$BB29=255,MOD(VLOOKUP($BA29,BU:DT,$BK29,FALSE),2)=1,INDEX(BU:DT,VLOOKUP($BA29,BU:DT,$BK29,FALSE)+8,$BK29+1)=255,INDEX(BU:DT,VLOOKUP($BA29,BU:DT,$BK29,FALSE)+8,$BK29+2)=255),"D","C"))</f>
        <v>#VALUE!</v>
      </c>
      <c r="BO29" s="11" t="str">
        <f t="shared" si="19"/>
        <v>判定不要</v>
      </c>
      <c r="BP29" s="11" t="e">
        <f t="shared" si="5"/>
        <v>#VALUE!</v>
      </c>
      <c r="BU29" s="11">
        <v>21</v>
      </c>
      <c r="CC29" s="11">
        <v>21</v>
      </c>
      <c r="CD29" s="11">
        <v>255</v>
      </c>
      <c r="CS29" s="11">
        <v>21</v>
      </c>
      <c r="CT29" s="11">
        <v>255</v>
      </c>
      <c r="CU29" s="11">
        <v>255</v>
      </c>
      <c r="DQ29" s="11">
        <v>21</v>
      </c>
      <c r="DR29" s="11">
        <v>255</v>
      </c>
      <c r="DS29" s="11">
        <v>255</v>
      </c>
      <c r="DT29" s="11">
        <v>255</v>
      </c>
    </row>
    <row r="30" spans="1:124" ht="31.5" customHeight="1">
      <c r="A30" s="82">
        <v>23</v>
      </c>
      <c r="B30" s="12"/>
      <c r="C30" s="13"/>
      <c r="D30" s="14"/>
      <c r="E30" s="59"/>
      <c r="F30" s="13"/>
      <c r="G30" s="13"/>
      <c r="H30" s="13"/>
      <c r="I30" s="14" t="str">
        <f t="shared" si="20"/>
        <v/>
      </c>
      <c r="J30" s="14" t="str">
        <f t="shared" si="0"/>
        <v/>
      </c>
      <c r="K30" s="264" t="str">
        <f t="shared" si="1"/>
        <v/>
      </c>
      <c r="L30" s="13"/>
      <c r="M30" s="83" t="str">
        <f t="shared" si="7"/>
        <v>23A</v>
      </c>
      <c r="N30" s="58"/>
      <c r="O30" s="15"/>
      <c r="P30" s="58"/>
      <c r="Q30" s="15"/>
      <c r="R30" s="15"/>
      <c r="S30" s="15"/>
      <c r="T30" s="15"/>
      <c r="U30" s="15"/>
      <c r="V30" s="15"/>
      <c r="W30" s="15"/>
      <c r="X30" s="15"/>
      <c r="Y30" s="15"/>
      <c r="Z30" s="15"/>
      <c r="AA30" s="15"/>
      <c r="AB30" s="84" t="str">
        <f t="shared" si="8"/>
        <v>23B</v>
      </c>
      <c r="AC30" s="58"/>
      <c r="AD30" s="31"/>
      <c r="AE30" s="31"/>
      <c r="AF30" s="31"/>
      <c r="AG30" s="31"/>
      <c r="AH30" s="31"/>
      <c r="AI30" s="32"/>
      <c r="AJ30" s="32"/>
      <c r="AK30" s="32"/>
      <c r="AL30" s="32"/>
      <c r="AM30" s="32"/>
      <c r="AN30" s="32"/>
      <c r="AO30" s="32"/>
      <c r="AP30" s="32"/>
      <c r="AQ30" s="15"/>
      <c r="AS30" s="11">
        <f t="shared" si="9"/>
        <v>9</v>
      </c>
      <c r="AX30" s="11" t="s">
        <v>234</v>
      </c>
      <c r="AZ30" s="11" t="e">
        <f t="shared" si="10"/>
        <v>#VALUE!</v>
      </c>
      <c r="BA30" s="11" t="e">
        <f t="shared" si="11"/>
        <v>#VALUE!</v>
      </c>
      <c r="BB30" s="11" t="e">
        <f t="shared" si="12"/>
        <v>#VALUE!</v>
      </c>
      <c r="BC30" s="11" t="e">
        <f t="shared" si="13"/>
        <v>#VALUE!</v>
      </c>
      <c r="BD30" s="11" t="str">
        <f t="shared" si="2"/>
        <v>記載なし</v>
      </c>
      <c r="BE30" s="11" t="str">
        <f t="shared" si="3"/>
        <v>A</v>
      </c>
      <c r="BF30" s="11" t="e">
        <f t="shared" si="21"/>
        <v>#VALUE!</v>
      </c>
      <c r="BG30" s="11" t="e">
        <f t="shared" si="14"/>
        <v>#VALUE!</v>
      </c>
      <c r="BH30" s="11" t="str">
        <f t="shared" si="15"/>
        <v>C</v>
      </c>
      <c r="BI30" s="11" t="str">
        <f t="shared" si="16"/>
        <v>次判定へ</v>
      </c>
      <c r="BJ30" s="11" t="str">
        <f t="shared" si="17"/>
        <v>以後判定なし</v>
      </c>
      <c r="BK30" s="11" t="e">
        <f t="shared" si="18"/>
        <v>#N/A</v>
      </c>
      <c r="BL30" s="11" t="e">
        <f t="shared" si="4"/>
        <v>#VALUE!</v>
      </c>
      <c r="BM30" s="11" t="e" cm="1">
        <f t="array" ref="BM30">IF(AND($BJ30=3,$BC30=0,MOD(VLOOKUP($BB30,BU:DT,$BK30,FALSE),2)=0,INDEX(BU:DT,VLOOKUP($BB30,BU:DT,$BK30,FALSE)+8,$BK30+1)=0),"D",IF(AND($BJ30=3,$BC30=255,MOD(VLOOKUP($BB30,BU:DT,$BK30,FALSE),2)=1,INDEX(BU:DT,VLOOKUP($BB30,BU:DT,$BK30,FALSE)+8,$BK30+1)=255),"D","C"))</f>
        <v>#VALUE!</v>
      </c>
      <c r="BN30" s="11" t="e" cm="1">
        <f t="array" ref="BN30">IF(AND($BJ30=2,$BC30=0,$BB30=0,MOD(VLOOKUP($BA30,BU:DT,$BK30,FALSE),2)=0,INDEX(DH:EM,VLOOKUP($BA30,BU:DT,$BK30,FALSE)+8,DC36+1)=0,INDEX(BU:DT,VLOOKUP($BA30,BU:DT,$BK30,FALSE)+8,$BK30+2)=0),"D",IF(AND($BJ30=2,$BC30=255,$BB30=255,MOD(VLOOKUP($BA30,BU:DT,$BK30,FALSE),2)=1,INDEX(BU:DT,VLOOKUP($BA30,BU:DT,$BK30,FALSE)+8,$BK30+1)=255,INDEX(BU:DT,VLOOKUP($BA30,BU:DT,$BK30,FALSE)+8,$BK30+2)=255),"D","C"))</f>
        <v>#VALUE!</v>
      </c>
      <c r="BO30" s="11" t="str">
        <f t="shared" si="19"/>
        <v>判定不要</v>
      </c>
      <c r="BP30" s="11" t="e">
        <f t="shared" si="5"/>
        <v>#VALUE!</v>
      </c>
      <c r="BU30" s="11">
        <v>22</v>
      </c>
      <c r="CC30" s="11">
        <v>22</v>
      </c>
      <c r="CD30" s="11">
        <v>0</v>
      </c>
      <c r="CS30" s="11">
        <v>22</v>
      </c>
      <c r="CT30" s="11">
        <v>0</v>
      </c>
      <c r="CU30" s="11">
        <v>0</v>
      </c>
      <c r="DQ30" s="11">
        <v>22</v>
      </c>
      <c r="DR30" s="11">
        <v>0</v>
      </c>
      <c r="DS30" s="11">
        <v>0</v>
      </c>
      <c r="DT30" s="11">
        <v>0</v>
      </c>
    </row>
    <row r="31" spans="1:124" ht="31.5" customHeight="1">
      <c r="A31" s="82">
        <v>24</v>
      </c>
      <c r="B31" s="12"/>
      <c r="C31" s="13"/>
      <c r="D31" s="14"/>
      <c r="E31" s="12"/>
      <c r="F31" s="13"/>
      <c r="G31" s="13"/>
      <c r="H31" s="13"/>
      <c r="I31" s="14" t="str">
        <f t="shared" si="20"/>
        <v/>
      </c>
      <c r="J31" s="14" t="str">
        <f t="shared" si="0"/>
        <v/>
      </c>
      <c r="K31" s="264" t="str">
        <f t="shared" si="1"/>
        <v/>
      </c>
      <c r="L31" s="13"/>
      <c r="M31" s="83" t="str">
        <f t="shared" si="7"/>
        <v>24A</v>
      </c>
      <c r="N31" s="58"/>
      <c r="O31" s="15"/>
      <c r="P31" s="58"/>
      <c r="Q31" s="15"/>
      <c r="R31" s="15"/>
      <c r="S31" s="15"/>
      <c r="T31" s="15"/>
      <c r="U31" s="15"/>
      <c r="V31" s="15"/>
      <c r="W31" s="15"/>
      <c r="X31" s="15"/>
      <c r="Y31" s="15"/>
      <c r="Z31" s="15"/>
      <c r="AA31" s="15"/>
      <c r="AB31" s="84" t="str">
        <f t="shared" si="8"/>
        <v>24B</v>
      </c>
      <c r="AC31" s="58"/>
      <c r="AD31" s="31"/>
      <c r="AE31" s="31"/>
      <c r="AF31" s="31"/>
      <c r="AG31" s="31"/>
      <c r="AH31" s="31"/>
      <c r="AI31" s="32"/>
      <c r="AJ31" s="32"/>
      <c r="AK31" s="32"/>
      <c r="AL31" s="32"/>
      <c r="AM31" s="32"/>
      <c r="AN31" s="32"/>
      <c r="AO31" s="32"/>
      <c r="AP31" s="32"/>
      <c r="AQ31" s="15"/>
      <c r="AS31" s="11">
        <f t="shared" si="9"/>
        <v>9</v>
      </c>
      <c r="AX31" s="11" t="s">
        <v>235</v>
      </c>
      <c r="AZ31" s="11" t="e">
        <f t="shared" si="10"/>
        <v>#VALUE!</v>
      </c>
      <c r="BA31" s="11" t="e">
        <f t="shared" si="11"/>
        <v>#VALUE!</v>
      </c>
      <c r="BB31" s="11" t="e">
        <f t="shared" si="12"/>
        <v>#VALUE!</v>
      </c>
      <c r="BC31" s="11" t="e">
        <f t="shared" si="13"/>
        <v>#VALUE!</v>
      </c>
      <c r="BD31" s="11" t="str">
        <f t="shared" si="2"/>
        <v>記載なし</v>
      </c>
      <c r="BE31" s="11" t="str">
        <f t="shared" si="3"/>
        <v>A</v>
      </c>
      <c r="BF31" s="11" t="e">
        <f t="shared" si="21"/>
        <v>#VALUE!</v>
      </c>
      <c r="BG31" s="11" t="e">
        <f t="shared" si="14"/>
        <v>#VALUE!</v>
      </c>
      <c r="BH31" s="11" t="str">
        <f t="shared" si="15"/>
        <v>C</v>
      </c>
      <c r="BI31" s="11" t="str">
        <f t="shared" si="16"/>
        <v>次判定へ</v>
      </c>
      <c r="BJ31" s="11" t="str">
        <f t="shared" si="17"/>
        <v>以後判定なし</v>
      </c>
      <c r="BK31" s="11" t="e">
        <f t="shared" si="18"/>
        <v>#N/A</v>
      </c>
      <c r="BL31" s="11" t="e">
        <f t="shared" si="4"/>
        <v>#VALUE!</v>
      </c>
      <c r="BM31" s="11" t="e" cm="1">
        <f t="array" ref="BM31">IF(AND($BJ31=3,$BC31=0,MOD(VLOOKUP($BB31,BU:DT,$BK31,FALSE),2)=0,INDEX(BU:DT,VLOOKUP($BB31,BU:DT,$BK31,FALSE)+8,$BK31+1)=0),"D",IF(AND($BJ31=3,$BC31=255,MOD(VLOOKUP($BB31,BU:DT,$BK31,FALSE),2)=1,INDEX(BU:DT,VLOOKUP($BB31,BU:DT,$BK31,FALSE)+8,$BK31+1)=255),"D","C"))</f>
        <v>#VALUE!</v>
      </c>
      <c r="BN31" s="11" t="e" cm="1">
        <f t="array" ref="BN31">IF(AND($BJ31=2,$BC31=0,$BB31=0,MOD(VLOOKUP($BA31,BU:DT,$BK31,FALSE),2)=0,INDEX(DH:EM,VLOOKUP($BA31,BU:DT,$BK31,FALSE)+8,DC37+1)=0,INDEX(BU:DT,VLOOKUP($BA31,BU:DT,$BK31,FALSE)+8,$BK31+2)=0),"D",IF(AND($BJ31=2,$BC31=255,$BB31=255,MOD(VLOOKUP($BA31,BU:DT,$BK31,FALSE),2)=1,INDEX(BU:DT,VLOOKUP($BA31,BU:DT,$BK31,FALSE)+8,$BK31+1)=255,INDEX(BU:DT,VLOOKUP($BA31,BU:DT,$BK31,FALSE)+8,$BK31+2)=255),"D","C"))</f>
        <v>#VALUE!</v>
      </c>
      <c r="BO31" s="11" t="str">
        <f t="shared" si="19"/>
        <v>判定不要</v>
      </c>
      <c r="BP31" s="11" t="e">
        <f t="shared" si="5"/>
        <v>#VALUE!</v>
      </c>
      <c r="BU31" s="11">
        <v>23</v>
      </c>
      <c r="BV31" s="11">
        <v>23</v>
      </c>
      <c r="BW31" s="11">
        <v>23</v>
      </c>
      <c r="CC31" s="11">
        <v>23</v>
      </c>
      <c r="CD31" s="11">
        <v>255</v>
      </c>
      <c r="CE31" s="11">
        <v>23</v>
      </c>
      <c r="CF31" s="11">
        <v>255</v>
      </c>
      <c r="CG31" s="11">
        <v>23</v>
      </c>
      <c r="CH31" s="11">
        <v>255</v>
      </c>
      <c r="CS31" s="11">
        <v>23</v>
      </c>
      <c r="CT31" s="11">
        <v>255</v>
      </c>
      <c r="CU31" s="11">
        <v>255</v>
      </c>
      <c r="CV31" s="11">
        <v>23</v>
      </c>
      <c r="CW31" s="11">
        <v>255</v>
      </c>
      <c r="CX31" s="11">
        <v>255</v>
      </c>
      <c r="CY31" s="11">
        <v>23</v>
      </c>
      <c r="CZ31" s="11">
        <v>255</v>
      </c>
      <c r="DA31" s="11">
        <v>255</v>
      </c>
      <c r="DQ31" s="11">
        <v>23</v>
      </c>
      <c r="DR31" s="11">
        <v>255</v>
      </c>
      <c r="DS31" s="11">
        <v>255</v>
      </c>
      <c r="DT31" s="11">
        <v>255</v>
      </c>
    </row>
    <row r="32" spans="1:124" ht="31.5" customHeight="1">
      <c r="A32" s="82">
        <v>25</v>
      </c>
      <c r="B32" s="12"/>
      <c r="C32" s="13"/>
      <c r="D32" s="14"/>
      <c r="E32" s="12"/>
      <c r="F32" s="13"/>
      <c r="G32" s="13"/>
      <c r="H32" s="13"/>
      <c r="I32" s="14" t="str">
        <f t="shared" si="20"/>
        <v/>
      </c>
      <c r="J32" s="14" t="str">
        <f t="shared" si="0"/>
        <v/>
      </c>
      <c r="K32" s="264" t="str">
        <f t="shared" si="1"/>
        <v/>
      </c>
      <c r="L32" s="13"/>
      <c r="M32" s="83" t="str">
        <f t="shared" si="7"/>
        <v>25A</v>
      </c>
      <c r="N32" s="58"/>
      <c r="O32" s="15"/>
      <c r="P32" s="58"/>
      <c r="Q32" s="15"/>
      <c r="R32" s="15"/>
      <c r="S32" s="15"/>
      <c r="T32" s="15"/>
      <c r="U32" s="15"/>
      <c r="V32" s="15"/>
      <c r="W32" s="15"/>
      <c r="X32" s="15"/>
      <c r="Y32" s="15"/>
      <c r="Z32" s="15"/>
      <c r="AA32" s="15"/>
      <c r="AB32" s="84" t="str">
        <f t="shared" si="8"/>
        <v>25B</v>
      </c>
      <c r="AC32" s="58"/>
      <c r="AD32" s="31"/>
      <c r="AE32" s="31"/>
      <c r="AF32" s="31"/>
      <c r="AG32" s="31"/>
      <c r="AH32" s="31"/>
      <c r="AI32" s="32"/>
      <c r="AJ32" s="32"/>
      <c r="AK32" s="32"/>
      <c r="AL32" s="32"/>
      <c r="AM32" s="32"/>
      <c r="AN32" s="32"/>
      <c r="AO32" s="32"/>
      <c r="AP32" s="32"/>
      <c r="AQ32" s="15"/>
      <c r="AS32" s="11">
        <f t="shared" si="9"/>
        <v>9</v>
      </c>
      <c r="AX32" s="11" t="s">
        <v>236</v>
      </c>
      <c r="AZ32" s="11" t="e">
        <f t="shared" si="10"/>
        <v>#VALUE!</v>
      </c>
      <c r="BA32" s="11" t="e">
        <f t="shared" si="11"/>
        <v>#VALUE!</v>
      </c>
      <c r="BB32" s="11" t="e">
        <f t="shared" si="12"/>
        <v>#VALUE!</v>
      </c>
      <c r="BC32" s="11" t="e">
        <f t="shared" si="13"/>
        <v>#VALUE!</v>
      </c>
      <c r="BD32" s="11" t="str">
        <f t="shared" si="2"/>
        <v>記載なし</v>
      </c>
      <c r="BE32" s="11" t="str">
        <f t="shared" si="3"/>
        <v>A</v>
      </c>
      <c r="BF32" s="11" t="e">
        <f t="shared" si="21"/>
        <v>#VALUE!</v>
      </c>
      <c r="BG32" s="11" t="e">
        <f t="shared" si="14"/>
        <v>#VALUE!</v>
      </c>
      <c r="BH32" s="11" t="str">
        <f t="shared" si="15"/>
        <v>C</v>
      </c>
      <c r="BI32" s="11" t="str">
        <f t="shared" si="16"/>
        <v>次判定へ</v>
      </c>
      <c r="BJ32" s="11" t="str">
        <f t="shared" si="17"/>
        <v>以後判定なし</v>
      </c>
      <c r="BK32" s="11" t="e">
        <f t="shared" si="18"/>
        <v>#N/A</v>
      </c>
      <c r="BL32" s="11" t="e">
        <f t="shared" si="4"/>
        <v>#VALUE!</v>
      </c>
      <c r="BM32" s="11" t="e" cm="1">
        <f t="array" ref="BM32">IF(AND($BJ32=3,$BC32=0,MOD(VLOOKUP($BB32,BU:DT,$BK32,FALSE),2)=0,INDEX(BU:DT,VLOOKUP($BB32,BU:DT,$BK32,FALSE)+8,$BK32+1)=0),"D",IF(AND($BJ32=3,$BC32=255,MOD(VLOOKUP($BB32,BU:DT,$BK32,FALSE),2)=1,INDEX(BU:DT,VLOOKUP($BB32,BU:DT,$BK32,FALSE)+8,$BK32+1)=255),"D","C"))</f>
        <v>#VALUE!</v>
      </c>
      <c r="BN32" s="11" t="e" cm="1">
        <f t="array" ref="BN32">IF(AND($BJ32=2,$BC32=0,$BB32=0,MOD(VLOOKUP($BA32,BU:DT,$BK32,FALSE),2)=0,INDEX(DH:EM,VLOOKUP($BA32,BU:DT,$BK32,FALSE)+8,DC38+1)=0,INDEX(BU:DT,VLOOKUP($BA32,BU:DT,$BK32,FALSE)+8,$BK32+2)=0),"D",IF(AND($BJ32=2,$BC32=255,$BB32=255,MOD(VLOOKUP($BA32,BU:DT,$BK32,FALSE),2)=1,INDEX(BU:DT,VLOOKUP($BA32,BU:DT,$BK32,FALSE)+8,$BK32+1)=255,INDEX(BU:DT,VLOOKUP($BA32,BU:DT,$BK32,FALSE)+8,$BK32+2)=255),"D","C"))</f>
        <v>#VALUE!</v>
      </c>
      <c r="BO32" s="11" t="str">
        <f t="shared" si="19"/>
        <v>判定不要</v>
      </c>
      <c r="BP32" s="11" t="e">
        <f t="shared" si="5"/>
        <v>#VALUE!</v>
      </c>
      <c r="BU32" s="11">
        <v>24</v>
      </c>
      <c r="BV32" s="11">
        <v>24</v>
      </c>
      <c r="BW32" s="11">
        <v>24</v>
      </c>
      <c r="CC32" s="11">
        <v>24</v>
      </c>
      <c r="CD32" s="11">
        <v>0</v>
      </c>
      <c r="CE32" s="11">
        <v>24</v>
      </c>
      <c r="CF32" s="11">
        <v>0</v>
      </c>
      <c r="CG32" s="11">
        <v>24</v>
      </c>
      <c r="CH32" s="11">
        <v>0</v>
      </c>
      <c r="CS32" s="11">
        <v>24</v>
      </c>
      <c r="CT32" s="11">
        <v>0</v>
      </c>
      <c r="CU32" s="11">
        <v>0</v>
      </c>
      <c r="CV32" s="11">
        <v>24</v>
      </c>
      <c r="CW32" s="11">
        <v>0</v>
      </c>
      <c r="CX32" s="11">
        <v>0</v>
      </c>
      <c r="CY32" s="11">
        <v>24</v>
      </c>
      <c r="CZ32" s="11">
        <v>0</v>
      </c>
      <c r="DA32" s="11">
        <v>0</v>
      </c>
      <c r="DQ32" s="11">
        <v>24</v>
      </c>
      <c r="DR32" s="11">
        <v>0</v>
      </c>
      <c r="DS32" s="11">
        <v>0</v>
      </c>
      <c r="DT32" s="11">
        <v>0</v>
      </c>
    </row>
    <row r="33" spans="1:124" ht="31.5" customHeight="1">
      <c r="A33" s="82">
        <v>26</v>
      </c>
      <c r="B33" s="12"/>
      <c r="C33" s="17"/>
      <c r="D33" s="15"/>
      <c r="E33" s="12"/>
      <c r="F33" s="17"/>
      <c r="G33" s="17"/>
      <c r="H33" s="16"/>
      <c r="I33" s="14" t="str">
        <f t="shared" si="20"/>
        <v/>
      </c>
      <c r="J33" s="14" t="str">
        <f t="shared" si="0"/>
        <v/>
      </c>
      <c r="K33" s="264" t="str">
        <f t="shared" si="1"/>
        <v/>
      </c>
      <c r="L33" s="16"/>
      <c r="M33" s="83" t="str">
        <f t="shared" si="7"/>
        <v>26A</v>
      </c>
      <c r="N33" s="58"/>
      <c r="O33" s="15"/>
      <c r="P33" s="58"/>
      <c r="Q33" s="15"/>
      <c r="R33" s="15"/>
      <c r="S33" s="15"/>
      <c r="T33" s="15"/>
      <c r="U33" s="15"/>
      <c r="V33" s="15"/>
      <c r="W33" s="15"/>
      <c r="X33" s="15"/>
      <c r="Y33" s="15"/>
      <c r="Z33" s="15"/>
      <c r="AA33" s="15"/>
      <c r="AB33" s="84" t="str">
        <f t="shared" si="8"/>
        <v>26B</v>
      </c>
      <c r="AC33" s="58"/>
      <c r="AD33" s="31"/>
      <c r="AE33" s="31"/>
      <c r="AF33" s="31"/>
      <c r="AG33" s="31"/>
      <c r="AH33" s="31"/>
      <c r="AI33" s="32"/>
      <c r="AJ33" s="32"/>
      <c r="AK33" s="32"/>
      <c r="AL33" s="32"/>
      <c r="AM33" s="32"/>
      <c r="AN33" s="32"/>
      <c r="AO33" s="32"/>
      <c r="AP33" s="32"/>
      <c r="AQ33" s="15"/>
      <c r="AS33" s="11">
        <f t="shared" si="9"/>
        <v>9</v>
      </c>
      <c r="AX33" s="11" t="s">
        <v>237</v>
      </c>
      <c r="AZ33" s="11" t="e">
        <f t="shared" si="10"/>
        <v>#VALUE!</v>
      </c>
      <c r="BA33" s="11" t="e">
        <f t="shared" si="11"/>
        <v>#VALUE!</v>
      </c>
      <c r="BB33" s="11" t="e">
        <f t="shared" si="12"/>
        <v>#VALUE!</v>
      </c>
      <c r="BC33" s="11" t="e">
        <f t="shared" si="13"/>
        <v>#VALUE!</v>
      </c>
      <c r="BD33" s="11" t="str">
        <f t="shared" si="2"/>
        <v>記載なし</v>
      </c>
      <c r="BE33" s="11" t="str">
        <f t="shared" si="3"/>
        <v>A</v>
      </c>
      <c r="BF33" s="11" t="e">
        <f t="shared" si="21"/>
        <v>#VALUE!</v>
      </c>
      <c r="BG33" s="11" t="e">
        <f t="shared" si="14"/>
        <v>#VALUE!</v>
      </c>
      <c r="BH33" s="11" t="str">
        <f t="shared" si="15"/>
        <v>C</v>
      </c>
      <c r="BI33" s="11" t="str">
        <f t="shared" si="16"/>
        <v>次判定へ</v>
      </c>
      <c r="BJ33" s="11" t="str">
        <f t="shared" si="17"/>
        <v>以後判定なし</v>
      </c>
      <c r="BK33" s="11" t="e">
        <f t="shared" si="18"/>
        <v>#N/A</v>
      </c>
      <c r="BL33" s="11" t="e">
        <f t="shared" si="4"/>
        <v>#VALUE!</v>
      </c>
      <c r="BM33" s="11" t="e" cm="1">
        <f t="array" ref="BM33">IF(AND($BJ33=3,$BC33=0,MOD(VLOOKUP($BB33,BU:DT,$BK33,FALSE),2)=0,INDEX(BU:DT,VLOOKUP($BB33,BU:DT,$BK33,FALSE)+8,$BK33+1)=0),"D",IF(AND($BJ33=3,$BC33=255,MOD(VLOOKUP($BB33,BU:DT,$BK33,FALSE),2)=1,INDEX(BU:DT,VLOOKUP($BB33,BU:DT,$BK33,FALSE)+8,$BK33+1)=255),"D","C"))</f>
        <v>#VALUE!</v>
      </c>
      <c r="BN33" s="11" t="e" cm="1">
        <f t="array" ref="BN33">IF(AND($BJ33=2,$BC33=0,$BB33=0,MOD(VLOOKUP($BA33,BU:DT,$BK33,FALSE),2)=0,INDEX(DH:EM,VLOOKUP($BA33,BU:DT,$BK33,FALSE)+8,DC39+1)=0,INDEX(BU:DT,VLOOKUP($BA33,BU:DT,$BK33,FALSE)+8,$BK33+2)=0),"D",IF(AND($BJ33=2,$BC33=255,$BB33=255,MOD(VLOOKUP($BA33,BU:DT,$BK33,FALSE),2)=1,INDEX(BU:DT,VLOOKUP($BA33,BU:DT,$BK33,FALSE)+8,$BK33+1)=255,INDEX(BU:DT,VLOOKUP($BA33,BU:DT,$BK33,FALSE)+8,$BK33+2)=255),"D","C"))</f>
        <v>#VALUE!</v>
      </c>
      <c r="BO33" s="11" t="str">
        <f t="shared" si="19"/>
        <v>判定不要</v>
      </c>
      <c r="BP33" s="11" t="e">
        <f t="shared" si="5"/>
        <v>#VALUE!</v>
      </c>
      <c r="BU33" s="11">
        <v>25</v>
      </c>
      <c r="CC33" s="11">
        <v>25</v>
      </c>
      <c r="CD33" s="11">
        <v>255</v>
      </c>
      <c r="CS33" s="11">
        <v>25</v>
      </c>
      <c r="CT33" s="11">
        <v>255</v>
      </c>
      <c r="CU33" s="11">
        <v>255</v>
      </c>
      <c r="DQ33" s="11">
        <v>25</v>
      </c>
      <c r="DR33" s="11">
        <v>255</v>
      </c>
      <c r="DS33" s="11">
        <v>255</v>
      </c>
      <c r="DT33" s="11">
        <v>255</v>
      </c>
    </row>
    <row r="34" spans="1:124" ht="31.5" customHeight="1">
      <c r="A34" s="82">
        <v>27</v>
      </c>
      <c r="B34" s="12"/>
      <c r="C34" s="13"/>
      <c r="D34" s="15"/>
      <c r="E34" s="12"/>
      <c r="F34" s="13"/>
      <c r="G34" s="13"/>
      <c r="H34" s="16"/>
      <c r="I34" s="14" t="str">
        <f t="shared" si="20"/>
        <v/>
      </c>
      <c r="J34" s="14" t="str">
        <f t="shared" si="0"/>
        <v/>
      </c>
      <c r="K34" s="264" t="str">
        <f t="shared" si="1"/>
        <v/>
      </c>
      <c r="L34" s="16"/>
      <c r="M34" s="83" t="str">
        <f t="shared" si="7"/>
        <v>27A</v>
      </c>
      <c r="N34" s="58"/>
      <c r="O34" s="15"/>
      <c r="P34" s="58"/>
      <c r="Q34" s="15"/>
      <c r="R34" s="15"/>
      <c r="S34" s="15"/>
      <c r="T34" s="15"/>
      <c r="U34" s="15"/>
      <c r="V34" s="15"/>
      <c r="W34" s="15"/>
      <c r="X34" s="15"/>
      <c r="Y34" s="15"/>
      <c r="Z34" s="15"/>
      <c r="AA34" s="15"/>
      <c r="AB34" s="84" t="str">
        <f t="shared" si="8"/>
        <v>27B</v>
      </c>
      <c r="AC34" s="58"/>
      <c r="AD34" s="31"/>
      <c r="AE34" s="31"/>
      <c r="AF34" s="31"/>
      <c r="AG34" s="31"/>
      <c r="AH34" s="31"/>
      <c r="AI34" s="32"/>
      <c r="AJ34" s="32"/>
      <c r="AK34" s="32"/>
      <c r="AL34" s="32"/>
      <c r="AM34" s="32"/>
      <c r="AN34" s="32"/>
      <c r="AO34" s="32"/>
      <c r="AP34" s="32"/>
      <c r="AQ34" s="15"/>
      <c r="AS34" s="11">
        <f t="shared" si="9"/>
        <v>9</v>
      </c>
      <c r="AX34" s="11" t="s">
        <v>238</v>
      </c>
      <c r="AZ34" s="11" t="e">
        <f t="shared" si="10"/>
        <v>#VALUE!</v>
      </c>
      <c r="BA34" s="11" t="e">
        <f t="shared" si="11"/>
        <v>#VALUE!</v>
      </c>
      <c r="BB34" s="11" t="e">
        <f t="shared" si="12"/>
        <v>#VALUE!</v>
      </c>
      <c r="BC34" s="11" t="e">
        <f t="shared" si="13"/>
        <v>#VALUE!</v>
      </c>
      <c r="BD34" s="11" t="str">
        <f t="shared" si="2"/>
        <v>記載なし</v>
      </c>
      <c r="BE34" s="11" t="str">
        <f t="shared" si="3"/>
        <v>A</v>
      </c>
      <c r="BF34" s="11" t="e">
        <f t="shared" si="21"/>
        <v>#VALUE!</v>
      </c>
      <c r="BG34" s="11" t="e">
        <f t="shared" si="14"/>
        <v>#VALUE!</v>
      </c>
      <c r="BH34" s="11" t="str">
        <f t="shared" si="15"/>
        <v>C</v>
      </c>
      <c r="BI34" s="11" t="str">
        <f t="shared" si="16"/>
        <v>次判定へ</v>
      </c>
      <c r="BJ34" s="11" t="str">
        <f t="shared" si="17"/>
        <v>以後判定なし</v>
      </c>
      <c r="BK34" s="11" t="e">
        <f t="shared" si="18"/>
        <v>#N/A</v>
      </c>
      <c r="BL34" s="11" t="e">
        <f t="shared" si="4"/>
        <v>#VALUE!</v>
      </c>
      <c r="BM34" s="11" t="e" cm="1">
        <f t="array" ref="BM34">IF(AND($BJ34=3,$BC34=0,MOD(VLOOKUP($BB34,BU:DT,$BK34,FALSE),2)=0,INDEX(BU:DT,VLOOKUP($BB34,BU:DT,$BK34,FALSE)+8,$BK34+1)=0),"D",IF(AND($BJ34=3,$BC34=255,MOD(VLOOKUP($BB34,BU:DT,$BK34,FALSE),2)=1,INDEX(BU:DT,VLOOKUP($BB34,BU:DT,$BK34,FALSE)+8,$BK34+1)=255),"D","C"))</f>
        <v>#VALUE!</v>
      </c>
      <c r="BN34" s="11" t="e" cm="1">
        <f t="array" ref="BN34">IF(AND($BJ34=2,$BC34=0,$BB34=0,MOD(VLOOKUP($BA34,BU:DT,$BK34,FALSE),2)=0,INDEX(DH:EM,VLOOKUP($BA34,BU:DT,$BK34,FALSE)+8,DC40+1)=0,INDEX(BU:DT,VLOOKUP($BA34,BU:DT,$BK34,FALSE)+8,$BK34+2)=0),"D",IF(AND($BJ34=2,$BC34=255,$BB34=255,MOD(VLOOKUP($BA34,BU:DT,$BK34,FALSE),2)=1,INDEX(BU:DT,VLOOKUP($BA34,BU:DT,$BK34,FALSE)+8,$BK34+1)=255,INDEX(BU:DT,VLOOKUP($BA34,BU:DT,$BK34,FALSE)+8,$BK34+2)=255),"D","C"))</f>
        <v>#VALUE!</v>
      </c>
      <c r="BO34" s="11" t="str">
        <f t="shared" si="19"/>
        <v>判定不要</v>
      </c>
      <c r="BP34" s="11" t="e">
        <f t="shared" si="5"/>
        <v>#VALUE!</v>
      </c>
      <c r="BU34" s="11">
        <v>26</v>
      </c>
      <c r="CC34" s="11">
        <v>26</v>
      </c>
      <c r="CD34" s="11">
        <v>0</v>
      </c>
      <c r="CS34" s="11">
        <v>26</v>
      </c>
      <c r="CT34" s="11">
        <v>0</v>
      </c>
      <c r="CU34" s="11">
        <v>0</v>
      </c>
      <c r="DQ34" s="11">
        <v>26</v>
      </c>
      <c r="DR34" s="11">
        <v>0</v>
      </c>
      <c r="DS34" s="11">
        <v>0</v>
      </c>
      <c r="DT34" s="11">
        <v>0</v>
      </c>
    </row>
    <row r="35" spans="1:124" ht="31.5" customHeight="1">
      <c r="A35" s="82">
        <v>28</v>
      </c>
      <c r="B35" s="12"/>
      <c r="C35" s="13"/>
      <c r="D35" s="15"/>
      <c r="E35" s="12"/>
      <c r="F35" s="13"/>
      <c r="G35" s="13"/>
      <c r="H35" s="13"/>
      <c r="I35" s="14" t="str">
        <f>IF(AND(F35="診断希望あり",H35="動的IP"),"脆弱性診断当日に連携してください。","")</f>
        <v/>
      </c>
      <c r="J35" s="14" t="str">
        <f>IF(AND(I35&lt;&gt;"",I35&lt;&gt;"脆弱性診断当日に連携してください。"),"/32","")</f>
        <v/>
      </c>
      <c r="K35" s="264" t="str">
        <f t="shared" si="1"/>
        <v/>
      </c>
      <c r="L35" s="13"/>
      <c r="M35" s="83" t="str">
        <f t="shared" si="7"/>
        <v>28A</v>
      </c>
      <c r="N35" s="58"/>
      <c r="O35" s="15"/>
      <c r="P35" s="58"/>
      <c r="Q35" s="15"/>
      <c r="R35" s="15"/>
      <c r="S35" s="15"/>
      <c r="T35" s="15"/>
      <c r="U35" s="15"/>
      <c r="V35" s="15"/>
      <c r="W35" s="15"/>
      <c r="X35" s="15"/>
      <c r="Y35" s="15"/>
      <c r="Z35" s="15"/>
      <c r="AA35" s="15"/>
      <c r="AB35" s="84" t="str">
        <f t="shared" si="8"/>
        <v>28B</v>
      </c>
      <c r="AC35" s="58"/>
      <c r="AD35" s="31"/>
      <c r="AE35" s="31"/>
      <c r="AF35" s="31"/>
      <c r="AG35" s="31"/>
      <c r="AH35" s="31"/>
      <c r="AI35" s="32"/>
      <c r="AJ35" s="32"/>
      <c r="AK35" s="32"/>
      <c r="AL35" s="32"/>
      <c r="AM35" s="32"/>
      <c r="AN35" s="32"/>
      <c r="AO35" s="32"/>
      <c r="AP35" s="32"/>
      <c r="AQ35" s="15"/>
      <c r="AS35" s="11">
        <f t="shared" si="9"/>
        <v>9</v>
      </c>
      <c r="AX35" s="11" t="s">
        <v>239</v>
      </c>
      <c r="AZ35" s="11" t="e">
        <f t="shared" si="10"/>
        <v>#VALUE!</v>
      </c>
      <c r="BA35" s="11" t="e">
        <f t="shared" si="11"/>
        <v>#VALUE!</v>
      </c>
      <c r="BB35" s="11" t="e">
        <f t="shared" si="12"/>
        <v>#VALUE!</v>
      </c>
      <c r="BC35" s="11" t="e">
        <f t="shared" si="13"/>
        <v>#VALUE!</v>
      </c>
      <c r="BD35" s="11" t="str">
        <f t="shared" si="2"/>
        <v>記載なし</v>
      </c>
      <c r="BE35" s="11" t="str">
        <f t="shared" si="3"/>
        <v>A</v>
      </c>
      <c r="BF35" s="11" t="e">
        <f t="shared" si="21"/>
        <v>#VALUE!</v>
      </c>
      <c r="BG35" s="11" t="e">
        <f t="shared" si="14"/>
        <v>#VALUE!</v>
      </c>
      <c r="BH35" s="11" t="str">
        <f t="shared" si="15"/>
        <v>C</v>
      </c>
      <c r="BI35" s="11" t="str">
        <f t="shared" si="16"/>
        <v>次判定へ</v>
      </c>
      <c r="BJ35" s="11" t="str">
        <f t="shared" si="17"/>
        <v>以後判定なし</v>
      </c>
      <c r="BK35" s="11" t="e">
        <f t="shared" si="18"/>
        <v>#N/A</v>
      </c>
      <c r="BL35" s="11" t="e">
        <f t="shared" si="4"/>
        <v>#VALUE!</v>
      </c>
      <c r="BM35" s="11" t="e" cm="1">
        <f t="array" ref="BM35">IF(AND($BJ35=3,$BC35=0,MOD(VLOOKUP($BB35,BU:DT,$BK35,FALSE),2)=0,INDEX(BU:DT,VLOOKUP($BB35,BU:DT,$BK35,FALSE)+8,$BK35+1)=0),"D",IF(AND($BJ35=3,$BC35=255,MOD(VLOOKUP($BB35,BU:DT,$BK35,FALSE),2)=1,INDEX(BU:DT,VLOOKUP($BB35,BU:DT,$BK35,FALSE)+8,$BK35+1)=255),"D","C"))</f>
        <v>#VALUE!</v>
      </c>
      <c r="BN35" s="11" t="e" cm="1">
        <f t="array" ref="BN35">IF(AND($BJ35=2,$BC35=0,$BB35=0,MOD(VLOOKUP($BA35,BU:DT,$BK35,FALSE),2)=0,INDEX(DH:EM,VLOOKUP($BA35,BU:DT,$BK35,FALSE)+8,DC41+1)=0,INDEX(BU:DT,VLOOKUP($BA35,BU:DT,$BK35,FALSE)+8,$BK35+2)=0),"D",IF(AND($BJ35=2,$BC35=255,$BB35=255,MOD(VLOOKUP($BA35,BU:DT,$BK35,FALSE),2)=1,INDEX(BU:DT,VLOOKUP($BA35,BU:DT,$BK35,FALSE)+8,$BK35+1)=255,INDEX(BU:DT,VLOOKUP($BA35,BU:DT,$BK35,FALSE)+8,$BK35+2)=255),"D","C"))</f>
        <v>#VALUE!</v>
      </c>
      <c r="BO35" s="11" t="str">
        <f t="shared" si="19"/>
        <v>判定不要</v>
      </c>
      <c r="BP35" s="11" t="e">
        <f t="shared" si="5"/>
        <v>#VALUE!</v>
      </c>
      <c r="BU35" s="11">
        <v>27</v>
      </c>
      <c r="BV35" s="11">
        <v>27</v>
      </c>
      <c r="CC35" s="11">
        <v>27</v>
      </c>
      <c r="CD35" s="11">
        <v>255</v>
      </c>
      <c r="CE35" s="11">
        <v>27</v>
      </c>
      <c r="CF35" s="11">
        <v>255</v>
      </c>
      <c r="CS35" s="11">
        <v>27</v>
      </c>
      <c r="CT35" s="11">
        <v>255</v>
      </c>
      <c r="CU35" s="11">
        <v>255</v>
      </c>
      <c r="CV35" s="11">
        <v>27</v>
      </c>
      <c r="CW35" s="11">
        <v>255</v>
      </c>
      <c r="CX35" s="11">
        <v>255</v>
      </c>
      <c r="DQ35" s="11">
        <v>27</v>
      </c>
      <c r="DR35" s="11">
        <v>255</v>
      </c>
      <c r="DS35" s="11">
        <v>255</v>
      </c>
      <c r="DT35" s="11">
        <v>255</v>
      </c>
    </row>
    <row r="36" spans="1:124" ht="31.5" customHeight="1">
      <c r="A36" s="82">
        <v>29</v>
      </c>
      <c r="B36" s="12"/>
      <c r="C36" s="13"/>
      <c r="D36" s="14"/>
      <c r="E36" s="12"/>
      <c r="F36" s="13"/>
      <c r="G36" s="13"/>
      <c r="H36" s="13"/>
      <c r="I36" s="14" t="str">
        <f t="shared" si="20"/>
        <v/>
      </c>
      <c r="J36" s="14" t="str">
        <f t="shared" si="0"/>
        <v/>
      </c>
      <c r="K36" s="264" t="str">
        <f t="shared" si="1"/>
        <v/>
      </c>
      <c r="L36" s="13"/>
      <c r="M36" s="83" t="str">
        <f t="shared" si="7"/>
        <v>29A</v>
      </c>
      <c r="N36" s="58"/>
      <c r="O36" s="15"/>
      <c r="P36" s="15"/>
      <c r="Q36" s="15"/>
      <c r="R36" s="15"/>
      <c r="S36" s="15"/>
      <c r="T36" s="15"/>
      <c r="U36" s="15"/>
      <c r="V36" s="15"/>
      <c r="W36" s="15"/>
      <c r="X36" s="15"/>
      <c r="Y36" s="15"/>
      <c r="Z36" s="15"/>
      <c r="AA36" s="15"/>
      <c r="AB36" s="84" t="str">
        <f t="shared" si="8"/>
        <v>29B</v>
      </c>
      <c r="AC36" s="58"/>
      <c r="AD36" s="31"/>
      <c r="AE36" s="31"/>
      <c r="AF36" s="31"/>
      <c r="AG36" s="31"/>
      <c r="AH36" s="31"/>
      <c r="AI36" s="32"/>
      <c r="AJ36" s="32"/>
      <c r="AK36" s="32"/>
      <c r="AL36" s="32"/>
      <c r="AM36" s="32"/>
      <c r="AN36" s="32"/>
      <c r="AO36" s="32"/>
      <c r="AP36" s="32"/>
      <c r="AQ36" s="15"/>
      <c r="AS36" s="11">
        <f t="shared" si="9"/>
        <v>9</v>
      </c>
      <c r="AX36" s="11" t="s">
        <v>240</v>
      </c>
      <c r="AZ36" s="11" t="e">
        <f t="shared" si="10"/>
        <v>#VALUE!</v>
      </c>
      <c r="BA36" s="11" t="e">
        <f t="shared" si="11"/>
        <v>#VALUE!</v>
      </c>
      <c r="BB36" s="11" t="e">
        <f t="shared" si="12"/>
        <v>#VALUE!</v>
      </c>
      <c r="BC36" s="11" t="e">
        <f t="shared" si="13"/>
        <v>#VALUE!</v>
      </c>
      <c r="BD36" s="11" t="str">
        <f t="shared" si="2"/>
        <v>記載なし</v>
      </c>
      <c r="BE36" s="11" t="str">
        <f t="shared" si="3"/>
        <v>A</v>
      </c>
      <c r="BF36" s="11" t="e">
        <f t="shared" si="21"/>
        <v>#VALUE!</v>
      </c>
      <c r="BG36" s="11" t="e">
        <f t="shared" si="14"/>
        <v>#VALUE!</v>
      </c>
      <c r="BH36" s="11" t="str">
        <f t="shared" si="15"/>
        <v>C</v>
      </c>
      <c r="BI36" s="11" t="str">
        <f t="shared" si="16"/>
        <v>次判定へ</v>
      </c>
      <c r="BJ36" s="11" t="str">
        <f t="shared" si="17"/>
        <v>以後判定なし</v>
      </c>
      <c r="BK36" s="11" t="e">
        <f t="shared" si="18"/>
        <v>#N/A</v>
      </c>
      <c r="BL36" s="11" t="e">
        <f t="shared" si="4"/>
        <v>#VALUE!</v>
      </c>
      <c r="BM36" s="11" t="e" cm="1">
        <f t="array" ref="BM36">IF(AND($BJ36=3,$BC36=0,MOD(VLOOKUP($BB36,BU:DT,$BK36,FALSE),2)=0,INDEX(BU:DT,VLOOKUP($BB36,BU:DT,$BK36,FALSE)+8,$BK36+1)=0),"D",IF(AND($BJ36=3,$BC36=255,MOD(VLOOKUP($BB36,BU:DT,$BK36,FALSE),2)=1,INDEX(BU:DT,VLOOKUP($BB36,BU:DT,$BK36,FALSE)+8,$BK36+1)=255),"D","C"))</f>
        <v>#VALUE!</v>
      </c>
      <c r="BN36" s="11" t="e" cm="1">
        <f t="array" ref="BN36">IF(AND($BJ36=2,$BC36=0,$BB36=0,MOD(VLOOKUP($BA36,BU:DT,$BK36,FALSE),2)=0,INDEX(DH:EM,VLOOKUP($BA36,BU:DT,$BK36,FALSE)+8,DC42+1)=0,INDEX(BU:DT,VLOOKUP($BA36,BU:DT,$BK36,FALSE)+8,$BK36+2)=0),"D",IF(AND($BJ36=2,$BC36=255,$BB36=255,MOD(VLOOKUP($BA36,BU:DT,$BK36,FALSE),2)=1,INDEX(BU:DT,VLOOKUP($BA36,BU:DT,$BK36,FALSE)+8,$BK36+1)=255,INDEX(BU:DT,VLOOKUP($BA36,BU:DT,$BK36,FALSE)+8,$BK36+2)=255),"D","C"))</f>
        <v>#VALUE!</v>
      </c>
      <c r="BO36" s="11" t="str">
        <f t="shared" si="19"/>
        <v>判定不要</v>
      </c>
      <c r="BP36" s="11" t="e">
        <f t="shared" si="5"/>
        <v>#VALUE!</v>
      </c>
      <c r="BU36" s="11">
        <v>28</v>
      </c>
      <c r="BV36" s="11">
        <v>28</v>
      </c>
      <c r="CC36" s="11">
        <v>28</v>
      </c>
      <c r="CD36" s="11">
        <v>0</v>
      </c>
      <c r="CE36" s="11">
        <v>28</v>
      </c>
      <c r="CF36" s="11">
        <v>0</v>
      </c>
      <c r="CS36" s="11">
        <v>28</v>
      </c>
      <c r="CT36" s="11">
        <v>0</v>
      </c>
      <c r="CU36" s="11">
        <v>0</v>
      </c>
      <c r="CV36" s="11">
        <v>28</v>
      </c>
      <c r="CW36" s="11">
        <v>0</v>
      </c>
      <c r="CX36" s="11">
        <v>0</v>
      </c>
      <c r="DQ36" s="11">
        <v>28</v>
      </c>
      <c r="DR36" s="11">
        <v>0</v>
      </c>
      <c r="DS36" s="11">
        <v>0</v>
      </c>
      <c r="DT36" s="11">
        <v>0</v>
      </c>
    </row>
    <row r="37" spans="1:124" ht="31.5" customHeight="1">
      <c r="A37" s="82">
        <v>30</v>
      </c>
      <c r="B37" s="12"/>
      <c r="C37" s="13"/>
      <c r="D37" s="15"/>
      <c r="E37" s="12"/>
      <c r="F37" s="13"/>
      <c r="G37" s="13"/>
      <c r="H37" s="13"/>
      <c r="I37" s="14" t="str">
        <f>IF(AND(F37="診断希望あり",H37="動的IP"),"脆弱性診断当日に連携してください。","")</f>
        <v/>
      </c>
      <c r="J37" s="14" t="str">
        <f t="shared" si="0"/>
        <v/>
      </c>
      <c r="K37" s="264" t="str">
        <f t="shared" si="1"/>
        <v/>
      </c>
      <c r="L37" s="13"/>
      <c r="M37" s="83" t="str">
        <f t="shared" si="7"/>
        <v>30A</v>
      </c>
      <c r="N37" s="58"/>
      <c r="O37" s="15"/>
      <c r="P37" s="15"/>
      <c r="Q37" s="15"/>
      <c r="R37" s="15"/>
      <c r="S37" s="15"/>
      <c r="T37" s="15"/>
      <c r="U37" s="15"/>
      <c r="V37" s="15"/>
      <c r="W37" s="15"/>
      <c r="X37" s="15"/>
      <c r="Y37" s="15"/>
      <c r="Z37" s="15"/>
      <c r="AA37" s="15"/>
      <c r="AB37" s="84" t="str">
        <f t="shared" si="8"/>
        <v>30B</v>
      </c>
      <c r="AC37" s="58"/>
      <c r="AD37" s="31"/>
      <c r="AE37" s="31"/>
      <c r="AF37" s="31"/>
      <c r="AG37" s="31"/>
      <c r="AH37" s="31"/>
      <c r="AI37" s="32"/>
      <c r="AJ37" s="32"/>
      <c r="AK37" s="32"/>
      <c r="AL37" s="32"/>
      <c r="AM37" s="32"/>
      <c r="AN37" s="32"/>
      <c r="AO37" s="32"/>
      <c r="AP37" s="32"/>
      <c r="AQ37" s="15"/>
      <c r="AS37" s="11">
        <f t="shared" si="9"/>
        <v>9</v>
      </c>
      <c r="AX37" s="11" t="s">
        <v>241</v>
      </c>
      <c r="AZ37" s="11" t="e">
        <f t="shared" si="10"/>
        <v>#VALUE!</v>
      </c>
      <c r="BA37" s="11" t="e">
        <f t="shared" si="11"/>
        <v>#VALUE!</v>
      </c>
      <c r="BB37" s="11" t="e">
        <f t="shared" si="12"/>
        <v>#VALUE!</v>
      </c>
      <c r="BC37" s="11" t="e">
        <f t="shared" si="13"/>
        <v>#VALUE!</v>
      </c>
      <c r="BD37" s="11" t="str">
        <f t="shared" si="2"/>
        <v>記載なし</v>
      </c>
      <c r="BE37" s="11" t="str">
        <f t="shared" si="3"/>
        <v>A</v>
      </c>
      <c r="BF37" s="11" t="e">
        <f t="shared" si="21"/>
        <v>#VALUE!</v>
      </c>
      <c r="BG37" s="11" t="e">
        <f t="shared" si="14"/>
        <v>#VALUE!</v>
      </c>
      <c r="BH37" s="11" t="str">
        <f t="shared" si="15"/>
        <v>C</v>
      </c>
      <c r="BI37" s="11" t="str">
        <f t="shared" si="16"/>
        <v>次判定へ</v>
      </c>
      <c r="BJ37" s="11" t="str">
        <f t="shared" si="17"/>
        <v>以後判定なし</v>
      </c>
      <c r="BK37" s="11" t="e">
        <f t="shared" si="18"/>
        <v>#N/A</v>
      </c>
      <c r="BL37" s="11" t="e">
        <f t="shared" si="4"/>
        <v>#VALUE!</v>
      </c>
      <c r="BM37" s="11" t="e" cm="1">
        <f t="array" ref="BM37">IF(AND($BJ37=3,$BC37=0,MOD(VLOOKUP($BB37,BU:DT,$BK37,FALSE),2)=0,INDEX(BU:DT,VLOOKUP($BB37,BU:DT,$BK37,FALSE)+8,$BK37+1)=0),"D",IF(AND($BJ37=3,$BC37=255,MOD(VLOOKUP($BB37,BU:DT,$BK37,FALSE),2)=1,INDEX(BU:DT,VLOOKUP($BB37,BU:DT,$BK37,FALSE)+8,$BK37+1)=255),"D","C"))</f>
        <v>#VALUE!</v>
      </c>
      <c r="BN37" s="11" t="e" cm="1">
        <f t="array" ref="BN37">IF(AND($BJ37=2,$BC37=0,$BB37=0,MOD(VLOOKUP($BA37,BU:DT,$BK37,FALSE),2)=0,INDEX(DH:EM,VLOOKUP($BA37,BU:DT,$BK37,FALSE)+8,DC43+1)=0,INDEX(BU:DT,VLOOKUP($BA37,BU:DT,$BK37,FALSE)+8,$BK37+2)=0),"D",IF(AND($BJ37=2,$BC37=255,$BB37=255,MOD(VLOOKUP($BA37,BU:DT,$BK37,FALSE),2)=1,INDEX(BU:DT,VLOOKUP($BA37,BU:DT,$BK37,FALSE)+8,$BK37+1)=255,INDEX(BU:DT,VLOOKUP($BA37,BU:DT,$BK37,FALSE)+8,$BK37+2)=255),"D","C"))</f>
        <v>#VALUE!</v>
      </c>
      <c r="BO37" s="11" t="str">
        <f t="shared" si="19"/>
        <v>判定不要</v>
      </c>
      <c r="BP37" s="11" t="e">
        <f t="shared" si="5"/>
        <v>#VALUE!</v>
      </c>
      <c r="BU37" s="11">
        <v>29</v>
      </c>
      <c r="CC37" s="11">
        <v>29</v>
      </c>
      <c r="CD37" s="11">
        <v>255</v>
      </c>
      <c r="CS37" s="11">
        <v>29</v>
      </c>
      <c r="CT37" s="11">
        <v>255</v>
      </c>
      <c r="CU37" s="11">
        <v>255</v>
      </c>
      <c r="DQ37" s="11">
        <v>29</v>
      </c>
      <c r="DR37" s="11">
        <v>255</v>
      </c>
      <c r="DS37" s="11">
        <v>255</v>
      </c>
      <c r="DT37" s="11">
        <v>255</v>
      </c>
    </row>
    <row r="38" spans="1:124" ht="31.5" customHeight="1">
      <c r="A38" s="82">
        <v>31</v>
      </c>
      <c r="B38" s="12"/>
      <c r="C38" s="13"/>
      <c r="D38" s="14"/>
      <c r="E38" s="12"/>
      <c r="F38" s="13"/>
      <c r="G38" s="13"/>
      <c r="H38" s="13"/>
      <c r="I38" s="14" t="str">
        <f t="shared" ref="I38" si="22">IF(AND(F38="診断希望あり",H38="動的IP"),"脆弱性診断当日に連携してください。","")</f>
        <v/>
      </c>
      <c r="J38" s="14" t="str">
        <f t="shared" si="0"/>
        <v/>
      </c>
      <c r="K38" s="264" t="str">
        <f t="shared" si="1"/>
        <v/>
      </c>
      <c r="L38" s="13"/>
      <c r="M38" s="83" t="str">
        <f t="shared" si="7"/>
        <v>31A</v>
      </c>
      <c r="N38" s="58"/>
      <c r="O38" s="15"/>
      <c r="P38" s="15"/>
      <c r="Q38" s="15"/>
      <c r="R38" s="15"/>
      <c r="S38" s="15"/>
      <c r="T38" s="14"/>
      <c r="U38" s="14"/>
      <c r="V38" s="14"/>
      <c r="W38" s="14"/>
      <c r="X38" s="15"/>
      <c r="Y38" s="14"/>
      <c r="Z38" s="14"/>
      <c r="AA38" s="14"/>
      <c r="AB38" s="84" t="str">
        <f t="shared" si="8"/>
        <v>31B</v>
      </c>
      <c r="AC38" s="58"/>
      <c r="AD38" s="31"/>
      <c r="AE38" s="31"/>
      <c r="AF38" s="31"/>
      <c r="AG38" s="31"/>
      <c r="AH38" s="31"/>
      <c r="AI38" s="32"/>
      <c r="AJ38" s="32"/>
      <c r="AK38" s="32"/>
      <c r="AL38" s="32"/>
      <c r="AM38" s="32"/>
      <c r="AN38" s="32"/>
      <c r="AO38" s="32"/>
      <c r="AP38" s="32"/>
      <c r="AQ38" s="15"/>
      <c r="AS38" s="11">
        <f t="shared" si="9"/>
        <v>9</v>
      </c>
      <c r="AX38" s="11" t="s">
        <v>242</v>
      </c>
      <c r="AZ38" s="11" t="e">
        <f t="shared" si="10"/>
        <v>#VALUE!</v>
      </c>
      <c r="BA38" s="11" t="e">
        <f t="shared" si="11"/>
        <v>#VALUE!</v>
      </c>
      <c r="BB38" s="11" t="e">
        <f t="shared" si="12"/>
        <v>#VALUE!</v>
      </c>
      <c r="BC38" s="11" t="e">
        <f t="shared" si="13"/>
        <v>#VALUE!</v>
      </c>
      <c r="BD38" s="11" t="str">
        <f t="shared" si="2"/>
        <v>記載なし</v>
      </c>
      <c r="BE38" s="11" t="str">
        <f t="shared" si="3"/>
        <v>A</v>
      </c>
      <c r="BF38" s="11" t="e">
        <f t="shared" si="21"/>
        <v>#VALUE!</v>
      </c>
      <c r="BG38" s="11" t="e">
        <f t="shared" si="14"/>
        <v>#VALUE!</v>
      </c>
      <c r="BH38" s="11" t="str">
        <f t="shared" si="15"/>
        <v>C</v>
      </c>
      <c r="BI38" s="11" t="str">
        <f t="shared" si="16"/>
        <v>次判定へ</v>
      </c>
      <c r="BJ38" s="11" t="str">
        <f t="shared" si="17"/>
        <v>以後判定なし</v>
      </c>
      <c r="BK38" s="11" t="e">
        <f t="shared" si="18"/>
        <v>#N/A</v>
      </c>
      <c r="BL38" s="11" t="e">
        <f t="shared" si="4"/>
        <v>#VALUE!</v>
      </c>
      <c r="BM38" s="11" t="e" cm="1">
        <f t="array" ref="BM38">IF(AND($BJ38=3,$BC38=0,MOD(VLOOKUP($BB38,BU:DT,$BK38,FALSE),2)=0,INDEX(BU:DT,VLOOKUP($BB38,BU:DT,$BK38,FALSE)+8,$BK38+1)=0),"D",IF(AND($BJ38=3,$BC38=255,MOD(VLOOKUP($BB38,BU:DT,$BK38,FALSE),2)=1,INDEX(BU:DT,VLOOKUP($BB38,BU:DT,$BK38,FALSE)+8,$BK38+1)=255),"D","C"))</f>
        <v>#VALUE!</v>
      </c>
      <c r="BN38" s="11" t="e" cm="1">
        <f t="array" ref="BN38">IF(AND($BJ38=2,$BC38=0,$BB38=0,MOD(VLOOKUP($BA38,BU:DT,$BK38,FALSE),2)=0,INDEX(DH:EM,VLOOKUP($BA38,BU:DT,$BK38,FALSE)+8,DC44+1)=0,INDEX(BU:DT,VLOOKUP($BA38,BU:DT,$BK38,FALSE)+8,$BK38+2)=0),"D",IF(AND($BJ38=2,$BC38=255,$BB38=255,MOD(VLOOKUP($BA38,BU:DT,$BK38,FALSE),2)=1,INDEX(BU:DT,VLOOKUP($BA38,BU:DT,$BK38,FALSE)+8,$BK38+1)=255,INDEX(BU:DT,VLOOKUP($BA38,BU:DT,$BK38,FALSE)+8,$BK38+2)=255),"D","C"))</f>
        <v>#VALUE!</v>
      </c>
      <c r="BO38" s="11" t="str">
        <f t="shared" si="19"/>
        <v>判定不要</v>
      </c>
      <c r="BP38" s="11" t="e">
        <f t="shared" si="5"/>
        <v>#VALUE!</v>
      </c>
      <c r="BU38" s="11">
        <v>30</v>
      </c>
      <c r="CC38" s="11">
        <v>30</v>
      </c>
      <c r="CD38" s="11">
        <v>0</v>
      </c>
      <c r="CS38" s="11">
        <v>30</v>
      </c>
      <c r="CT38" s="11">
        <v>0</v>
      </c>
      <c r="CU38" s="11">
        <v>0</v>
      </c>
      <c r="DQ38" s="11">
        <v>30</v>
      </c>
      <c r="DR38" s="11">
        <v>0</v>
      </c>
      <c r="DS38" s="11">
        <v>0</v>
      </c>
      <c r="DT38" s="11">
        <v>0</v>
      </c>
    </row>
    <row r="39" spans="1:124" ht="31.5" customHeight="1">
      <c r="A39" s="82">
        <v>32</v>
      </c>
      <c r="B39" s="12"/>
      <c r="C39" s="13"/>
      <c r="D39" s="14"/>
      <c r="E39" s="12"/>
      <c r="F39" s="13"/>
      <c r="G39" s="13"/>
      <c r="H39" s="13"/>
      <c r="I39" s="14" t="str">
        <f t="shared" si="20"/>
        <v/>
      </c>
      <c r="J39" s="14" t="str">
        <f t="shared" si="0"/>
        <v/>
      </c>
      <c r="K39" s="264" t="str">
        <f t="shared" si="1"/>
        <v/>
      </c>
      <c r="L39" s="13"/>
      <c r="M39" s="83" t="str">
        <f t="shared" si="7"/>
        <v>32A</v>
      </c>
      <c r="N39" s="58"/>
      <c r="O39" s="15"/>
      <c r="P39" s="15"/>
      <c r="Q39" s="15"/>
      <c r="R39" s="15"/>
      <c r="S39" s="15"/>
      <c r="T39" s="14"/>
      <c r="U39" s="14"/>
      <c r="V39" s="14"/>
      <c r="W39" s="14"/>
      <c r="X39" s="15"/>
      <c r="Y39" s="14"/>
      <c r="Z39" s="14"/>
      <c r="AA39" s="14"/>
      <c r="AB39" s="84" t="str">
        <f t="shared" si="8"/>
        <v>32B</v>
      </c>
      <c r="AC39" s="58"/>
      <c r="AD39" s="31"/>
      <c r="AE39" s="31"/>
      <c r="AF39" s="31"/>
      <c r="AG39" s="31"/>
      <c r="AH39" s="31"/>
      <c r="AI39" s="32"/>
      <c r="AJ39" s="32"/>
      <c r="AK39" s="32"/>
      <c r="AL39" s="32"/>
      <c r="AM39" s="32"/>
      <c r="AN39" s="32"/>
      <c r="AO39" s="32"/>
      <c r="AP39" s="32"/>
      <c r="AQ39" s="15"/>
      <c r="AS39" s="11">
        <f t="shared" si="9"/>
        <v>9</v>
      </c>
      <c r="AZ39" s="11" t="e">
        <f t="shared" si="10"/>
        <v>#VALUE!</v>
      </c>
      <c r="BA39" s="11" t="e">
        <f t="shared" si="11"/>
        <v>#VALUE!</v>
      </c>
      <c r="BB39" s="11" t="e">
        <f t="shared" si="12"/>
        <v>#VALUE!</v>
      </c>
      <c r="BC39" s="11" t="e">
        <f t="shared" si="13"/>
        <v>#VALUE!</v>
      </c>
      <c r="BD39" s="11" t="str">
        <f t="shared" si="2"/>
        <v>記載なし</v>
      </c>
      <c r="BE39" s="11" t="str">
        <f t="shared" si="3"/>
        <v>A</v>
      </c>
      <c r="BF39" s="11" t="e">
        <f t="shared" si="21"/>
        <v>#VALUE!</v>
      </c>
      <c r="BG39" s="11" t="e">
        <f t="shared" si="14"/>
        <v>#VALUE!</v>
      </c>
      <c r="BH39" s="11" t="str">
        <f t="shared" si="15"/>
        <v>C</v>
      </c>
      <c r="BI39" s="11" t="str">
        <f t="shared" si="16"/>
        <v>次判定へ</v>
      </c>
      <c r="BJ39" s="11" t="str">
        <f t="shared" si="17"/>
        <v>以後判定なし</v>
      </c>
      <c r="BK39" s="11" t="e">
        <f t="shared" si="18"/>
        <v>#N/A</v>
      </c>
      <c r="BL39" s="11" t="e">
        <f t="shared" si="4"/>
        <v>#VALUE!</v>
      </c>
      <c r="BM39" s="11" t="e" cm="1">
        <f t="array" ref="BM39">IF(AND($BJ39=3,$BC39=0,MOD(VLOOKUP($BB39,BU:DT,$BK39,FALSE),2)=0,INDEX(BU:DT,VLOOKUP($BB39,BU:DT,$BK39,FALSE)+8,$BK39+1)=0),"D",IF(AND($BJ39=3,$BC39=255,MOD(VLOOKUP($BB39,BU:DT,$BK39,FALSE),2)=1,INDEX(BU:DT,VLOOKUP($BB39,BU:DT,$BK39,FALSE)+8,$BK39+1)=255),"D","C"))</f>
        <v>#VALUE!</v>
      </c>
      <c r="BN39" s="11" t="e" cm="1">
        <f t="array" ref="BN39">IF(AND($BJ39=2,$BC39=0,$BB39=0,MOD(VLOOKUP($BA39,BU:DT,$BK39,FALSE),2)=0,INDEX(DH:EM,VLOOKUP($BA39,BU:DT,$BK39,FALSE)+8,DC45+1)=0,INDEX(BU:DT,VLOOKUP($BA39,BU:DT,$BK39,FALSE)+8,$BK39+2)=0),"D",IF(AND($BJ39=2,$BC39=255,$BB39=255,MOD(VLOOKUP($BA39,BU:DT,$BK39,FALSE),2)=1,INDEX(BU:DT,VLOOKUP($BA39,BU:DT,$BK39,FALSE)+8,$BK39+1)=255,INDEX(BU:DT,VLOOKUP($BA39,BU:DT,$BK39,FALSE)+8,$BK39+2)=255),"D","C"))</f>
        <v>#VALUE!</v>
      </c>
      <c r="BO39" s="11" t="str">
        <f t="shared" si="19"/>
        <v>判定不要</v>
      </c>
      <c r="BP39" s="11" t="e">
        <f t="shared" si="5"/>
        <v>#VALUE!</v>
      </c>
      <c r="BU39" s="11">
        <v>31</v>
      </c>
      <c r="BV39" s="11">
        <v>31</v>
      </c>
      <c r="BW39" s="11">
        <v>31</v>
      </c>
      <c r="BX39" s="11">
        <v>31</v>
      </c>
      <c r="BY39" s="11">
        <v>31</v>
      </c>
      <c r="CC39" s="11">
        <v>31</v>
      </c>
      <c r="CD39" s="11">
        <v>255</v>
      </c>
      <c r="CE39" s="11">
        <v>31</v>
      </c>
      <c r="CF39" s="11">
        <v>255</v>
      </c>
      <c r="CG39" s="11">
        <v>31</v>
      </c>
      <c r="CH39" s="11">
        <v>255</v>
      </c>
      <c r="CI39" s="11">
        <v>31</v>
      </c>
      <c r="CJ39" s="11">
        <v>255</v>
      </c>
      <c r="CK39" s="11">
        <v>31</v>
      </c>
      <c r="CL39" s="11">
        <v>255</v>
      </c>
      <c r="CS39" s="11">
        <v>31</v>
      </c>
      <c r="CT39" s="11">
        <v>255</v>
      </c>
      <c r="CU39" s="11">
        <v>255</v>
      </c>
      <c r="CV39" s="11">
        <v>31</v>
      </c>
      <c r="CW39" s="11">
        <v>255</v>
      </c>
      <c r="CX39" s="11">
        <v>255</v>
      </c>
      <c r="CY39" s="11">
        <v>31</v>
      </c>
      <c r="CZ39" s="11">
        <v>255</v>
      </c>
      <c r="DA39" s="11">
        <v>255</v>
      </c>
      <c r="DB39" s="11">
        <v>31</v>
      </c>
      <c r="DC39" s="11">
        <v>255</v>
      </c>
      <c r="DD39" s="11">
        <v>255</v>
      </c>
      <c r="DE39" s="11">
        <v>31</v>
      </c>
      <c r="DF39" s="11">
        <v>255</v>
      </c>
      <c r="DG39" s="11">
        <v>255</v>
      </c>
      <c r="DQ39" s="11">
        <v>31</v>
      </c>
      <c r="DR39" s="11">
        <v>255</v>
      </c>
      <c r="DS39" s="11">
        <v>255</v>
      </c>
      <c r="DT39" s="11">
        <v>255</v>
      </c>
    </row>
    <row r="40" spans="1:124" ht="31.5" customHeight="1">
      <c r="A40" s="82">
        <v>33</v>
      </c>
      <c r="B40" s="12"/>
      <c r="C40" s="13"/>
      <c r="D40" s="14"/>
      <c r="E40" s="12"/>
      <c r="F40" s="13"/>
      <c r="G40" s="13"/>
      <c r="H40" s="13"/>
      <c r="I40" s="14" t="str">
        <f t="shared" si="20"/>
        <v/>
      </c>
      <c r="J40" s="14" t="str">
        <f t="shared" si="0"/>
        <v/>
      </c>
      <c r="K40" s="264" t="str">
        <f t="shared" ref="K40:K71" si="23">IF($I40="脆弱性診断当日に連携してください。","",IF(AND($F40="診断希望あり",OR($G40="インターネット",$G40="インターネットVPN"),$I40&lt;&gt;""),$BP40,""))</f>
        <v/>
      </c>
      <c r="L40" s="13"/>
      <c r="M40" s="83" t="str">
        <f t="shared" si="7"/>
        <v>33A</v>
      </c>
      <c r="N40" s="58"/>
      <c r="O40" s="15"/>
      <c r="P40" s="15"/>
      <c r="Q40" s="15"/>
      <c r="R40" s="15"/>
      <c r="S40" s="15"/>
      <c r="T40" s="14"/>
      <c r="U40" s="14"/>
      <c r="V40" s="14"/>
      <c r="W40" s="14"/>
      <c r="X40" s="15"/>
      <c r="Y40" s="14"/>
      <c r="Z40" s="14"/>
      <c r="AA40" s="14"/>
      <c r="AB40" s="84" t="str">
        <f t="shared" si="8"/>
        <v>33B</v>
      </c>
      <c r="AC40" s="58"/>
      <c r="AD40" s="31"/>
      <c r="AE40" s="31"/>
      <c r="AF40" s="31"/>
      <c r="AG40" s="31"/>
      <c r="AH40" s="31"/>
      <c r="AI40" s="32"/>
      <c r="AJ40" s="32"/>
      <c r="AK40" s="32"/>
      <c r="AL40" s="32"/>
      <c r="AM40" s="32"/>
      <c r="AN40" s="32"/>
      <c r="AO40" s="32"/>
      <c r="AP40" s="32"/>
      <c r="AQ40" s="15"/>
      <c r="AS40" s="11">
        <f t="shared" si="9"/>
        <v>9</v>
      </c>
      <c r="AZ40" s="11" t="e">
        <f t="shared" si="10"/>
        <v>#VALUE!</v>
      </c>
      <c r="BA40" s="11" t="e">
        <f t="shared" si="11"/>
        <v>#VALUE!</v>
      </c>
      <c r="BB40" s="11" t="e">
        <f t="shared" si="12"/>
        <v>#VALUE!</v>
      </c>
      <c r="BC40" s="11" t="e">
        <f t="shared" si="13"/>
        <v>#VALUE!</v>
      </c>
      <c r="BD40" s="11" t="str">
        <f t="shared" ref="BD40:BD71" si="24">IF($I40="","記載なし","a")</f>
        <v>記載なし</v>
      </c>
      <c r="BE40" s="11" t="str">
        <f t="shared" ref="BE40:BE71" si="25">IFERROR(OR($AZ40&gt;255,$BA40&gt;255,$BB40&gt;255,$BC40&gt;255,$AZ40="",$BA40="",$BB40="",$BC40=""),"A")</f>
        <v>A</v>
      </c>
      <c r="BF40" s="11" t="e">
        <f t="shared" si="21"/>
        <v>#VALUE!</v>
      </c>
      <c r="BG40" s="11" t="e">
        <f t="shared" si="14"/>
        <v>#VALUE!</v>
      </c>
      <c r="BH40" s="11" t="str">
        <f t="shared" si="15"/>
        <v>C</v>
      </c>
      <c r="BI40" s="11" t="str">
        <f t="shared" si="16"/>
        <v>次判定へ</v>
      </c>
      <c r="BJ40" s="11" t="str">
        <f t="shared" si="17"/>
        <v>以後判定なし</v>
      </c>
      <c r="BK40" s="11" t="e">
        <f t="shared" si="18"/>
        <v>#N/A</v>
      </c>
      <c r="BL40" s="11" t="e">
        <f t="shared" ref="BL40:BL71" si="26">IF(AND($BJ40=4,$BC40=0,VLOOKUP($BC40,BU:DT,$BK40,FALSE)=0),"D",IF(AND($BJ40=4,VLOOKUP($BC40,BU:DT,$BK40,FALSE)&lt;&gt;0),"D","C"))</f>
        <v>#VALUE!</v>
      </c>
      <c r="BM40" s="11" t="e" cm="1">
        <f t="array" ref="BM40">IF(AND($BJ40=3,$BC40=0,MOD(VLOOKUP($BB40,BU:DT,$BK40,FALSE),2)=0,INDEX(BU:DT,VLOOKUP($BB40,BU:DT,$BK40,FALSE)+8,$BK40+1)=0),"D",IF(AND($BJ40=3,$BC40=255,MOD(VLOOKUP($BB40,BU:DT,$BK40,FALSE),2)=1,INDEX(BU:DT,VLOOKUP($BB40,BU:DT,$BK40,FALSE)+8,$BK40+1)=255),"D","C"))</f>
        <v>#VALUE!</v>
      </c>
      <c r="BN40" s="11" t="e" cm="1">
        <f t="array" ref="BN40">IF(AND($BJ40=2,$BC40=0,$BB40=0,MOD(VLOOKUP($BA40,BU:DT,$BK40,FALSE),2)=0,INDEX(DH:EM,VLOOKUP($BA40,BU:DT,$BK40,FALSE)+8,DC46+1)=0,INDEX(BU:DT,VLOOKUP($BA40,BU:DT,$BK40,FALSE)+8,$BK40+2)=0),"D",IF(AND($BJ40=2,$BC40=255,$BB40=255,MOD(VLOOKUP($BA40,BU:DT,$BK40,FALSE),2)=1,INDEX(BU:DT,VLOOKUP($BA40,BU:DT,$BK40,FALSE)+8,$BK40+1)=255,INDEX(BU:DT,VLOOKUP($BA40,BU:DT,$BK40,FALSE)+8,$BK40+2)=255),"D","C"))</f>
        <v>#VALUE!</v>
      </c>
      <c r="BO40" s="11" t="str">
        <f t="shared" si="19"/>
        <v>判定不要</v>
      </c>
      <c r="BP40" s="11" t="e">
        <f t="shared" ref="BP40:BP71" si="27">IF(AND($BD40="a",$BE40="A"),$BR$8,IF($BF40="A",$BR$8,IF($BG40="B",$BR$9,IF($BH40="C",$BR$10,IF($BI40="E",$BR$12,IF($BI40="C",$BR$10,IF($BJ40="C",$BR$10,IF($BO40="C",$BR$10,IF($BO40="D",$BR$11,"ERROR")))))))))</f>
        <v>#VALUE!</v>
      </c>
      <c r="BU40" s="11">
        <v>32</v>
      </c>
      <c r="BV40" s="11">
        <v>32</v>
      </c>
      <c r="BW40" s="11">
        <v>32</v>
      </c>
      <c r="BX40" s="11">
        <v>32</v>
      </c>
      <c r="BY40" s="11">
        <v>32</v>
      </c>
      <c r="CC40" s="11">
        <v>32</v>
      </c>
      <c r="CD40" s="11">
        <v>0</v>
      </c>
      <c r="CE40" s="11">
        <v>32</v>
      </c>
      <c r="CF40" s="11">
        <v>0</v>
      </c>
      <c r="CG40" s="11">
        <v>32</v>
      </c>
      <c r="CH40" s="11">
        <v>0</v>
      </c>
      <c r="CI40" s="11">
        <v>32</v>
      </c>
      <c r="CJ40" s="11">
        <v>0</v>
      </c>
      <c r="CK40" s="11">
        <v>32</v>
      </c>
      <c r="CL40" s="11">
        <v>0</v>
      </c>
      <c r="CS40" s="11">
        <v>32</v>
      </c>
      <c r="CT40" s="11">
        <v>0</v>
      </c>
      <c r="CU40" s="11">
        <v>0</v>
      </c>
      <c r="CV40" s="11">
        <v>32</v>
      </c>
      <c r="CW40" s="11">
        <v>0</v>
      </c>
      <c r="CX40" s="11">
        <v>0</v>
      </c>
      <c r="CY40" s="11">
        <v>32</v>
      </c>
      <c r="CZ40" s="11">
        <v>0</v>
      </c>
      <c r="DA40" s="11">
        <v>0</v>
      </c>
      <c r="DB40" s="11">
        <v>32</v>
      </c>
      <c r="DC40" s="11">
        <v>0</v>
      </c>
      <c r="DD40" s="11">
        <v>0</v>
      </c>
      <c r="DE40" s="11">
        <v>32</v>
      </c>
      <c r="DF40" s="11">
        <v>0</v>
      </c>
      <c r="DG40" s="11">
        <v>0</v>
      </c>
      <c r="DQ40" s="11">
        <v>32</v>
      </c>
      <c r="DR40" s="11">
        <v>0</v>
      </c>
      <c r="DS40" s="11">
        <v>0</v>
      </c>
      <c r="DT40" s="11">
        <v>0</v>
      </c>
    </row>
    <row r="41" spans="1:124" ht="31.5" customHeight="1">
      <c r="A41" s="82">
        <v>34</v>
      </c>
      <c r="B41" s="12"/>
      <c r="C41" s="13"/>
      <c r="D41" s="14"/>
      <c r="E41" s="12"/>
      <c r="F41" s="13"/>
      <c r="G41" s="13"/>
      <c r="H41" s="13"/>
      <c r="I41" s="14" t="str">
        <f t="shared" si="20"/>
        <v/>
      </c>
      <c r="J41" s="14" t="str">
        <f t="shared" si="0"/>
        <v/>
      </c>
      <c r="K41" s="264" t="str">
        <f t="shared" si="23"/>
        <v/>
      </c>
      <c r="L41" s="13"/>
      <c r="M41" s="83" t="str">
        <f t="shared" si="7"/>
        <v>34A</v>
      </c>
      <c r="N41" s="58"/>
      <c r="O41" s="15"/>
      <c r="P41" s="15"/>
      <c r="Q41" s="15"/>
      <c r="R41" s="15"/>
      <c r="S41" s="15"/>
      <c r="T41" s="14"/>
      <c r="U41" s="14"/>
      <c r="V41" s="14"/>
      <c r="W41" s="14"/>
      <c r="X41" s="14"/>
      <c r="Y41" s="14"/>
      <c r="Z41" s="14"/>
      <c r="AA41" s="14"/>
      <c r="AB41" s="84" t="str">
        <f t="shared" si="8"/>
        <v>34B</v>
      </c>
      <c r="AC41" s="58"/>
      <c r="AD41" s="31"/>
      <c r="AE41" s="31"/>
      <c r="AF41" s="31"/>
      <c r="AG41" s="31"/>
      <c r="AH41" s="31"/>
      <c r="AI41" s="32"/>
      <c r="AJ41" s="32"/>
      <c r="AK41" s="32"/>
      <c r="AL41" s="32"/>
      <c r="AM41" s="32"/>
      <c r="AN41" s="32"/>
      <c r="AO41" s="32"/>
      <c r="AP41" s="32"/>
      <c r="AQ41" s="15"/>
      <c r="AS41" s="11">
        <f t="shared" si="9"/>
        <v>9</v>
      </c>
      <c r="AZ41" s="11" t="e">
        <f t="shared" si="10"/>
        <v>#VALUE!</v>
      </c>
      <c r="BA41" s="11" t="e">
        <f t="shared" si="11"/>
        <v>#VALUE!</v>
      </c>
      <c r="BB41" s="11" t="e">
        <f t="shared" si="12"/>
        <v>#VALUE!</v>
      </c>
      <c r="BC41" s="11" t="e">
        <f t="shared" si="13"/>
        <v>#VALUE!</v>
      </c>
      <c r="BD41" s="11" t="str">
        <f t="shared" si="24"/>
        <v>記載なし</v>
      </c>
      <c r="BE41" s="11" t="str">
        <f t="shared" si="25"/>
        <v>A</v>
      </c>
      <c r="BF41" s="11" t="e">
        <f t="shared" si="21"/>
        <v>#VALUE!</v>
      </c>
      <c r="BG41" s="11" t="e">
        <f t="shared" si="14"/>
        <v>#VALUE!</v>
      </c>
      <c r="BH41" s="11" t="str">
        <f t="shared" si="15"/>
        <v>C</v>
      </c>
      <c r="BI41" s="11" t="str">
        <f t="shared" si="16"/>
        <v>次判定へ</v>
      </c>
      <c r="BJ41" s="11" t="str">
        <f t="shared" si="17"/>
        <v>以後判定なし</v>
      </c>
      <c r="BK41" s="11" t="e">
        <f t="shared" si="18"/>
        <v>#N/A</v>
      </c>
      <c r="BL41" s="11" t="e">
        <f t="shared" si="26"/>
        <v>#VALUE!</v>
      </c>
      <c r="BM41" s="11" t="e" cm="1">
        <f t="array" ref="BM41">IF(AND($BJ41=3,$BC41=0,MOD(VLOOKUP($BB41,BU:DT,$BK41,FALSE),2)=0,INDEX(BU:DT,VLOOKUP($BB41,BU:DT,$BK41,FALSE)+8,$BK41+1)=0),"D",IF(AND($BJ41=3,$BC41=255,MOD(VLOOKUP($BB41,BU:DT,$BK41,FALSE),2)=1,INDEX(BU:DT,VLOOKUP($BB41,BU:DT,$BK41,FALSE)+8,$BK41+1)=255),"D","C"))</f>
        <v>#VALUE!</v>
      </c>
      <c r="BN41" s="11" t="e" cm="1">
        <f t="array" ref="BN41">IF(AND($BJ41=2,$BC41=0,$BB41=0,MOD(VLOOKUP($BA41,BU:DT,$BK41,FALSE),2)=0,INDEX(DH:EM,VLOOKUP($BA41,BU:DT,$BK41,FALSE)+8,DC47+1)=0,INDEX(BU:DT,VLOOKUP($BA41,BU:DT,$BK41,FALSE)+8,$BK41+2)=0),"D",IF(AND($BJ41=2,$BC41=255,$BB41=255,MOD(VLOOKUP($BA41,BU:DT,$BK41,FALSE),2)=1,INDEX(BU:DT,VLOOKUP($BA41,BU:DT,$BK41,FALSE)+8,$BK41+1)=255,INDEX(BU:DT,VLOOKUP($BA41,BU:DT,$BK41,FALSE)+8,$BK41+2)=255),"D","C"))</f>
        <v>#VALUE!</v>
      </c>
      <c r="BO41" s="11" t="str">
        <f t="shared" si="19"/>
        <v>判定不要</v>
      </c>
      <c r="BP41" s="11" t="e">
        <f t="shared" si="27"/>
        <v>#VALUE!</v>
      </c>
      <c r="BU41" s="11">
        <v>33</v>
      </c>
      <c r="CC41" s="11">
        <v>33</v>
      </c>
      <c r="CD41" s="11">
        <v>255</v>
      </c>
      <c r="CS41" s="11">
        <v>33</v>
      </c>
      <c r="CT41" s="11">
        <v>255</v>
      </c>
      <c r="CU41" s="11">
        <v>255</v>
      </c>
      <c r="DQ41" s="11">
        <v>33</v>
      </c>
      <c r="DR41" s="11">
        <v>255</v>
      </c>
      <c r="DS41" s="11">
        <v>255</v>
      </c>
      <c r="DT41" s="11">
        <v>255</v>
      </c>
    </row>
    <row r="42" spans="1:124" ht="31.5" customHeight="1">
      <c r="A42" s="82">
        <v>35</v>
      </c>
      <c r="B42" s="12"/>
      <c r="C42" s="13"/>
      <c r="D42" s="14"/>
      <c r="E42" s="12"/>
      <c r="F42" s="13"/>
      <c r="G42" s="13"/>
      <c r="H42" s="13"/>
      <c r="I42" s="14" t="str">
        <f t="shared" si="20"/>
        <v/>
      </c>
      <c r="J42" s="14" t="str">
        <f t="shared" si="0"/>
        <v/>
      </c>
      <c r="K42" s="264" t="str">
        <f t="shared" si="23"/>
        <v/>
      </c>
      <c r="L42" s="13"/>
      <c r="M42" s="83" t="str">
        <f t="shared" si="7"/>
        <v>35A</v>
      </c>
      <c r="N42" s="58"/>
      <c r="O42" s="15"/>
      <c r="P42" s="15"/>
      <c r="Q42" s="15"/>
      <c r="R42" s="15"/>
      <c r="S42" s="15"/>
      <c r="T42" s="14"/>
      <c r="U42" s="14"/>
      <c r="V42" s="14"/>
      <c r="W42" s="14"/>
      <c r="X42" s="14"/>
      <c r="Y42" s="14"/>
      <c r="Z42" s="14"/>
      <c r="AA42" s="14"/>
      <c r="AB42" s="84" t="str">
        <f t="shared" si="8"/>
        <v>35B</v>
      </c>
      <c r="AC42" s="58"/>
      <c r="AD42" s="31"/>
      <c r="AE42" s="31"/>
      <c r="AF42" s="31"/>
      <c r="AG42" s="31"/>
      <c r="AH42" s="31"/>
      <c r="AI42" s="32"/>
      <c r="AJ42" s="32"/>
      <c r="AK42" s="32"/>
      <c r="AL42" s="32"/>
      <c r="AM42" s="32"/>
      <c r="AN42" s="32"/>
      <c r="AO42" s="32"/>
      <c r="AP42" s="32"/>
      <c r="AQ42" s="15"/>
      <c r="AS42" s="11">
        <f t="shared" si="9"/>
        <v>9</v>
      </c>
      <c r="AZ42" s="11" t="e">
        <f t="shared" si="10"/>
        <v>#VALUE!</v>
      </c>
      <c r="BA42" s="11" t="e">
        <f t="shared" si="11"/>
        <v>#VALUE!</v>
      </c>
      <c r="BB42" s="11" t="e">
        <f t="shared" si="12"/>
        <v>#VALUE!</v>
      </c>
      <c r="BC42" s="11" t="e">
        <f t="shared" si="13"/>
        <v>#VALUE!</v>
      </c>
      <c r="BD42" s="11" t="str">
        <f t="shared" si="24"/>
        <v>記載なし</v>
      </c>
      <c r="BE42" s="11" t="str">
        <f t="shared" si="25"/>
        <v>A</v>
      </c>
      <c r="BF42" s="11" t="e">
        <f t="shared" si="21"/>
        <v>#VALUE!</v>
      </c>
      <c r="BG42" s="11" t="e">
        <f t="shared" si="14"/>
        <v>#VALUE!</v>
      </c>
      <c r="BH42" s="11" t="str">
        <f t="shared" si="15"/>
        <v>C</v>
      </c>
      <c r="BI42" s="11" t="str">
        <f t="shared" si="16"/>
        <v>次判定へ</v>
      </c>
      <c r="BJ42" s="11" t="str">
        <f t="shared" si="17"/>
        <v>以後判定なし</v>
      </c>
      <c r="BK42" s="11" t="e">
        <f t="shared" si="18"/>
        <v>#N/A</v>
      </c>
      <c r="BL42" s="11" t="e">
        <f t="shared" si="26"/>
        <v>#VALUE!</v>
      </c>
      <c r="BM42" s="11" t="e" cm="1">
        <f t="array" ref="BM42">IF(AND($BJ42=3,$BC42=0,MOD(VLOOKUP($BB42,BU:DT,$BK42,FALSE),2)=0,INDEX(BU:DT,VLOOKUP($BB42,BU:DT,$BK42,FALSE)+8,$BK42+1)=0),"D",IF(AND($BJ42=3,$BC42=255,MOD(VLOOKUP($BB42,BU:DT,$BK42,FALSE),2)=1,INDEX(BU:DT,VLOOKUP($BB42,BU:DT,$BK42,FALSE)+8,$BK42+1)=255),"D","C"))</f>
        <v>#VALUE!</v>
      </c>
      <c r="BN42" s="11" t="e" cm="1">
        <f t="array" ref="BN42">IF(AND($BJ42=2,$BC42=0,$BB42=0,MOD(VLOOKUP($BA42,BU:DT,$BK42,FALSE),2)=0,INDEX(DH:EM,VLOOKUP($BA42,BU:DT,$BK42,FALSE)+8,DC48+1)=0,INDEX(BU:DT,VLOOKUP($BA42,BU:DT,$BK42,FALSE)+8,$BK42+2)=0),"D",IF(AND($BJ42=2,$BC42=255,$BB42=255,MOD(VLOOKUP($BA42,BU:DT,$BK42,FALSE),2)=1,INDEX(BU:DT,VLOOKUP($BA42,BU:DT,$BK42,FALSE)+8,$BK42+1)=255,INDEX(BU:DT,VLOOKUP($BA42,BU:DT,$BK42,FALSE)+8,$BK42+2)=255),"D","C"))</f>
        <v>#VALUE!</v>
      </c>
      <c r="BO42" s="11" t="str">
        <f t="shared" si="19"/>
        <v>判定不要</v>
      </c>
      <c r="BP42" s="11" t="e">
        <f t="shared" si="27"/>
        <v>#VALUE!</v>
      </c>
      <c r="BU42" s="11">
        <v>34</v>
      </c>
      <c r="CC42" s="11">
        <v>34</v>
      </c>
      <c r="CD42" s="11">
        <v>0</v>
      </c>
      <c r="CS42" s="11">
        <v>34</v>
      </c>
      <c r="CT42" s="11">
        <v>0</v>
      </c>
      <c r="CU42" s="11">
        <v>0</v>
      </c>
      <c r="DQ42" s="11">
        <v>34</v>
      </c>
      <c r="DR42" s="11">
        <v>0</v>
      </c>
      <c r="DS42" s="11">
        <v>0</v>
      </c>
      <c r="DT42" s="11">
        <v>0</v>
      </c>
    </row>
    <row r="43" spans="1:124" ht="31.5" customHeight="1">
      <c r="A43" s="82">
        <v>36</v>
      </c>
      <c r="B43" s="12"/>
      <c r="C43" s="13"/>
      <c r="D43" s="14"/>
      <c r="E43" s="12"/>
      <c r="F43" s="13"/>
      <c r="G43" s="13"/>
      <c r="H43" s="13"/>
      <c r="I43" s="14" t="str">
        <f t="shared" si="20"/>
        <v/>
      </c>
      <c r="J43" s="14" t="str">
        <f t="shared" si="0"/>
        <v/>
      </c>
      <c r="K43" s="264" t="str">
        <f t="shared" si="23"/>
        <v/>
      </c>
      <c r="L43" s="13"/>
      <c r="M43" s="83" t="str">
        <f t="shared" si="7"/>
        <v>36A</v>
      </c>
      <c r="N43" s="58"/>
      <c r="O43" s="15"/>
      <c r="P43" s="15"/>
      <c r="Q43" s="15"/>
      <c r="R43" s="15"/>
      <c r="S43" s="15"/>
      <c r="T43" s="14"/>
      <c r="U43" s="14"/>
      <c r="V43" s="14"/>
      <c r="W43" s="14"/>
      <c r="X43" s="14"/>
      <c r="Y43" s="14"/>
      <c r="Z43" s="14"/>
      <c r="AA43" s="14"/>
      <c r="AB43" s="84" t="str">
        <f t="shared" si="8"/>
        <v>36B</v>
      </c>
      <c r="AC43" s="58"/>
      <c r="AD43" s="31"/>
      <c r="AE43" s="31"/>
      <c r="AF43" s="31"/>
      <c r="AG43" s="31"/>
      <c r="AH43" s="31"/>
      <c r="AI43" s="32"/>
      <c r="AJ43" s="32"/>
      <c r="AK43" s="32"/>
      <c r="AL43" s="32"/>
      <c r="AM43" s="32"/>
      <c r="AN43" s="32"/>
      <c r="AO43" s="32"/>
      <c r="AP43" s="32"/>
      <c r="AQ43" s="15"/>
      <c r="AS43" s="11">
        <f t="shared" si="9"/>
        <v>9</v>
      </c>
      <c r="AZ43" s="11" t="e">
        <f t="shared" si="10"/>
        <v>#VALUE!</v>
      </c>
      <c r="BA43" s="11" t="e">
        <f t="shared" si="11"/>
        <v>#VALUE!</v>
      </c>
      <c r="BB43" s="11" t="e">
        <f t="shared" si="12"/>
        <v>#VALUE!</v>
      </c>
      <c r="BC43" s="11" t="e">
        <f t="shared" si="13"/>
        <v>#VALUE!</v>
      </c>
      <c r="BD43" s="11" t="str">
        <f t="shared" si="24"/>
        <v>記載なし</v>
      </c>
      <c r="BE43" s="11" t="str">
        <f t="shared" si="25"/>
        <v>A</v>
      </c>
      <c r="BF43" s="11" t="e">
        <f t="shared" si="21"/>
        <v>#VALUE!</v>
      </c>
      <c r="BG43" s="11" t="e">
        <f t="shared" si="14"/>
        <v>#VALUE!</v>
      </c>
      <c r="BH43" s="11" t="str">
        <f t="shared" si="15"/>
        <v>C</v>
      </c>
      <c r="BI43" s="11" t="str">
        <f t="shared" si="16"/>
        <v>次判定へ</v>
      </c>
      <c r="BJ43" s="11" t="str">
        <f t="shared" si="17"/>
        <v>以後判定なし</v>
      </c>
      <c r="BK43" s="11" t="e">
        <f t="shared" si="18"/>
        <v>#N/A</v>
      </c>
      <c r="BL43" s="11" t="e">
        <f t="shared" si="26"/>
        <v>#VALUE!</v>
      </c>
      <c r="BM43" s="11" t="e" cm="1">
        <f t="array" ref="BM43">IF(AND($BJ43=3,$BC43=0,MOD(VLOOKUP($BB43,BU:DT,$BK43,FALSE),2)=0,INDEX(BU:DT,VLOOKUP($BB43,BU:DT,$BK43,FALSE)+8,$BK43+1)=0),"D",IF(AND($BJ43=3,$BC43=255,MOD(VLOOKUP($BB43,BU:DT,$BK43,FALSE),2)=1,INDEX(BU:DT,VLOOKUP($BB43,BU:DT,$BK43,FALSE)+8,$BK43+1)=255),"D","C"))</f>
        <v>#VALUE!</v>
      </c>
      <c r="BN43" s="11" t="e" cm="1">
        <f t="array" ref="BN43">IF(AND($BJ43=2,$BC43=0,$BB43=0,MOD(VLOOKUP($BA43,BU:DT,$BK43,FALSE),2)=0,INDEX(DH:EM,VLOOKUP($BA43,BU:DT,$BK43,FALSE)+8,DC49+1)=0,INDEX(BU:DT,VLOOKUP($BA43,BU:DT,$BK43,FALSE)+8,$BK43+2)=0),"D",IF(AND($BJ43=2,$BC43=255,$BB43=255,MOD(VLOOKUP($BA43,BU:DT,$BK43,FALSE),2)=1,INDEX(BU:DT,VLOOKUP($BA43,BU:DT,$BK43,FALSE)+8,$BK43+1)=255,INDEX(BU:DT,VLOOKUP($BA43,BU:DT,$BK43,FALSE)+8,$BK43+2)=255),"D","C"))</f>
        <v>#VALUE!</v>
      </c>
      <c r="BO43" s="11" t="str">
        <f t="shared" si="19"/>
        <v>判定不要</v>
      </c>
      <c r="BP43" s="11" t="e">
        <f t="shared" si="27"/>
        <v>#VALUE!</v>
      </c>
      <c r="BU43" s="11">
        <v>35</v>
      </c>
      <c r="BV43" s="11">
        <v>35</v>
      </c>
      <c r="CC43" s="11">
        <v>35</v>
      </c>
      <c r="CD43" s="11">
        <v>255</v>
      </c>
      <c r="CE43" s="11">
        <v>35</v>
      </c>
      <c r="CF43" s="11">
        <v>255</v>
      </c>
      <c r="CS43" s="11">
        <v>35</v>
      </c>
      <c r="CT43" s="11">
        <v>255</v>
      </c>
      <c r="CU43" s="11">
        <v>255</v>
      </c>
      <c r="CV43" s="11">
        <v>35</v>
      </c>
      <c r="CW43" s="11">
        <v>255</v>
      </c>
      <c r="CX43" s="11">
        <v>255</v>
      </c>
      <c r="DQ43" s="11">
        <v>35</v>
      </c>
      <c r="DR43" s="11">
        <v>255</v>
      </c>
      <c r="DS43" s="11">
        <v>255</v>
      </c>
      <c r="DT43" s="11">
        <v>255</v>
      </c>
    </row>
    <row r="44" spans="1:124" ht="31.5" customHeight="1">
      <c r="A44" s="82">
        <v>37</v>
      </c>
      <c r="B44" s="12"/>
      <c r="C44" s="13"/>
      <c r="D44" s="14"/>
      <c r="E44" s="12"/>
      <c r="F44" s="13"/>
      <c r="G44" s="13"/>
      <c r="H44" s="13"/>
      <c r="I44" s="14" t="str">
        <f t="shared" si="20"/>
        <v/>
      </c>
      <c r="J44" s="14" t="str">
        <f t="shared" si="0"/>
        <v/>
      </c>
      <c r="K44" s="264" t="str">
        <f t="shared" si="23"/>
        <v/>
      </c>
      <c r="L44" s="13"/>
      <c r="M44" s="83" t="str">
        <f t="shared" si="7"/>
        <v>37A</v>
      </c>
      <c r="N44" s="58"/>
      <c r="O44" s="15"/>
      <c r="P44" s="15"/>
      <c r="Q44" s="15"/>
      <c r="R44" s="15"/>
      <c r="S44" s="15"/>
      <c r="T44" s="14"/>
      <c r="U44" s="14"/>
      <c r="V44" s="14"/>
      <c r="W44" s="14"/>
      <c r="X44" s="14"/>
      <c r="Y44" s="14"/>
      <c r="Z44" s="14"/>
      <c r="AA44" s="14"/>
      <c r="AB44" s="84" t="str">
        <f t="shared" si="8"/>
        <v>37B</v>
      </c>
      <c r="AC44" s="58"/>
      <c r="AD44" s="31"/>
      <c r="AE44" s="31"/>
      <c r="AF44" s="31"/>
      <c r="AG44" s="31"/>
      <c r="AH44" s="31"/>
      <c r="AI44" s="32"/>
      <c r="AJ44" s="32"/>
      <c r="AK44" s="32"/>
      <c r="AL44" s="32"/>
      <c r="AM44" s="32"/>
      <c r="AN44" s="32"/>
      <c r="AO44" s="32"/>
      <c r="AP44" s="32"/>
      <c r="AQ44" s="15"/>
      <c r="AS44" s="11">
        <f t="shared" si="9"/>
        <v>9</v>
      </c>
      <c r="AZ44" s="11" t="e">
        <f t="shared" si="10"/>
        <v>#VALUE!</v>
      </c>
      <c r="BA44" s="11" t="e">
        <f t="shared" si="11"/>
        <v>#VALUE!</v>
      </c>
      <c r="BB44" s="11" t="e">
        <f t="shared" si="12"/>
        <v>#VALUE!</v>
      </c>
      <c r="BC44" s="11" t="e">
        <f t="shared" si="13"/>
        <v>#VALUE!</v>
      </c>
      <c r="BD44" s="11" t="str">
        <f t="shared" si="24"/>
        <v>記載なし</v>
      </c>
      <c r="BE44" s="11" t="str">
        <f t="shared" si="25"/>
        <v>A</v>
      </c>
      <c r="BF44" s="11" t="e">
        <f t="shared" si="21"/>
        <v>#VALUE!</v>
      </c>
      <c r="BG44" s="11" t="e">
        <f t="shared" si="14"/>
        <v>#VALUE!</v>
      </c>
      <c r="BH44" s="11" t="str">
        <f t="shared" si="15"/>
        <v>C</v>
      </c>
      <c r="BI44" s="11" t="str">
        <f t="shared" si="16"/>
        <v>次判定へ</v>
      </c>
      <c r="BJ44" s="11" t="str">
        <f t="shared" si="17"/>
        <v>以後判定なし</v>
      </c>
      <c r="BK44" s="11" t="e">
        <f t="shared" si="18"/>
        <v>#N/A</v>
      </c>
      <c r="BL44" s="11" t="e">
        <f t="shared" si="26"/>
        <v>#VALUE!</v>
      </c>
      <c r="BM44" s="11" t="e" cm="1">
        <f t="array" ref="BM44">IF(AND($BJ44=3,$BC44=0,MOD(VLOOKUP($BB44,BU:DT,$BK44,FALSE),2)=0,INDEX(BU:DT,VLOOKUP($BB44,BU:DT,$BK44,FALSE)+8,$BK44+1)=0),"D",IF(AND($BJ44=3,$BC44=255,MOD(VLOOKUP($BB44,BU:DT,$BK44,FALSE),2)=1,INDEX(BU:DT,VLOOKUP($BB44,BU:DT,$BK44,FALSE)+8,$BK44+1)=255),"D","C"))</f>
        <v>#VALUE!</v>
      </c>
      <c r="BN44" s="11" t="e" cm="1">
        <f t="array" ref="BN44">IF(AND($BJ44=2,$BC44=0,$BB44=0,MOD(VLOOKUP($BA44,BU:DT,$BK44,FALSE),2)=0,INDEX(DH:EM,VLOOKUP($BA44,BU:DT,$BK44,FALSE)+8,DC50+1)=0,INDEX(BU:DT,VLOOKUP($BA44,BU:DT,$BK44,FALSE)+8,$BK44+2)=0),"D",IF(AND($BJ44=2,$BC44=255,$BB44=255,MOD(VLOOKUP($BA44,BU:DT,$BK44,FALSE),2)=1,INDEX(BU:DT,VLOOKUP($BA44,BU:DT,$BK44,FALSE)+8,$BK44+1)=255,INDEX(BU:DT,VLOOKUP($BA44,BU:DT,$BK44,FALSE)+8,$BK44+2)=255),"D","C"))</f>
        <v>#VALUE!</v>
      </c>
      <c r="BO44" s="11" t="str">
        <f t="shared" si="19"/>
        <v>判定不要</v>
      </c>
      <c r="BP44" s="11" t="e">
        <f t="shared" si="27"/>
        <v>#VALUE!</v>
      </c>
      <c r="BU44" s="11">
        <v>36</v>
      </c>
      <c r="BV44" s="11">
        <v>36</v>
      </c>
      <c r="CC44" s="11">
        <v>36</v>
      </c>
      <c r="CD44" s="11">
        <v>0</v>
      </c>
      <c r="CE44" s="11">
        <v>36</v>
      </c>
      <c r="CF44" s="11">
        <v>0</v>
      </c>
      <c r="CS44" s="11">
        <v>36</v>
      </c>
      <c r="CT44" s="11">
        <v>0</v>
      </c>
      <c r="CU44" s="11">
        <v>0</v>
      </c>
      <c r="CV44" s="11">
        <v>36</v>
      </c>
      <c r="CW44" s="11">
        <v>0</v>
      </c>
      <c r="CX44" s="11">
        <v>0</v>
      </c>
      <c r="DQ44" s="11">
        <v>36</v>
      </c>
      <c r="DR44" s="11">
        <v>0</v>
      </c>
      <c r="DS44" s="11">
        <v>0</v>
      </c>
      <c r="DT44" s="11">
        <v>0</v>
      </c>
    </row>
    <row r="45" spans="1:124" ht="31.5" customHeight="1">
      <c r="A45" s="82">
        <v>38</v>
      </c>
      <c r="B45" s="12"/>
      <c r="C45" s="13"/>
      <c r="D45" s="14"/>
      <c r="E45" s="12"/>
      <c r="F45" s="13"/>
      <c r="G45" s="13"/>
      <c r="H45" s="13"/>
      <c r="I45" s="14" t="str">
        <f t="shared" si="20"/>
        <v/>
      </c>
      <c r="J45" s="14" t="str">
        <f t="shared" si="0"/>
        <v/>
      </c>
      <c r="K45" s="264" t="str">
        <f t="shared" si="23"/>
        <v/>
      </c>
      <c r="L45" s="13"/>
      <c r="M45" s="83" t="str">
        <f t="shared" si="7"/>
        <v>38A</v>
      </c>
      <c r="N45" s="58"/>
      <c r="O45" s="15"/>
      <c r="P45" s="15"/>
      <c r="Q45" s="15"/>
      <c r="R45" s="15"/>
      <c r="S45" s="15"/>
      <c r="T45" s="14"/>
      <c r="U45" s="14"/>
      <c r="V45" s="14"/>
      <c r="W45" s="14"/>
      <c r="X45" s="14"/>
      <c r="Y45" s="14"/>
      <c r="Z45" s="14"/>
      <c r="AA45" s="14"/>
      <c r="AB45" s="84" t="str">
        <f t="shared" si="8"/>
        <v>38B</v>
      </c>
      <c r="AC45" s="58"/>
      <c r="AD45" s="31"/>
      <c r="AE45" s="31"/>
      <c r="AF45" s="31"/>
      <c r="AG45" s="31"/>
      <c r="AH45" s="31"/>
      <c r="AI45" s="32"/>
      <c r="AJ45" s="32"/>
      <c r="AK45" s="32"/>
      <c r="AL45" s="32"/>
      <c r="AM45" s="32"/>
      <c r="AN45" s="32"/>
      <c r="AO45" s="32"/>
      <c r="AP45" s="32"/>
      <c r="AQ45" s="15"/>
      <c r="AS45" s="11">
        <f t="shared" si="9"/>
        <v>9</v>
      </c>
      <c r="AZ45" s="11" t="e">
        <f t="shared" si="10"/>
        <v>#VALUE!</v>
      </c>
      <c r="BA45" s="11" t="e">
        <f t="shared" si="11"/>
        <v>#VALUE!</v>
      </c>
      <c r="BB45" s="11" t="e">
        <f t="shared" si="12"/>
        <v>#VALUE!</v>
      </c>
      <c r="BC45" s="11" t="e">
        <f t="shared" si="13"/>
        <v>#VALUE!</v>
      </c>
      <c r="BD45" s="11" t="str">
        <f t="shared" si="24"/>
        <v>記載なし</v>
      </c>
      <c r="BE45" s="11" t="str">
        <f t="shared" si="25"/>
        <v>A</v>
      </c>
      <c r="BF45" s="11" t="e">
        <f t="shared" si="21"/>
        <v>#VALUE!</v>
      </c>
      <c r="BG45" s="11" t="e">
        <f t="shared" si="14"/>
        <v>#VALUE!</v>
      </c>
      <c r="BH45" s="11" t="str">
        <f t="shared" si="15"/>
        <v>C</v>
      </c>
      <c r="BI45" s="11" t="str">
        <f t="shared" si="16"/>
        <v>次判定へ</v>
      </c>
      <c r="BJ45" s="11" t="str">
        <f t="shared" si="17"/>
        <v>以後判定なし</v>
      </c>
      <c r="BK45" s="11" t="e">
        <f t="shared" si="18"/>
        <v>#N/A</v>
      </c>
      <c r="BL45" s="11" t="e">
        <f t="shared" si="26"/>
        <v>#VALUE!</v>
      </c>
      <c r="BM45" s="11" t="e" cm="1">
        <f t="array" ref="BM45">IF(AND($BJ45=3,$BC45=0,MOD(VLOOKUP($BB45,BU:DT,$BK45,FALSE),2)=0,INDEX(BU:DT,VLOOKUP($BB45,BU:DT,$BK45,FALSE)+8,$BK45+1)=0),"D",IF(AND($BJ45=3,$BC45=255,MOD(VLOOKUP($BB45,BU:DT,$BK45,FALSE),2)=1,INDEX(BU:DT,VLOOKUP($BB45,BU:DT,$BK45,FALSE)+8,$BK45+1)=255),"D","C"))</f>
        <v>#VALUE!</v>
      </c>
      <c r="BN45" s="11" t="e" cm="1">
        <f t="array" ref="BN45">IF(AND($BJ45=2,$BC45=0,$BB45=0,MOD(VLOOKUP($BA45,BU:DT,$BK45,FALSE),2)=0,INDEX(DH:EM,VLOOKUP($BA45,BU:DT,$BK45,FALSE)+8,DC51+1)=0,INDEX(BU:DT,VLOOKUP($BA45,BU:DT,$BK45,FALSE)+8,$BK45+2)=0),"D",IF(AND($BJ45=2,$BC45=255,$BB45=255,MOD(VLOOKUP($BA45,BU:DT,$BK45,FALSE),2)=1,INDEX(BU:DT,VLOOKUP($BA45,BU:DT,$BK45,FALSE)+8,$BK45+1)=255,INDEX(BU:DT,VLOOKUP($BA45,BU:DT,$BK45,FALSE)+8,$BK45+2)=255),"D","C"))</f>
        <v>#VALUE!</v>
      </c>
      <c r="BO45" s="11" t="str">
        <f t="shared" si="19"/>
        <v>判定不要</v>
      </c>
      <c r="BP45" s="11" t="e">
        <f t="shared" si="27"/>
        <v>#VALUE!</v>
      </c>
      <c r="BU45" s="11">
        <v>37</v>
      </c>
      <c r="CC45" s="11">
        <v>37</v>
      </c>
      <c r="CD45" s="11">
        <v>255</v>
      </c>
      <c r="CS45" s="11">
        <v>37</v>
      </c>
      <c r="CT45" s="11">
        <v>255</v>
      </c>
      <c r="CU45" s="11">
        <v>255</v>
      </c>
      <c r="DQ45" s="11">
        <v>37</v>
      </c>
      <c r="DR45" s="11">
        <v>255</v>
      </c>
      <c r="DS45" s="11">
        <v>255</v>
      </c>
      <c r="DT45" s="11">
        <v>255</v>
      </c>
    </row>
    <row r="46" spans="1:124" ht="31.5" customHeight="1">
      <c r="A46" s="82">
        <v>39</v>
      </c>
      <c r="B46" s="12"/>
      <c r="C46" s="13"/>
      <c r="D46" s="14"/>
      <c r="E46" s="12"/>
      <c r="F46" s="13"/>
      <c r="G46" s="13"/>
      <c r="H46" s="13"/>
      <c r="I46" s="14" t="str">
        <f t="shared" si="20"/>
        <v/>
      </c>
      <c r="J46" s="14" t="str">
        <f t="shared" si="0"/>
        <v/>
      </c>
      <c r="K46" s="264" t="str">
        <f t="shared" si="23"/>
        <v/>
      </c>
      <c r="L46" s="13"/>
      <c r="M46" s="83" t="str">
        <f t="shared" si="7"/>
        <v>39A</v>
      </c>
      <c r="N46" s="58"/>
      <c r="O46" s="15"/>
      <c r="P46" s="15"/>
      <c r="Q46" s="15"/>
      <c r="R46" s="15"/>
      <c r="S46" s="15"/>
      <c r="T46" s="14"/>
      <c r="U46" s="14"/>
      <c r="V46" s="14"/>
      <c r="W46" s="14"/>
      <c r="X46" s="14"/>
      <c r="Y46" s="14"/>
      <c r="Z46" s="14"/>
      <c r="AA46" s="14"/>
      <c r="AB46" s="84" t="str">
        <f t="shared" si="8"/>
        <v>39B</v>
      </c>
      <c r="AC46" s="58"/>
      <c r="AD46" s="31"/>
      <c r="AE46" s="31"/>
      <c r="AF46" s="31"/>
      <c r="AG46" s="31"/>
      <c r="AH46" s="31"/>
      <c r="AI46" s="32"/>
      <c r="AJ46" s="32"/>
      <c r="AK46" s="32"/>
      <c r="AL46" s="32"/>
      <c r="AM46" s="32"/>
      <c r="AN46" s="32"/>
      <c r="AO46" s="32"/>
      <c r="AP46" s="32"/>
      <c r="AQ46" s="15"/>
      <c r="AS46" s="11">
        <f t="shared" si="9"/>
        <v>9</v>
      </c>
      <c r="AZ46" s="11" t="e">
        <f t="shared" si="10"/>
        <v>#VALUE!</v>
      </c>
      <c r="BA46" s="11" t="e">
        <f t="shared" si="11"/>
        <v>#VALUE!</v>
      </c>
      <c r="BB46" s="11" t="e">
        <f t="shared" si="12"/>
        <v>#VALUE!</v>
      </c>
      <c r="BC46" s="11" t="e">
        <f t="shared" si="13"/>
        <v>#VALUE!</v>
      </c>
      <c r="BD46" s="11" t="str">
        <f t="shared" si="24"/>
        <v>記載なし</v>
      </c>
      <c r="BE46" s="11" t="str">
        <f t="shared" si="25"/>
        <v>A</v>
      </c>
      <c r="BF46" s="11" t="e">
        <f t="shared" si="21"/>
        <v>#VALUE!</v>
      </c>
      <c r="BG46" s="11" t="e">
        <f t="shared" si="14"/>
        <v>#VALUE!</v>
      </c>
      <c r="BH46" s="11" t="str">
        <f t="shared" si="15"/>
        <v>C</v>
      </c>
      <c r="BI46" s="11" t="str">
        <f t="shared" si="16"/>
        <v>次判定へ</v>
      </c>
      <c r="BJ46" s="11" t="str">
        <f t="shared" si="17"/>
        <v>以後判定なし</v>
      </c>
      <c r="BK46" s="11" t="e">
        <f t="shared" si="18"/>
        <v>#N/A</v>
      </c>
      <c r="BL46" s="11" t="e">
        <f t="shared" si="26"/>
        <v>#VALUE!</v>
      </c>
      <c r="BM46" s="11" t="e" cm="1">
        <f t="array" ref="BM46">IF(AND($BJ46=3,$BC46=0,MOD(VLOOKUP($BB46,BU:DT,$BK46,FALSE),2)=0,INDEX(BU:DT,VLOOKUP($BB46,BU:DT,$BK46,FALSE)+8,$BK46+1)=0),"D",IF(AND($BJ46=3,$BC46=255,MOD(VLOOKUP($BB46,BU:DT,$BK46,FALSE),2)=1,INDEX(BU:DT,VLOOKUP($BB46,BU:DT,$BK46,FALSE)+8,$BK46+1)=255),"D","C"))</f>
        <v>#VALUE!</v>
      </c>
      <c r="BN46" s="11" t="e" cm="1">
        <f t="array" ref="BN46">IF(AND($BJ46=2,$BC46=0,$BB46=0,MOD(VLOOKUP($BA46,BU:DT,$BK46,FALSE),2)=0,INDEX(DH:EM,VLOOKUP($BA46,BU:DT,$BK46,FALSE)+8,DC52+1)=0,INDEX(BU:DT,VLOOKUP($BA46,BU:DT,$BK46,FALSE)+8,$BK46+2)=0),"D",IF(AND($BJ46=2,$BC46=255,$BB46=255,MOD(VLOOKUP($BA46,BU:DT,$BK46,FALSE),2)=1,INDEX(BU:DT,VLOOKUP($BA46,BU:DT,$BK46,FALSE)+8,$BK46+1)=255,INDEX(BU:DT,VLOOKUP($BA46,BU:DT,$BK46,FALSE)+8,$BK46+2)=255),"D","C"))</f>
        <v>#VALUE!</v>
      </c>
      <c r="BO46" s="11" t="str">
        <f t="shared" si="19"/>
        <v>判定不要</v>
      </c>
      <c r="BP46" s="11" t="e">
        <f t="shared" si="27"/>
        <v>#VALUE!</v>
      </c>
      <c r="BU46" s="11">
        <v>38</v>
      </c>
      <c r="CC46" s="11">
        <v>38</v>
      </c>
      <c r="CD46" s="11">
        <v>0</v>
      </c>
      <c r="CS46" s="11">
        <v>38</v>
      </c>
      <c r="CT46" s="11">
        <v>0</v>
      </c>
      <c r="CU46" s="11">
        <v>0</v>
      </c>
      <c r="DQ46" s="11">
        <v>38</v>
      </c>
      <c r="DR46" s="11">
        <v>0</v>
      </c>
      <c r="DS46" s="11">
        <v>0</v>
      </c>
      <c r="DT46" s="11">
        <v>0</v>
      </c>
    </row>
    <row r="47" spans="1:124" ht="31.5" customHeight="1">
      <c r="A47" s="82">
        <v>40</v>
      </c>
      <c r="B47" s="12"/>
      <c r="C47" s="13"/>
      <c r="D47" s="14"/>
      <c r="E47" s="12"/>
      <c r="F47" s="13"/>
      <c r="G47" s="13"/>
      <c r="H47" s="13"/>
      <c r="I47" s="14" t="str">
        <f t="shared" si="20"/>
        <v/>
      </c>
      <c r="J47" s="14" t="str">
        <f t="shared" si="0"/>
        <v/>
      </c>
      <c r="K47" s="264" t="str">
        <f t="shared" si="23"/>
        <v/>
      </c>
      <c r="L47" s="13"/>
      <c r="M47" s="83" t="str">
        <f t="shared" si="7"/>
        <v>40A</v>
      </c>
      <c r="N47" s="58"/>
      <c r="O47" s="15"/>
      <c r="P47" s="15"/>
      <c r="Q47" s="15"/>
      <c r="R47" s="15"/>
      <c r="S47" s="15"/>
      <c r="T47" s="14"/>
      <c r="U47" s="14"/>
      <c r="V47" s="14"/>
      <c r="W47" s="14"/>
      <c r="X47" s="14"/>
      <c r="Y47" s="14"/>
      <c r="Z47" s="14"/>
      <c r="AA47" s="14"/>
      <c r="AB47" s="84" t="str">
        <f t="shared" si="8"/>
        <v>40B</v>
      </c>
      <c r="AC47" s="58"/>
      <c r="AD47" s="31"/>
      <c r="AE47" s="31"/>
      <c r="AF47" s="31"/>
      <c r="AG47" s="31"/>
      <c r="AH47" s="31"/>
      <c r="AI47" s="32"/>
      <c r="AJ47" s="32"/>
      <c r="AK47" s="32"/>
      <c r="AL47" s="32"/>
      <c r="AM47" s="32"/>
      <c r="AN47" s="32"/>
      <c r="AO47" s="32"/>
      <c r="AP47" s="32"/>
      <c r="AQ47" s="15"/>
      <c r="AS47" s="11">
        <f t="shared" si="9"/>
        <v>9</v>
      </c>
      <c r="AZ47" s="11" t="e">
        <f t="shared" si="10"/>
        <v>#VALUE!</v>
      </c>
      <c r="BA47" s="11" t="e">
        <f t="shared" si="11"/>
        <v>#VALUE!</v>
      </c>
      <c r="BB47" s="11" t="e">
        <f t="shared" si="12"/>
        <v>#VALUE!</v>
      </c>
      <c r="BC47" s="11" t="e">
        <f t="shared" si="13"/>
        <v>#VALUE!</v>
      </c>
      <c r="BD47" s="11" t="str">
        <f t="shared" si="24"/>
        <v>記載なし</v>
      </c>
      <c r="BE47" s="11" t="str">
        <f t="shared" si="25"/>
        <v>A</v>
      </c>
      <c r="BF47" s="11" t="e">
        <f t="shared" si="21"/>
        <v>#VALUE!</v>
      </c>
      <c r="BG47" s="11" t="e">
        <f t="shared" si="14"/>
        <v>#VALUE!</v>
      </c>
      <c r="BH47" s="11" t="str">
        <f t="shared" si="15"/>
        <v>C</v>
      </c>
      <c r="BI47" s="11" t="str">
        <f t="shared" si="16"/>
        <v>次判定へ</v>
      </c>
      <c r="BJ47" s="11" t="str">
        <f t="shared" si="17"/>
        <v>以後判定なし</v>
      </c>
      <c r="BK47" s="11" t="e">
        <f t="shared" si="18"/>
        <v>#N/A</v>
      </c>
      <c r="BL47" s="11" t="e">
        <f t="shared" si="26"/>
        <v>#VALUE!</v>
      </c>
      <c r="BM47" s="11" t="e" cm="1">
        <f t="array" ref="BM47">IF(AND($BJ47=3,$BC47=0,MOD(VLOOKUP($BB47,BU:DT,$BK47,FALSE),2)=0,INDEX(BU:DT,VLOOKUP($BB47,BU:DT,$BK47,FALSE)+8,$BK47+1)=0),"D",IF(AND($BJ47=3,$BC47=255,MOD(VLOOKUP($BB47,BU:DT,$BK47,FALSE),2)=1,INDEX(BU:DT,VLOOKUP($BB47,BU:DT,$BK47,FALSE)+8,$BK47+1)=255),"D","C"))</f>
        <v>#VALUE!</v>
      </c>
      <c r="BN47" s="11" t="e" cm="1">
        <f t="array" ref="BN47">IF(AND($BJ47=2,$BC47=0,$BB47=0,MOD(VLOOKUP($BA47,BU:DT,$BK47,FALSE),2)=0,INDEX(DH:EM,VLOOKUP($BA47,BU:DT,$BK47,FALSE)+8,DC53+1)=0,INDEX(BU:DT,VLOOKUP($BA47,BU:DT,$BK47,FALSE)+8,$BK47+2)=0),"D",IF(AND($BJ47=2,$BC47=255,$BB47=255,MOD(VLOOKUP($BA47,BU:DT,$BK47,FALSE),2)=1,INDEX(BU:DT,VLOOKUP($BA47,BU:DT,$BK47,FALSE)+8,$BK47+1)=255,INDEX(BU:DT,VLOOKUP($BA47,BU:DT,$BK47,FALSE)+8,$BK47+2)=255),"D","C"))</f>
        <v>#VALUE!</v>
      </c>
      <c r="BO47" s="11" t="str">
        <f t="shared" si="19"/>
        <v>判定不要</v>
      </c>
      <c r="BP47" s="11" t="e">
        <f t="shared" si="27"/>
        <v>#VALUE!</v>
      </c>
      <c r="BU47" s="11">
        <v>39</v>
      </c>
      <c r="BV47" s="11">
        <v>39</v>
      </c>
      <c r="BW47" s="11">
        <v>39</v>
      </c>
      <c r="CC47" s="11">
        <v>39</v>
      </c>
      <c r="CD47" s="11">
        <v>255</v>
      </c>
      <c r="CE47" s="11">
        <v>39</v>
      </c>
      <c r="CF47" s="11">
        <v>255</v>
      </c>
      <c r="CG47" s="11">
        <v>39</v>
      </c>
      <c r="CH47" s="11">
        <v>255</v>
      </c>
      <c r="CS47" s="11">
        <v>39</v>
      </c>
      <c r="CT47" s="11">
        <v>255</v>
      </c>
      <c r="CU47" s="11">
        <v>255</v>
      </c>
      <c r="CV47" s="11">
        <v>39</v>
      </c>
      <c r="CW47" s="11">
        <v>255</v>
      </c>
      <c r="CX47" s="11">
        <v>255</v>
      </c>
      <c r="CY47" s="11">
        <v>39</v>
      </c>
      <c r="CZ47" s="11">
        <v>255</v>
      </c>
      <c r="DA47" s="11">
        <v>255</v>
      </c>
      <c r="DQ47" s="11">
        <v>39</v>
      </c>
      <c r="DR47" s="11">
        <v>255</v>
      </c>
      <c r="DS47" s="11">
        <v>255</v>
      </c>
      <c r="DT47" s="11">
        <v>255</v>
      </c>
    </row>
    <row r="48" spans="1:124" ht="31.5" customHeight="1">
      <c r="A48" s="82">
        <v>41</v>
      </c>
      <c r="B48" s="12"/>
      <c r="C48" s="13"/>
      <c r="D48" s="14"/>
      <c r="E48" s="12"/>
      <c r="F48" s="13"/>
      <c r="G48" s="13"/>
      <c r="H48" s="13"/>
      <c r="I48" s="14" t="str">
        <f>IF(AND(F48="診断希望あり",H48="動的IP"),"脆弱性診断当日に連携してください。","")</f>
        <v/>
      </c>
      <c r="J48" s="14" t="str">
        <f>IF(AND(I48&lt;&gt;"",I48&lt;&gt;"脆弱性診断当日に連携してください。"),"/32","")</f>
        <v/>
      </c>
      <c r="K48" s="264" t="str">
        <f t="shared" si="23"/>
        <v/>
      </c>
      <c r="L48" s="13"/>
      <c r="M48" s="83" t="str">
        <f t="shared" si="7"/>
        <v>41A</v>
      </c>
      <c r="N48" s="58"/>
      <c r="O48" s="15"/>
      <c r="P48" s="15"/>
      <c r="Q48" s="15"/>
      <c r="R48" s="15"/>
      <c r="S48" s="15"/>
      <c r="T48" s="14"/>
      <c r="U48" s="14"/>
      <c r="V48" s="14"/>
      <c r="W48" s="14"/>
      <c r="X48" s="14"/>
      <c r="Y48" s="14"/>
      <c r="Z48" s="14"/>
      <c r="AA48" s="14"/>
      <c r="AB48" s="84" t="str">
        <f t="shared" si="8"/>
        <v>41B</v>
      </c>
      <c r="AC48" s="58"/>
      <c r="AD48" s="31"/>
      <c r="AE48" s="31"/>
      <c r="AF48" s="31"/>
      <c r="AG48" s="31"/>
      <c r="AH48" s="31"/>
      <c r="AI48" s="32"/>
      <c r="AJ48" s="32"/>
      <c r="AK48" s="32"/>
      <c r="AL48" s="32"/>
      <c r="AM48" s="32"/>
      <c r="AN48" s="32"/>
      <c r="AO48" s="32"/>
      <c r="AP48" s="32"/>
      <c r="AQ48" s="15"/>
      <c r="AS48" s="11">
        <f t="shared" si="9"/>
        <v>9</v>
      </c>
      <c r="AZ48" s="11" t="e">
        <f t="shared" si="10"/>
        <v>#VALUE!</v>
      </c>
      <c r="BA48" s="11" t="e">
        <f t="shared" si="11"/>
        <v>#VALUE!</v>
      </c>
      <c r="BB48" s="11" t="e">
        <f t="shared" si="12"/>
        <v>#VALUE!</v>
      </c>
      <c r="BC48" s="11" t="e">
        <f t="shared" si="13"/>
        <v>#VALUE!</v>
      </c>
      <c r="BD48" s="11" t="str">
        <f t="shared" si="24"/>
        <v>記載なし</v>
      </c>
      <c r="BE48" s="11" t="str">
        <f t="shared" si="25"/>
        <v>A</v>
      </c>
      <c r="BF48" s="11" t="e">
        <f t="shared" si="21"/>
        <v>#VALUE!</v>
      </c>
      <c r="BG48" s="11" t="e">
        <f t="shared" si="14"/>
        <v>#VALUE!</v>
      </c>
      <c r="BH48" s="11" t="str">
        <f t="shared" si="15"/>
        <v>C</v>
      </c>
      <c r="BI48" s="11" t="str">
        <f t="shared" si="16"/>
        <v>次判定へ</v>
      </c>
      <c r="BJ48" s="11" t="str">
        <f t="shared" si="17"/>
        <v>以後判定なし</v>
      </c>
      <c r="BK48" s="11" t="e">
        <f t="shared" si="18"/>
        <v>#N/A</v>
      </c>
      <c r="BL48" s="11" t="e">
        <f t="shared" si="26"/>
        <v>#VALUE!</v>
      </c>
      <c r="BM48" s="11" t="e" cm="1">
        <f t="array" ref="BM48">IF(AND($BJ48=3,$BC48=0,MOD(VLOOKUP($BB48,BU:DT,$BK48,FALSE),2)=0,INDEX(BU:DT,VLOOKUP($BB48,BU:DT,$BK48,FALSE)+8,$BK48+1)=0),"D",IF(AND($BJ48=3,$BC48=255,MOD(VLOOKUP($BB48,BU:DT,$BK48,FALSE),2)=1,INDEX(BU:DT,VLOOKUP($BB48,BU:DT,$BK48,FALSE)+8,$BK48+1)=255),"D","C"))</f>
        <v>#VALUE!</v>
      </c>
      <c r="BN48" s="11" t="e" cm="1">
        <f t="array" ref="BN48">IF(AND($BJ48=2,$BC48=0,$BB48=0,MOD(VLOOKUP($BA48,BU:DT,$BK48,FALSE),2)=0,INDEX(DH:EM,VLOOKUP($BA48,BU:DT,$BK48,FALSE)+8,DC54+1)=0,INDEX(BU:DT,VLOOKUP($BA48,BU:DT,$BK48,FALSE)+8,$BK48+2)=0),"D",IF(AND($BJ48=2,$BC48=255,$BB48=255,MOD(VLOOKUP($BA48,BU:DT,$BK48,FALSE),2)=1,INDEX(BU:DT,VLOOKUP($BA48,BU:DT,$BK48,FALSE)+8,$BK48+1)=255,INDEX(BU:DT,VLOOKUP($BA48,BU:DT,$BK48,FALSE)+8,$BK48+2)=255),"D","C"))</f>
        <v>#VALUE!</v>
      </c>
      <c r="BO48" s="11" t="str">
        <f t="shared" si="19"/>
        <v>判定不要</v>
      </c>
      <c r="BP48" s="11" t="e">
        <f t="shared" si="27"/>
        <v>#VALUE!</v>
      </c>
      <c r="BU48" s="11">
        <v>40</v>
      </c>
      <c r="BV48" s="11">
        <v>40</v>
      </c>
      <c r="BW48" s="11">
        <v>40</v>
      </c>
      <c r="CC48" s="11">
        <v>40</v>
      </c>
      <c r="CD48" s="11">
        <v>0</v>
      </c>
      <c r="CE48" s="11">
        <v>40</v>
      </c>
      <c r="CF48" s="11">
        <v>0</v>
      </c>
      <c r="CG48" s="11">
        <v>40</v>
      </c>
      <c r="CH48" s="11">
        <v>0</v>
      </c>
      <c r="CS48" s="11">
        <v>40</v>
      </c>
      <c r="CT48" s="11">
        <v>0</v>
      </c>
      <c r="CU48" s="11">
        <v>0</v>
      </c>
      <c r="CV48" s="11">
        <v>40</v>
      </c>
      <c r="CW48" s="11">
        <v>0</v>
      </c>
      <c r="CX48" s="11">
        <v>0</v>
      </c>
      <c r="CY48" s="11">
        <v>40</v>
      </c>
      <c r="CZ48" s="11">
        <v>0</v>
      </c>
      <c r="DA48" s="11">
        <v>0</v>
      </c>
      <c r="DQ48" s="11">
        <v>40</v>
      </c>
      <c r="DR48" s="11">
        <v>0</v>
      </c>
      <c r="DS48" s="11">
        <v>0</v>
      </c>
      <c r="DT48" s="11">
        <v>0</v>
      </c>
    </row>
    <row r="49" spans="1:124" ht="31.5" customHeight="1">
      <c r="A49" s="82">
        <v>42</v>
      </c>
      <c r="B49" s="12"/>
      <c r="C49" s="13"/>
      <c r="D49" s="14"/>
      <c r="E49" s="12"/>
      <c r="F49" s="13"/>
      <c r="G49" s="13"/>
      <c r="H49" s="13"/>
      <c r="I49" s="14" t="str">
        <f t="shared" si="20"/>
        <v/>
      </c>
      <c r="J49" s="14" t="str">
        <f t="shared" si="0"/>
        <v/>
      </c>
      <c r="K49" s="264" t="str">
        <f t="shared" si="23"/>
        <v/>
      </c>
      <c r="L49" s="13"/>
      <c r="M49" s="83" t="str">
        <f t="shared" si="7"/>
        <v>42A</v>
      </c>
      <c r="N49" s="58"/>
      <c r="O49" s="15"/>
      <c r="P49" s="15"/>
      <c r="Q49" s="15"/>
      <c r="R49" s="15"/>
      <c r="S49" s="15"/>
      <c r="T49" s="14"/>
      <c r="U49" s="14"/>
      <c r="V49" s="14"/>
      <c r="W49" s="14"/>
      <c r="X49" s="14"/>
      <c r="Y49" s="14"/>
      <c r="Z49" s="14"/>
      <c r="AA49" s="14"/>
      <c r="AB49" s="84" t="str">
        <f t="shared" si="8"/>
        <v>42B</v>
      </c>
      <c r="AC49" s="58"/>
      <c r="AD49" s="31"/>
      <c r="AE49" s="31"/>
      <c r="AF49" s="31"/>
      <c r="AG49" s="31"/>
      <c r="AH49" s="31"/>
      <c r="AI49" s="32"/>
      <c r="AJ49" s="32"/>
      <c r="AK49" s="32"/>
      <c r="AL49" s="32"/>
      <c r="AM49" s="32"/>
      <c r="AN49" s="32"/>
      <c r="AO49" s="32"/>
      <c r="AP49" s="32"/>
      <c r="AQ49" s="15"/>
      <c r="AS49" s="11">
        <f t="shared" si="9"/>
        <v>9</v>
      </c>
      <c r="AZ49" s="11" t="e">
        <f t="shared" si="10"/>
        <v>#VALUE!</v>
      </c>
      <c r="BA49" s="11" t="e">
        <f t="shared" si="11"/>
        <v>#VALUE!</v>
      </c>
      <c r="BB49" s="11" t="e">
        <f t="shared" si="12"/>
        <v>#VALUE!</v>
      </c>
      <c r="BC49" s="11" t="e">
        <f t="shared" si="13"/>
        <v>#VALUE!</v>
      </c>
      <c r="BD49" s="11" t="str">
        <f t="shared" si="24"/>
        <v>記載なし</v>
      </c>
      <c r="BE49" s="11" t="str">
        <f t="shared" si="25"/>
        <v>A</v>
      </c>
      <c r="BF49" s="11" t="e">
        <f t="shared" si="21"/>
        <v>#VALUE!</v>
      </c>
      <c r="BG49" s="11" t="e">
        <f t="shared" si="14"/>
        <v>#VALUE!</v>
      </c>
      <c r="BH49" s="11" t="str">
        <f t="shared" si="15"/>
        <v>C</v>
      </c>
      <c r="BI49" s="11" t="str">
        <f t="shared" si="16"/>
        <v>次判定へ</v>
      </c>
      <c r="BJ49" s="11" t="str">
        <f t="shared" si="17"/>
        <v>以後判定なし</v>
      </c>
      <c r="BK49" s="11" t="e">
        <f t="shared" si="18"/>
        <v>#N/A</v>
      </c>
      <c r="BL49" s="11" t="e">
        <f t="shared" si="26"/>
        <v>#VALUE!</v>
      </c>
      <c r="BM49" s="11" t="e" cm="1">
        <f t="array" ref="BM49">IF(AND($BJ49=3,$BC49=0,MOD(VLOOKUP($BB49,BU:DT,$BK49,FALSE),2)=0,INDEX(BU:DT,VLOOKUP($BB49,BU:DT,$BK49,FALSE)+8,$BK49+1)=0),"D",IF(AND($BJ49=3,$BC49=255,MOD(VLOOKUP($BB49,BU:DT,$BK49,FALSE),2)=1,INDEX(BU:DT,VLOOKUP($BB49,BU:DT,$BK49,FALSE)+8,$BK49+1)=255),"D","C"))</f>
        <v>#VALUE!</v>
      </c>
      <c r="BN49" s="11" t="e" cm="1">
        <f t="array" ref="BN49">IF(AND($BJ49=2,$BC49=0,$BB49=0,MOD(VLOOKUP($BA49,BU:DT,$BK49,FALSE),2)=0,INDEX(DH:EM,VLOOKUP($BA49,BU:DT,$BK49,FALSE)+8,DC55+1)=0,INDEX(BU:DT,VLOOKUP($BA49,BU:DT,$BK49,FALSE)+8,$BK49+2)=0),"D",IF(AND($BJ49=2,$BC49=255,$BB49=255,MOD(VLOOKUP($BA49,BU:DT,$BK49,FALSE),2)=1,INDEX(BU:DT,VLOOKUP($BA49,BU:DT,$BK49,FALSE)+8,$BK49+1)=255,INDEX(BU:DT,VLOOKUP($BA49,BU:DT,$BK49,FALSE)+8,$BK49+2)=255),"D","C"))</f>
        <v>#VALUE!</v>
      </c>
      <c r="BO49" s="11" t="str">
        <f t="shared" si="19"/>
        <v>判定不要</v>
      </c>
      <c r="BP49" s="11" t="e">
        <f t="shared" si="27"/>
        <v>#VALUE!</v>
      </c>
      <c r="BU49" s="11">
        <v>41</v>
      </c>
      <c r="CC49" s="11">
        <v>41</v>
      </c>
      <c r="CD49" s="11">
        <v>255</v>
      </c>
      <c r="CS49" s="11">
        <v>41</v>
      </c>
      <c r="CT49" s="11">
        <v>255</v>
      </c>
      <c r="CU49" s="11">
        <v>255</v>
      </c>
      <c r="DQ49" s="11">
        <v>41</v>
      </c>
      <c r="DR49" s="11">
        <v>255</v>
      </c>
      <c r="DS49" s="11">
        <v>255</v>
      </c>
      <c r="DT49" s="11">
        <v>255</v>
      </c>
    </row>
    <row r="50" spans="1:124" ht="31.5" customHeight="1">
      <c r="A50" s="82">
        <v>43</v>
      </c>
      <c r="B50" s="12"/>
      <c r="C50" s="13"/>
      <c r="D50" s="14"/>
      <c r="E50" s="12"/>
      <c r="F50" s="13"/>
      <c r="G50" s="13"/>
      <c r="H50" s="13"/>
      <c r="I50" s="14" t="str">
        <f t="shared" si="20"/>
        <v/>
      </c>
      <c r="J50" s="14" t="str">
        <f t="shared" si="0"/>
        <v/>
      </c>
      <c r="K50" s="264" t="str">
        <f t="shared" si="23"/>
        <v/>
      </c>
      <c r="L50" s="13"/>
      <c r="M50" s="83" t="str">
        <f t="shared" si="7"/>
        <v>43A</v>
      </c>
      <c r="N50" s="58"/>
      <c r="O50" s="15"/>
      <c r="P50" s="15"/>
      <c r="Q50" s="15"/>
      <c r="R50" s="15"/>
      <c r="S50" s="15"/>
      <c r="T50" s="14"/>
      <c r="U50" s="14"/>
      <c r="V50" s="14"/>
      <c r="W50" s="14"/>
      <c r="X50" s="14"/>
      <c r="Y50" s="14"/>
      <c r="Z50" s="14"/>
      <c r="AA50" s="14"/>
      <c r="AB50" s="84" t="str">
        <f t="shared" si="8"/>
        <v>43B</v>
      </c>
      <c r="AC50" s="58"/>
      <c r="AD50" s="31"/>
      <c r="AE50" s="31"/>
      <c r="AF50" s="31"/>
      <c r="AG50" s="31"/>
      <c r="AH50" s="31"/>
      <c r="AI50" s="32"/>
      <c r="AJ50" s="32"/>
      <c r="AK50" s="32"/>
      <c r="AL50" s="32"/>
      <c r="AM50" s="32"/>
      <c r="AN50" s="32"/>
      <c r="AO50" s="32"/>
      <c r="AP50" s="32"/>
      <c r="AQ50" s="15"/>
      <c r="AS50" s="11">
        <f t="shared" si="9"/>
        <v>9</v>
      </c>
      <c r="AZ50" s="11" t="e">
        <f t="shared" si="10"/>
        <v>#VALUE!</v>
      </c>
      <c r="BA50" s="11" t="e">
        <f t="shared" si="11"/>
        <v>#VALUE!</v>
      </c>
      <c r="BB50" s="11" t="e">
        <f t="shared" si="12"/>
        <v>#VALUE!</v>
      </c>
      <c r="BC50" s="11" t="e">
        <f t="shared" si="13"/>
        <v>#VALUE!</v>
      </c>
      <c r="BD50" s="11" t="str">
        <f t="shared" si="24"/>
        <v>記載なし</v>
      </c>
      <c r="BE50" s="11" t="str">
        <f t="shared" si="25"/>
        <v>A</v>
      </c>
      <c r="BF50" s="11" t="e">
        <f t="shared" si="21"/>
        <v>#VALUE!</v>
      </c>
      <c r="BG50" s="11" t="e">
        <f t="shared" si="14"/>
        <v>#VALUE!</v>
      </c>
      <c r="BH50" s="11" t="str">
        <f t="shared" si="15"/>
        <v>C</v>
      </c>
      <c r="BI50" s="11" t="str">
        <f t="shared" si="16"/>
        <v>次判定へ</v>
      </c>
      <c r="BJ50" s="11" t="str">
        <f t="shared" si="17"/>
        <v>以後判定なし</v>
      </c>
      <c r="BK50" s="11" t="e">
        <f t="shared" si="18"/>
        <v>#N/A</v>
      </c>
      <c r="BL50" s="11" t="e">
        <f t="shared" si="26"/>
        <v>#VALUE!</v>
      </c>
      <c r="BM50" s="11" t="e" cm="1">
        <f t="array" ref="BM50">IF(AND($BJ50=3,$BC50=0,MOD(VLOOKUP($BB50,BU:DT,$BK50,FALSE),2)=0,INDEX(BU:DT,VLOOKUP($BB50,BU:DT,$BK50,FALSE)+8,$BK50+1)=0),"D",IF(AND($BJ50=3,$BC50=255,MOD(VLOOKUP($BB50,BU:DT,$BK50,FALSE),2)=1,INDEX(BU:DT,VLOOKUP($BB50,BU:DT,$BK50,FALSE)+8,$BK50+1)=255),"D","C"))</f>
        <v>#VALUE!</v>
      </c>
      <c r="BN50" s="11" t="e" cm="1">
        <f t="array" ref="BN50">IF(AND($BJ50=2,$BC50=0,$BB50=0,MOD(VLOOKUP($BA50,BU:DT,$BK50,FALSE),2)=0,INDEX(DH:EM,VLOOKUP($BA50,BU:DT,$BK50,FALSE)+8,DC56+1)=0,INDEX(BU:DT,VLOOKUP($BA50,BU:DT,$BK50,FALSE)+8,$BK50+2)=0),"D",IF(AND($BJ50=2,$BC50=255,$BB50=255,MOD(VLOOKUP($BA50,BU:DT,$BK50,FALSE),2)=1,INDEX(BU:DT,VLOOKUP($BA50,BU:DT,$BK50,FALSE)+8,$BK50+1)=255,INDEX(BU:DT,VLOOKUP($BA50,BU:DT,$BK50,FALSE)+8,$BK50+2)=255),"D","C"))</f>
        <v>#VALUE!</v>
      </c>
      <c r="BO50" s="11" t="str">
        <f t="shared" si="19"/>
        <v>判定不要</v>
      </c>
      <c r="BP50" s="11" t="e">
        <f t="shared" si="27"/>
        <v>#VALUE!</v>
      </c>
      <c r="BU50" s="11">
        <v>42</v>
      </c>
      <c r="CC50" s="11">
        <v>42</v>
      </c>
      <c r="CD50" s="11">
        <v>0</v>
      </c>
      <c r="CS50" s="11">
        <v>42</v>
      </c>
      <c r="CT50" s="11">
        <v>0</v>
      </c>
      <c r="CU50" s="11">
        <v>0</v>
      </c>
      <c r="DQ50" s="11">
        <v>42</v>
      </c>
      <c r="DR50" s="11">
        <v>0</v>
      </c>
      <c r="DS50" s="11">
        <v>0</v>
      </c>
      <c r="DT50" s="11">
        <v>0</v>
      </c>
    </row>
    <row r="51" spans="1:124" ht="31.5" customHeight="1">
      <c r="A51" s="82">
        <v>44</v>
      </c>
      <c r="B51" s="12"/>
      <c r="C51" s="13"/>
      <c r="D51" s="14"/>
      <c r="E51" s="12"/>
      <c r="F51" s="13"/>
      <c r="G51" s="13"/>
      <c r="H51" s="13"/>
      <c r="I51" s="14" t="str">
        <f t="shared" si="20"/>
        <v/>
      </c>
      <c r="J51" s="14" t="str">
        <f t="shared" si="0"/>
        <v/>
      </c>
      <c r="K51" s="264" t="str">
        <f t="shared" si="23"/>
        <v/>
      </c>
      <c r="L51" s="13"/>
      <c r="M51" s="83" t="str">
        <f t="shared" si="7"/>
        <v>44A</v>
      </c>
      <c r="N51" s="58"/>
      <c r="O51" s="15"/>
      <c r="P51" s="15"/>
      <c r="Q51" s="15"/>
      <c r="R51" s="15"/>
      <c r="S51" s="15"/>
      <c r="T51" s="14"/>
      <c r="U51" s="14"/>
      <c r="V51" s="14"/>
      <c r="W51" s="14"/>
      <c r="X51" s="14"/>
      <c r="Y51" s="14"/>
      <c r="Z51" s="14"/>
      <c r="AA51" s="14"/>
      <c r="AB51" s="84" t="str">
        <f t="shared" si="8"/>
        <v>44B</v>
      </c>
      <c r="AC51" s="58"/>
      <c r="AD51" s="31"/>
      <c r="AE51" s="31"/>
      <c r="AF51" s="31"/>
      <c r="AG51" s="31"/>
      <c r="AH51" s="31"/>
      <c r="AI51" s="32"/>
      <c r="AJ51" s="32"/>
      <c r="AK51" s="32"/>
      <c r="AL51" s="32"/>
      <c r="AM51" s="32"/>
      <c r="AN51" s="32"/>
      <c r="AO51" s="32"/>
      <c r="AP51" s="32"/>
      <c r="AQ51" s="15"/>
      <c r="AS51" s="11">
        <f t="shared" si="9"/>
        <v>9</v>
      </c>
      <c r="AZ51" s="11" t="e">
        <f t="shared" si="10"/>
        <v>#VALUE!</v>
      </c>
      <c r="BA51" s="11" t="e">
        <f t="shared" si="11"/>
        <v>#VALUE!</v>
      </c>
      <c r="BB51" s="11" t="e">
        <f t="shared" si="12"/>
        <v>#VALUE!</v>
      </c>
      <c r="BC51" s="11" t="e">
        <f t="shared" si="13"/>
        <v>#VALUE!</v>
      </c>
      <c r="BD51" s="11" t="str">
        <f t="shared" si="24"/>
        <v>記載なし</v>
      </c>
      <c r="BE51" s="11" t="str">
        <f t="shared" si="25"/>
        <v>A</v>
      </c>
      <c r="BF51" s="11" t="e">
        <f t="shared" si="21"/>
        <v>#VALUE!</v>
      </c>
      <c r="BG51" s="11" t="e">
        <f t="shared" si="14"/>
        <v>#VALUE!</v>
      </c>
      <c r="BH51" s="11" t="str">
        <f t="shared" si="15"/>
        <v>C</v>
      </c>
      <c r="BI51" s="11" t="str">
        <f t="shared" si="16"/>
        <v>次判定へ</v>
      </c>
      <c r="BJ51" s="11" t="str">
        <f t="shared" si="17"/>
        <v>以後判定なし</v>
      </c>
      <c r="BK51" s="11" t="e">
        <f t="shared" si="18"/>
        <v>#N/A</v>
      </c>
      <c r="BL51" s="11" t="e">
        <f t="shared" si="26"/>
        <v>#VALUE!</v>
      </c>
      <c r="BM51" s="11" t="e" cm="1">
        <f t="array" ref="BM51">IF(AND($BJ51=3,$BC51=0,MOD(VLOOKUP($BB51,BU:DT,$BK51,FALSE),2)=0,INDEX(BU:DT,VLOOKUP($BB51,BU:DT,$BK51,FALSE)+8,$BK51+1)=0),"D",IF(AND($BJ51=3,$BC51=255,MOD(VLOOKUP($BB51,BU:DT,$BK51,FALSE),2)=1,INDEX(BU:DT,VLOOKUP($BB51,BU:DT,$BK51,FALSE)+8,$BK51+1)=255),"D","C"))</f>
        <v>#VALUE!</v>
      </c>
      <c r="BN51" s="11" t="e" cm="1">
        <f t="array" ref="BN51">IF(AND($BJ51=2,$BC51=0,$BB51=0,MOD(VLOOKUP($BA51,BU:DT,$BK51,FALSE),2)=0,INDEX(DH:EM,VLOOKUP($BA51,BU:DT,$BK51,FALSE)+8,DC57+1)=0,INDEX(BU:DT,VLOOKUP($BA51,BU:DT,$BK51,FALSE)+8,$BK51+2)=0),"D",IF(AND($BJ51=2,$BC51=255,$BB51=255,MOD(VLOOKUP($BA51,BU:DT,$BK51,FALSE),2)=1,INDEX(BU:DT,VLOOKUP($BA51,BU:DT,$BK51,FALSE)+8,$BK51+1)=255,INDEX(BU:DT,VLOOKUP($BA51,BU:DT,$BK51,FALSE)+8,$BK51+2)=255),"D","C"))</f>
        <v>#VALUE!</v>
      </c>
      <c r="BO51" s="11" t="str">
        <f t="shared" si="19"/>
        <v>判定不要</v>
      </c>
      <c r="BP51" s="11" t="e">
        <f t="shared" si="27"/>
        <v>#VALUE!</v>
      </c>
      <c r="BU51" s="11">
        <v>43</v>
      </c>
      <c r="BV51" s="11">
        <v>43</v>
      </c>
      <c r="CC51" s="11">
        <v>43</v>
      </c>
      <c r="CD51" s="11">
        <v>255</v>
      </c>
      <c r="CE51" s="11">
        <v>43</v>
      </c>
      <c r="CF51" s="11">
        <v>255</v>
      </c>
      <c r="CS51" s="11">
        <v>43</v>
      </c>
      <c r="CT51" s="11">
        <v>255</v>
      </c>
      <c r="CU51" s="11">
        <v>255</v>
      </c>
      <c r="CV51" s="11">
        <v>43</v>
      </c>
      <c r="CW51" s="11">
        <v>255</v>
      </c>
      <c r="CX51" s="11">
        <v>255</v>
      </c>
      <c r="DQ51" s="11">
        <v>43</v>
      </c>
      <c r="DR51" s="11">
        <v>255</v>
      </c>
      <c r="DS51" s="11">
        <v>255</v>
      </c>
      <c r="DT51" s="11">
        <v>255</v>
      </c>
    </row>
    <row r="52" spans="1:124" ht="31.5" customHeight="1">
      <c r="A52" s="82">
        <v>45</v>
      </c>
      <c r="B52" s="12"/>
      <c r="C52" s="13"/>
      <c r="D52" s="14"/>
      <c r="E52" s="12"/>
      <c r="F52" s="13"/>
      <c r="G52" s="13"/>
      <c r="H52" s="13"/>
      <c r="I52" s="14" t="str">
        <f t="shared" si="20"/>
        <v/>
      </c>
      <c r="J52" s="14" t="str">
        <f t="shared" si="0"/>
        <v/>
      </c>
      <c r="K52" s="264" t="str">
        <f t="shared" si="23"/>
        <v/>
      </c>
      <c r="L52" s="13"/>
      <c r="M52" s="83" t="str">
        <f t="shared" si="7"/>
        <v>45A</v>
      </c>
      <c r="N52" s="58"/>
      <c r="O52" s="15"/>
      <c r="P52" s="15"/>
      <c r="Q52" s="15"/>
      <c r="R52" s="15"/>
      <c r="S52" s="15"/>
      <c r="T52" s="14"/>
      <c r="U52" s="14"/>
      <c r="V52" s="14"/>
      <c r="W52" s="14"/>
      <c r="X52" s="14"/>
      <c r="Y52" s="14"/>
      <c r="Z52" s="14"/>
      <c r="AA52" s="14"/>
      <c r="AB52" s="84" t="str">
        <f t="shared" si="8"/>
        <v>45B</v>
      </c>
      <c r="AC52" s="58"/>
      <c r="AD52" s="31"/>
      <c r="AE52" s="31"/>
      <c r="AF52" s="31"/>
      <c r="AG52" s="31"/>
      <c r="AH52" s="31"/>
      <c r="AI52" s="32"/>
      <c r="AJ52" s="32"/>
      <c r="AK52" s="32"/>
      <c r="AL52" s="32"/>
      <c r="AM52" s="32"/>
      <c r="AN52" s="32"/>
      <c r="AO52" s="32"/>
      <c r="AP52" s="32"/>
      <c r="AQ52" s="15"/>
      <c r="AS52" s="11">
        <f t="shared" si="9"/>
        <v>9</v>
      </c>
      <c r="AZ52" s="11" t="e">
        <f t="shared" si="10"/>
        <v>#VALUE!</v>
      </c>
      <c r="BA52" s="11" t="e">
        <f t="shared" si="11"/>
        <v>#VALUE!</v>
      </c>
      <c r="BB52" s="11" t="e">
        <f t="shared" si="12"/>
        <v>#VALUE!</v>
      </c>
      <c r="BC52" s="11" t="e">
        <f t="shared" si="13"/>
        <v>#VALUE!</v>
      </c>
      <c r="BD52" s="11" t="str">
        <f t="shared" si="24"/>
        <v>記載なし</v>
      </c>
      <c r="BE52" s="11" t="str">
        <f t="shared" si="25"/>
        <v>A</v>
      </c>
      <c r="BF52" s="11" t="e">
        <f t="shared" si="21"/>
        <v>#VALUE!</v>
      </c>
      <c r="BG52" s="11" t="e">
        <f t="shared" si="14"/>
        <v>#VALUE!</v>
      </c>
      <c r="BH52" s="11" t="str">
        <f t="shared" si="15"/>
        <v>C</v>
      </c>
      <c r="BI52" s="11" t="str">
        <f t="shared" si="16"/>
        <v>次判定へ</v>
      </c>
      <c r="BJ52" s="11" t="str">
        <f t="shared" si="17"/>
        <v>以後判定なし</v>
      </c>
      <c r="BK52" s="11" t="e">
        <f t="shared" si="18"/>
        <v>#N/A</v>
      </c>
      <c r="BL52" s="11" t="e">
        <f t="shared" si="26"/>
        <v>#VALUE!</v>
      </c>
      <c r="BM52" s="11" t="e" cm="1">
        <f t="array" ref="BM52">IF(AND($BJ52=3,$BC52=0,MOD(VLOOKUP($BB52,BU:DT,$BK52,FALSE),2)=0,INDEX(BU:DT,VLOOKUP($BB52,BU:DT,$BK52,FALSE)+8,$BK52+1)=0),"D",IF(AND($BJ52=3,$BC52=255,MOD(VLOOKUP($BB52,BU:DT,$BK52,FALSE),2)=1,INDEX(BU:DT,VLOOKUP($BB52,BU:DT,$BK52,FALSE)+8,$BK52+1)=255),"D","C"))</f>
        <v>#VALUE!</v>
      </c>
      <c r="BN52" s="11" t="e" cm="1">
        <f t="array" ref="BN52">IF(AND($BJ52=2,$BC52=0,$BB52=0,MOD(VLOOKUP($BA52,BU:DT,$BK52,FALSE),2)=0,INDEX(DH:EM,VLOOKUP($BA52,BU:DT,$BK52,FALSE)+8,DC58+1)=0,INDEX(BU:DT,VLOOKUP($BA52,BU:DT,$BK52,FALSE)+8,$BK52+2)=0),"D",IF(AND($BJ52=2,$BC52=255,$BB52=255,MOD(VLOOKUP($BA52,BU:DT,$BK52,FALSE),2)=1,INDEX(BU:DT,VLOOKUP($BA52,BU:DT,$BK52,FALSE)+8,$BK52+1)=255,INDEX(BU:DT,VLOOKUP($BA52,BU:DT,$BK52,FALSE)+8,$BK52+2)=255),"D","C"))</f>
        <v>#VALUE!</v>
      </c>
      <c r="BO52" s="11" t="str">
        <f t="shared" si="19"/>
        <v>判定不要</v>
      </c>
      <c r="BP52" s="11" t="e">
        <f t="shared" si="27"/>
        <v>#VALUE!</v>
      </c>
      <c r="BU52" s="11">
        <v>44</v>
      </c>
      <c r="BV52" s="11">
        <v>44</v>
      </c>
      <c r="CC52" s="11">
        <v>44</v>
      </c>
      <c r="CD52" s="11">
        <v>0</v>
      </c>
      <c r="CE52" s="11">
        <v>44</v>
      </c>
      <c r="CF52" s="11">
        <v>0</v>
      </c>
      <c r="CS52" s="11">
        <v>44</v>
      </c>
      <c r="CT52" s="11">
        <v>0</v>
      </c>
      <c r="CU52" s="11">
        <v>0</v>
      </c>
      <c r="CV52" s="11">
        <v>44</v>
      </c>
      <c r="CW52" s="11">
        <v>0</v>
      </c>
      <c r="CX52" s="11">
        <v>0</v>
      </c>
      <c r="DQ52" s="11">
        <v>44</v>
      </c>
      <c r="DR52" s="11">
        <v>0</v>
      </c>
      <c r="DS52" s="11">
        <v>0</v>
      </c>
      <c r="DT52" s="11">
        <v>0</v>
      </c>
    </row>
    <row r="53" spans="1:124" ht="31.5" customHeight="1">
      <c r="A53" s="82">
        <v>46</v>
      </c>
      <c r="B53" s="12"/>
      <c r="C53" s="13"/>
      <c r="D53" s="14"/>
      <c r="E53" s="12"/>
      <c r="F53" s="13"/>
      <c r="G53" s="13"/>
      <c r="H53" s="13"/>
      <c r="I53" s="14" t="str">
        <f t="shared" si="20"/>
        <v/>
      </c>
      <c r="J53" s="14" t="str">
        <f t="shared" si="0"/>
        <v/>
      </c>
      <c r="K53" s="264" t="str">
        <f t="shared" si="23"/>
        <v/>
      </c>
      <c r="L53" s="13"/>
      <c r="M53" s="83" t="str">
        <f t="shared" si="7"/>
        <v>46A</v>
      </c>
      <c r="N53" s="58"/>
      <c r="O53" s="15"/>
      <c r="P53" s="15"/>
      <c r="Q53" s="15"/>
      <c r="R53" s="15"/>
      <c r="S53" s="15"/>
      <c r="T53" s="14"/>
      <c r="U53" s="14"/>
      <c r="V53" s="14"/>
      <c r="W53" s="14"/>
      <c r="X53" s="14"/>
      <c r="Y53" s="14"/>
      <c r="Z53" s="14"/>
      <c r="AA53" s="14"/>
      <c r="AB53" s="84" t="str">
        <f t="shared" si="8"/>
        <v>46B</v>
      </c>
      <c r="AC53" s="58"/>
      <c r="AD53" s="31"/>
      <c r="AE53" s="31"/>
      <c r="AF53" s="31"/>
      <c r="AG53" s="31"/>
      <c r="AH53" s="31"/>
      <c r="AI53" s="32"/>
      <c r="AJ53" s="32"/>
      <c r="AK53" s="32"/>
      <c r="AL53" s="32"/>
      <c r="AM53" s="32"/>
      <c r="AN53" s="32"/>
      <c r="AO53" s="32"/>
      <c r="AP53" s="32"/>
      <c r="AQ53" s="15"/>
      <c r="AS53" s="11">
        <f t="shared" si="9"/>
        <v>9</v>
      </c>
      <c r="AZ53" s="11" t="e">
        <f t="shared" si="10"/>
        <v>#VALUE!</v>
      </c>
      <c r="BA53" s="11" t="e">
        <f t="shared" si="11"/>
        <v>#VALUE!</v>
      </c>
      <c r="BB53" s="11" t="e">
        <f t="shared" si="12"/>
        <v>#VALUE!</v>
      </c>
      <c r="BC53" s="11" t="e">
        <f t="shared" si="13"/>
        <v>#VALUE!</v>
      </c>
      <c r="BD53" s="11" t="str">
        <f t="shared" si="24"/>
        <v>記載なし</v>
      </c>
      <c r="BE53" s="11" t="str">
        <f t="shared" si="25"/>
        <v>A</v>
      </c>
      <c r="BF53" s="11" t="e">
        <f t="shared" si="21"/>
        <v>#VALUE!</v>
      </c>
      <c r="BG53" s="11" t="e">
        <f t="shared" si="14"/>
        <v>#VALUE!</v>
      </c>
      <c r="BH53" s="11" t="str">
        <f t="shared" si="15"/>
        <v>C</v>
      </c>
      <c r="BI53" s="11" t="str">
        <f t="shared" si="16"/>
        <v>次判定へ</v>
      </c>
      <c r="BJ53" s="11" t="str">
        <f t="shared" si="17"/>
        <v>以後判定なし</v>
      </c>
      <c r="BK53" s="11" t="e">
        <f t="shared" si="18"/>
        <v>#N/A</v>
      </c>
      <c r="BL53" s="11" t="e">
        <f t="shared" si="26"/>
        <v>#VALUE!</v>
      </c>
      <c r="BM53" s="11" t="e" cm="1">
        <f t="array" ref="BM53">IF(AND($BJ53=3,$BC53=0,MOD(VLOOKUP($BB53,BU:DT,$BK53,FALSE),2)=0,INDEX(BU:DT,VLOOKUP($BB53,BU:DT,$BK53,FALSE)+8,$BK53+1)=0),"D",IF(AND($BJ53=3,$BC53=255,MOD(VLOOKUP($BB53,BU:DT,$BK53,FALSE),2)=1,INDEX(BU:DT,VLOOKUP($BB53,BU:DT,$BK53,FALSE)+8,$BK53+1)=255),"D","C"))</f>
        <v>#VALUE!</v>
      </c>
      <c r="BN53" s="11" t="e" cm="1">
        <f t="array" ref="BN53">IF(AND($BJ53=2,$BC53=0,$BB53=0,MOD(VLOOKUP($BA53,BU:DT,$BK53,FALSE),2)=0,INDEX(DH:EM,VLOOKUP($BA53,BU:DT,$BK53,FALSE)+8,DC59+1)=0,INDEX(BU:DT,VLOOKUP($BA53,BU:DT,$BK53,FALSE)+8,$BK53+2)=0),"D",IF(AND($BJ53=2,$BC53=255,$BB53=255,MOD(VLOOKUP($BA53,BU:DT,$BK53,FALSE),2)=1,INDEX(BU:DT,VLOOKUP($BA53,BU:DT,$BK53,FALSE)+8,$BK53+1)=255,INDEX(BU:DT,VLOOKUP($BA53,BU:DT,$BK53,FALSE)+8,$BK53+2)=255),"D","C"))</f>
        <v>#VALUE!</v>
      </c>
      <c r="BO53" s="11" t="str">
        <f t="shared" si="19"/>
        <v>判定不要</v>
      </c>
      <c r="BP53" s="11" t="e">
        <f t="shared" si="27"/>
        <v>#VALUE!</v>
      </c>
      <c r="BU53" s="11">
        <v>45</v>
      </c>
      <c r="CC53" s="11">
        <v>45</v>
      </c>
      <c r="CD53" s="11">
        <v>255</v>
      </c>
      <c r="CS53" s="11">
        <v>45</v>
      </c>
      <c r="CT53" s="11">
        <v>255</v>
      </c>
      <c r="CU53" s="11">
        <v>255</v>
      </c>
      <c r="DQ53" s="11">
        <v>45</v>
      </c>
      <c r="DR53" s="11">
        <v>255</v>
      </c>
      <c r="DS53" s="11">
        <v>255</v>
      </c>
      <c r="DT53" s="11">
        <v>255</v>
      </c>
    </row>
    <row r="54" spans="1:124" ht="31.5" customHeight="1">
      <c r="A54" s="82">
        <v>47</v>
      </c>
      <c r="B54" s="12"/>
      <c r="C54" s="13"/>
      <c r="D54" s="14"/>
      <c r="E54" s="12"/>
      <c r="F54" s="13"/>
      <c r="G54" s="13"/>
      <c r="H54" s="13"/>
      <c r="I54" s="14" t="str">
        <f t="shared" si="20"/>
        <v/>
      </c>
      <c r="J54" s="14" t="str">
        <f t="shared" si="0"/>
        <v/>
      </c>
      <c r="K54" s="264" t="str">
        <f t="shared" si="23"/>
        <v/>
      </c>
      <c r="L54" s="13"/>
      <c r="M54" s="83" t="str">
        <f t="shared" si="7"/>
        <v>47A</v>
      </c>
      <c r="N54" s="58"/>
      <c r="O54" s="15"/>
      <c r="P54" s="15"/>
      <c r="Q54" s="15"/>
      <c r="R54" s="15"/>
      <c r="S54" s="15"/>
      <c r="T54" s="14"/>
      <c r="U54" s="14"/>
      <c r="V54" s="14"/>
      <c r="W54" s="14"/>
      <c r="X54" s="14"/>
      <c r="Y54" s="14"/>
      <c r="Z54" s="14"/>
      <c r="AA54" s="14"/>
      <c r="AB54" s="84" t="str">
        <f t="shared" si="8"/>
        <v>47B</v>
      </c>
      <c r="AC54" s="58"/>
      <c r="AD54" s="31"/>
      <c r="AE54" s="31"/>
      <c r="AF54" s="31"/>
      <c r="AG54" s="31"/>
      <c r="AH54" s="31"/>
      <c r="AI54" s="32"/>
      <c r="AJ54" s="32"/>
      <c r="AK54" s="32"/>
      <c r="AL54" s="32"/>
      <c r="AM54" s="32"/>
      <c r="AN54" s="32"/>
      <c r="AO54" s="32"/>
      <c r="AP54" s="32"/>
      <c r="AQ54" s="15"/>
      <c r="AS54" s="11">
        <f t="shared" si="9"/>
        <v>9</v>
      </c>
      <c r="AZ54" s="11" t="e">
        <f t="shared" si="10"/>
        <v>#VALUE!</v>
      </c>
      <c r="BA54" s="11" t="e">
        <f t="shared" si="11"/>
        <v>#VALUE!</v>
      </c>
      <c r="BB54" s="11" t="e">
        <f t="shared" si="12"/>
        <v>#VALUE!</v>
      </c>
      <c r="BC54" s="11" t="e">
        <f t="shared" si="13"/>
        <v>#VALUE!</v>
      </c>
      <c r="BD54" s="11" t="str">
        <f t="shared" si="24"/>
        <v>記載なし</v>
      </c>
      <c r="BE54" s="11" t="str">
        <f t="shared" si="25"/>
        <v>A</v>
      </c>
      <c r="BF54" s="11" t="e">
        <f t="shared" si="21"/>
        <v>#VALUE!</v>
      </c>
      <c r="BG54" s="11" t="e">
        <f t="shared" si="14"/>
        <v>#VALUE!</v>
      </c>
      <c r="BH54" s="11" t="str">
        <f t="shared" si="15"/>
        <v>C</v>
      </c>
      <c r="BI54" s="11" t="str">
        <f t="shared" si="16"/>
        <v>次判定へ</v>
      </c>
      <c r="BJ54" s="11" t="str">
        <f t="shared" si="17"/>
        <v>以後判定なし</v>
      </c>
      <c r="BK54" s="11" t="e">
        <f t="shared" si="18"/>
        <v>#N/A</v>
      </c>
      <c r="BL54" s="11" t="e">
        <f t="shared" si="26"/>
        <v>#VALUE!</v>
      </c>
      <c r="BM54" s="11" t="e" cm="1">
        <f t="array" ref="BM54">IF(AND($BJ54=3,$BC54=0,MOD(VLOOKUP($BB54,BU:DT,$BK54,FALSE),2)=0,INDEX(BU:DT,VLOOKUP($BB54,BU:DT,$BK54,FALSE)+8,$BK54+1)=0),"D",IF(AND($BJ54=3,$BC54=255,MOD(VLOOKUP($BB54,BU:DT,$BK54,FALSE),2)=1,INDEX(BU:DT,VLOOKUP($BB54,BU:DT,$BK54,FALSE)+8,$BK54+1)=255),"D","C"))</f>
        <v>#VALUE!</v>
      </c>
      <c r="BN54" s="11" t="e" cm="1">
        <f t="array" ref="BN54">IF(AND($BJ54=2,$BC54=0,$BB54=0,MOD(VLOOKUP($BA54,BU:DT,$BK54,FALSE),2)=0,INDEX(DH:EM,VLOOKUP($BA54,BU:DT,$BK54,FALSE)+8,DC60+1)=0,INDEX(BU:DT,VLOOKUP($BA54,BU:DT,$BK54,FALSE)+8,$BK54+2)=0),"D",IF(AND($BJ54=2,$BC54=255,$BB54=255,MOD(VLOOKUP($BA54,BU:DT,$BK54,FALSE),2)=1,INDEX(BU:DT,VLOOKUP($BA54,BU:DT,$BK54,FALSE)+8,$BK54+1)=255,INDEX(BU:DT,VLOOKUP($BA54,BU:DT,$BK54,FALSE)+8,$BK54+2)=255),"D","C"))</f>
        <v>#VALUE!</v>
      </c>
      <c r="BO54" s="11" t="str">
        <f t="shared" si="19"/>
        <v>判定不要</v>
      </c>
      <c r="BP54" s="11" t="e">
        <f t="shared" si="27"/>
        <v>#VALUE!</v>
      </c>
      <c r="BU54" s="11">
        <v>46</v>
      </c>
      <c r="CC54" s="11">
        <v>46</v>
      </c>
      <c r="CD54" s="11">
        <v>0</v>
      </c>
      <c r="CS54" s="11">
        <v>46</v>
      </c>
      <c r="CT54" s="11">
        <v>0</v>
      </c>
      <c r="CU54" s="11">
        <v>0</v>
      </c>
      <c r="DQ54" s="11">
        <v>46</v>
      </c>
      <c r="DR54" s="11">
        <v>0</v>
      </c>
      <c r="DS54" s="11">
        <v>0</v>
      </c>
      <c r="DT54" s="11">
        <v>0</v>
      </c>
    </row>
    <row r="55" spans="1:124" ht="31.5" customHeight="1">
      <c r="A55" s="82">
        <v>48</v>
      </c>
      <c r="B55" s="12"/>
      <c r="C55" s="13"/>
      <c r="D55" s="14"/>
      <c r="E55" s="12"/>
      <c r="F55" s="13"/>
      <c r="G55" s="13"/>
      <c r="H55" s="13"/>
      <c r="I55" s="14" t="str">
        <f t="shared" si="20"/>
        <v/>
      </c>
      <c r="J55" s="14" t="str">
        <f t="shared" si="0"/>
        <v/>
      </c>
      <c r="K55" s="264" t="str">
        <f t="shared" si="23"/>
        <v/>
      </c>
      <c r="L55" s="13"/>
      <c r="M55" s="83" t="str">
        <f t="shared" si="7"/>
        <v>48A</v>
      </c>
      <c r="N55" s="58"/>
      <c r="O55" s="15"/>
      <c r="P55" s="15"/>
      <c r="Q55" s="15"/>
      <c r="R55" s="15"/>
      <c r="S55" s="15"/>
      <c r="T55" s="14"/>
      <c r="U55" s="14"/>
      <c r="V55" s="14"/>
      <c r="W55" s="14"/>
      <c r="X55" s="14"/>
      <c r="Y55" s="14"/>
      <c r="Z55" s="14"/>
      <c r="AA55" s="14"/>
      <c r="AB55" s="84" t="str">
        <f t="shared" si="8"/>
        <v>48B</v>
      </c>
      <c r="AC55" s="58"/>
      <c r="AD55" s="31"/>
      <c r="AE55" s="31"/>
      <c r="AF55" s="31"/>
      <c r="AG55" s="31"/>
      <c r="AH55" s="31"/>
      <c r="AI55" s="32"/>
      <c r="AJ55" s="32"/>
      <c r="AK55" s="32"/>
      <c r="AL55" s="32"/>
      <c r="AM55" s="32"/>
      <c r="AN55" s="32"/>
      <c r="AO55" s="32"/>
      <c r="AP55" s="32"/>
      <c r="AQ55" s="15"/>
      <c r="AS55" s="11">
        <f t="shared" si="9"/>
        <v>9</v>
      </c>
      <c r="AZ55" s="11" t="e">
        <f t="shared" si="10"/>
        <v>#VALUE!</v>
      </c>
      <c r="BA55" s="11" t="e">
        <f t="shared" si="11"/>
        <v>#VALUE!</v>
      </c>
      <c r="BB55" s="11" t="e">
        <f t="shared" si="12"/>
        <v>#VALUE!</v>
      </c>
      <c r="BC55" s="11" t="e">
        <f t="shared" si="13"/>
        <v>#VALUE!</v>
      </c>
      <c r="BD55" s="11" t="str">
        <f t="shared" si="24"/>
        <v>記載なし</v>
      </c>
      <c r="BE55" s="11" t="str">
        <f t="shared" si="25"/>
        <v>A</v>
      </c>
      <c r="BF55" s="11" t="e">
        <f t="shared" si="21"/>
        <v>#VALUE!</v>
      </c>
      <c r="BG55" s="11" t="e">
        <f t="shared" si="14"/>
        <v>#VALUE!</v>
      </c>
      <c r="BH55" s="11" t="str">
        <f t="shared" si="15"/>
        <v>C</v>
      </c>
      <c r="BI55" s="11" t="str">
        <f t="shared" si="16"/>
        <v>次判定へ</v>
      </c>
      <c r="BJ55" s="11" t="str">
        <f t="shared" si="17"/>
        <v>以後判定なし</v>
      </c>
      <c r="BK55" s="11" t="e">
        <f t="shared" si="18"/>
        <v>#N/A</v>
      </c>
      <c r="BL55" s="11" t="e">
        <f t="shared" si="26"/>
        <v>#VALUE!</v>
      </c>
      <c r="BM55" s="11" t="e" cm="1">
        <f t="array" ref="BM55">IF(AND($BJ55=3,$BC55=0,MOD(VLOOKUP($BB55,BU:DT,$BK55,FALSE),2)=0,INDEX(BU:DT,VLOOKUP($BB55,BU:DT,$BK55,FALSE)+8,$BK55+1)=0),"D",IF(AND($BJ55=3,$BC55=255,MOD(VLOOKUP($BB55,BU:DT,$BK55,FALSE),2)=1,INDEX(BU:DT,VLOOKUP($BB55,BU:DT,$BK55,FALSE)+8,$BK55+1)=255),"D","C"))</f>
        <v>#VALUE!</v>
      </c>
      <c r="BN55" s="11" t="e" cm="1">
        <f t="array" ref="BN55">IF(AND($BJ55=2,$BC55=0,$BB55=0,MOD(VLOOKUP($BA55,BU:DT,$BK55,FALSE),2)=0,INDEX(DH:EM,VLOOKUP($BA55,BU:DT,$BK55,FALSE)+8,DC61+1)=0,INDEX(BU:DT,VLOOKUP($BA55,BU:DT,$BK55,FALSE)+8,$BK55+2)=0),"D",IF(AND($BJ55=2,$BC55=255,$BB55=255,MOD(VLOOKUP($BA55,BU:DT,$BK55,FALSE),2)=1,INDEX(BU:DT,VLOOKUP($BA55,BU:DT,$BK55,FALSE)+8,$BK55+1)=255,INDEX(BU:DT,VLOOKUP($BA55,BU:DT,$BK55,FALSE)+8,$BK55+2)=255),"D","C"))</f>
        <v>#VALUE!</v>
      </c>
      <c r="BO55" s="11" t="str">
        <f t="shared" si="19"/>
        <v>判定不要</v>
      </c>
      <c r="BP55" s="11" t="e">
        <f t="shared" si="27"/>
        <v>#VALUE!</v>
      </c>
      <c r="BU55" s="11">
        <v>47</v>
      </c>
      <c r="BV55" s="11">
        <v>47</v>
      </c>
      <c r="BW55" s="11">
        <v>47</v>
      </c>
      <c r="BX55" s="11">
        <v>47</v>
      </c>
      <c r="CC55" s="11">
        <v>47</v>
      </c>
      <c r="CD55" s="11">
        <v>255</v>
      </c>
      <c r="CE55" s="11">
        <v>47</v>
      </c>
      <c r="CF55" s="11">
        <v>255</v>
      </c>
      <c r="CG55" s="11">
        <v>47</v>
      </c>
      <c r="CH55" s="11">
        <v>255</v>
      </c>
      <c r="CI55" s="11">
        <v>47</v>
      </c>
      <c r="CJ55" s="11">
        <v>255</v>
      </c>
      <c r="CS55" s="11">
        <v>47</v>
      </c>
      <c r="CT55" s="11">
        <v>255</v>
      </c>
      <c r="CU55" s="11">
        <v>255</v>
      </c>
      <c r="CV55" s="11">
        <v>47</v>
      </c>
      <c r="CW55" s="11">
        <v>255</v>
      </c>
      <c r="CX55" s="11">
        <v>255</v>
      </c>
      <c r="CY55" s="11">
        <v>47</v>
      </c>
      <c r="CZ55" s="11">
        <v>255</v>
      </c>
      <c r="DA55" s="11">
        <v>255</v>
      </c>
      <c r="DB55" s="11">
        <v>47</v>
      </c>
      <c r="DC55" s="11">
        <v>255</v>
      </c>
      <c r="DD55" s="11">
        <v>255</v>
      </c>
      <c r="DQ55" s="11">
        <v>47</v>
      </c>
      <c r="DR55" s="11">
        <v>255</v>
      </c>
      <c r="DS55" s="11">
        <v>255</v>
      </c>
      <c r="DT55" s="11">
        <v>255</v>
      </c>
    </row>
    <row r="56" spans="1:124" ht="31.5" customHeight="1">
      <c r="A56" s="82">
        <v>49</v>
      </c>
      <c r="B56" s="12"/>
      <c r="C56" s="13"/>
      <c r="D56" s="14"/>
      <c r="E56" s="12"/>
      <c r="F56" s="13"/>
      <c r="G56" s="13"/>
      <c r="H56" s="13"/>
      <c r="I56" s="14" t="str">
        <f t="shared" si="20"/>
        <v/>
      </c>
      <c r="J56" s="14" t="str">
        <f t="shared" si="0"/>
        <v/>
      </c>
      <c r="K56" s="264" t="str">
        <f t="shared" si="23"/>
        <v/>
      </c>
      <c r="L56" s="13"/>
      <c r="M56" s="83" t="str">
        <f t="shared" si="7"/>
        <v>49A</v>
      </c>
      <c r="N56" s="58"/>
      <c r="O56" s="15"/>
      <c r="P56" s="15"/>
      <c r="Q56" s="15"/>
      <c r="R56" s="15"/>
      <c r="S56" s="15"/>
      <c r="T56" s="14"/>
      <c r="U56" s="14"/>
      <c r="V56" s="14"/>
      <c r="W56" s="14"/>
      <c r="X56" s="14"/>
      <c r="Y56" s="14"/>
      <c r="Z56" s="14"/>
      <c r="AA56" s="14"/>
      <c r="AB56" s="84" t="str">
        <f t="shared" si="8"/>
        <v>49B</v>
      </c>
      <c r="AC56" s="58"/>
      <c r="AD56" s="31"/>
      <c r="AE56" s="31"/>
      <c r="AF56" s="31"/>
      <c r="AG56" s="31"/>
      <c r="AH56" s="31"/>
      <c r="AI56" s="32"/>
      <c r="AJ56" s="32"/>
      <c r="AK56" s="32"/>
      <c r="AL56" s="32"/>
      <c r="AM56" s="32"/>
      <c r="AN56" s="32"/>
      <c r="AO56" s="32"/>
      <c r="AP56" s="32"/>
      <c r="AQ56" s="15"/>
      <c r="AS56" s="11">
        <f t="shared" si="9"/>
        <v>9</v>
      </c>
      <c r="AZ56" s="11" t="e">
        <f t="shared" si="10"/>
        <v>#VALUE!</v>
      </c>
      <c r="BA56" s="11" t="e">
        <f t="shared" si="11"/>
        <v>#VALUE!</v>
      </c>
      <c r="BB56" s="11" t="e">
        <f t="shared" si="12"/>
        <v>#VALUE!</v>
      </c>
      <c r="BC56" s="11" t="e">
        <f t="shared" si="13"/>
        <v>#VALUE!</v>
      </c>
      <c r="BD56" s="11" t="str">
        <f t="shared" si="24"/>
        <v>記載なし</v>
      </c>
      <c r="BE56" s="11" t="str">
        <f t="shared" si="25"/>
        <v>A</v>
      </c>
      <c r="BF56" s="11" t="e">
        <f t="shared" si="21"/>
        <v>#VALUE!</v>
      </c>
      <c r="BG56" s="11" t="e">
        <f t="shared" si="14"/>
        <v>#VALUE!</v>
      </c>
      <c r="BH56" s="11" t="str">
        <f t="shared" si="15"/>
        <v>C</v>
      </c>
      <c r="BI56" s="11" t="str">
        <f t="shared" si="16"/>
        <v>次判定へ</v>
      </c>
      <c r="BJ56" s="11" t="str">
        <f t="shared" si="17"/>
        <v>以後判定なし</v>
      </c>
      <c r="BK56" s="11" t="e">
        <f t="shared" si="18"/>
        <v>#N/A</v>
      </c>
      <c r="BL56" s="11" t="e">
        <f t="shared" si="26"/>
        <v>#VALUE!</v>
      </c>
      <c r="BM56" s="11" t="e" cm="1">
        <f t="array" ref="BM56">IF(AND($BJ56=3,$BC56=0,MOD(VLOOKUP($BB56,BU:DT,$BK56,FALSE),2)=0,INDEX(BU:DT,VLOOKUP($BB56,BU:DT,$BK56,FALSE)+8,$BK56+1)=0),"D",IF(AND($BJ56=3,$BC56=255,MOD(VLOOKUP($BB56,BU:DT,$BK56,FALSE),2)=1,INDEX(BU:DT,VLOOKUP($BB56,BU:DT,$BK56,FALSE)+8,$BK56+1)=255),"D","C"))</f>
        <v>#VALUE!</v>
      </c>
      <c r="BN56" s="11" t="e" cm="1">
        <f t="array" ref="BN56">IF(AND($BJ56=2,$BC56=0,$BB56=0,MOD(VLOOKUP($BA56,BU:DT,$BK56,FALSE),2)=0,INDEX(DH:EM,VLOOKUP($BA56,BU:DT,$BK56,FALSE)+8,DC62+1)=0,INDEX(BU:DT,VLOOKUP($BA56,BU:DT,$BK56,FALSE)+8,$BK56+2)=0),"D",IF(AND($BJ56=2,$BC56=255,$BB56=255,MOD(VLOOKUP($BA56,BU:DT,$BK56,FALSE),2)=1,INDEX(BU:DT,VLOOKUP($BA56,BU:DT,$BK56,FALSE)+8,$BK56+1)=255,INDEX(BU:DT,VLOOKUP($BA56,BU:DT,$BK56,FALSE)+8,$BK56+2)=255),"D","C"))</f>
        <v>#VALUE!</v>
      </c>
      <c r="BO56" s="11" t="str">
        <f t="shared" si="19"/>
        <v>判定不要</v>
      </c>
      <c r="BP56" s="11" t="e">
        <f t="shared" si="27"/>
        <v>#VALUE!</v>
      </c>
      <c r="BU56" s="11">
        <v>48</v>
      </c>
      <c r="BV56" s="11">
        <v>48</v>
      </c>
      <c r="BW56" s="11">
        <v>48</v>
      </c>
      <c r="BX56" s="11">
        <v>48</v>
      </c>
      <c r="CC56" s="11">
        <v>48</v>
      </c>
      <c r="CD56" s="11">
        <v>0</v>
      </c>
      <c r="CE56" s="11">
        <v>48</v>
      </c>
      <c r="CF56" s="11">
        <v>0</v>
      </c>
      <c r="CG56" s="11">
        <v>48</v>
      </c>
      <c r="CH56" s="11">
        <v>0</v>
      </c>
      <c r="CI56" s="11">
        <v>48</v>
      </c>
      <c r="CJ56" s="11">
        <v>0</v>
      </c>
      <c r="CS56" s="11">
        <v>48</v>
      </c>
      <c r="CT56" s="11">
        <v>0</v>
      </c>
      <c r="CU56" s="11">
        <v>0</v>
      </c>
      <c r="CV56" s="11">
        <v>48</v>
      </c>
      <c r="CW56" s="11">
        <v>0</v>
      </c>
      <c r="CX56" s="11">
        <v>0</v>
      </c>
      <c r="CY56" s="11">
        <v>48</v>
      </c>
      <c r="CZ56" s="11">
        <v>0</v>
      </c>
      <c r="DA56" s="11">
        <v>0</v>
      </c>
      <c r="DB56" s="11">
        <v>48</v>
      </c>
      <c r="DC56" s="11">
        <v>0</v>
      </c>
      <c r="DD56" s="11">
        <v>0</v>
      </c>
      <c r="DQ56" s="11">
        <v>48</v>
      </c>
      <c r="DR56" s="11">
        <v>0</v>
      </c>
      <c r="DS56" s="11">
        <v>0</v>
      </c>
      <c r="DT56" s="11">
        <v>0</v>
      </c>
    </row>
    <row r="57" spans="1:124" ht="31.5" customHeight="1">
      <c r="A57" s="82">
        <v>50</v>
      </c>
      <c r="B57" s="12"/>
      <c r="C57" s="13"/>
      <c r="D57" s="14"/>
      <c r="E57" s="12"/>
      <c r="F57" s="13"/>
      <c r="G57" s="13"/>
      <c r="H57" s="13"/>
      <c r="I57" s="14" t="str">
        <f t="shared" si="20"/>
        <v/>
      </c>
      <c r="J57" s="14" t="str">
        <f t="shared" si="0"/>
        <v/>
      </c>
      <c r="K57" s="264" t="str">
        <f t="shared" si="23"/>
        <v/>
      </c>
      <c r="L57" s="13"/>
      <c r="M57" s="83" t="str">
        <f t="shared" si="7"/>
        <v>50A</v>
      </c>
      <c r="N57" s="58"/>
      <c r="O57" s="15"/>
      <c r="P57" s="15"/>
      <c r="Q57" s="15"/>
      <c r="R57" s="15"/>
      <c r="S57" s="15"/>
      <c r="T57" s="14"/>
      <c r="U57" s="14"/>
      <c r="V57" s="14"/>
      <c r="W57" s="14"/>
      <c r="X57" s="14"/>
      <c r="Y57" s="14"/>
      <c r="Z57" s="14"/>
      <c r="AA57" s="14"/>
      <c r="AB57" s="84" t="str">
        <f t="shared" si="8"/>
        <v>50B</v>
      </c>
      <c r="AC57" s="58"/>
      <c r="AD57" s="31"/>
      <c r="AE57" s="31"/>
      <c r="AF57" s="31"/>
      <c r="AG57" s="31"/>
      <c r="AH57" s="31"/>
      <c r="AI57" s="32"/>
      <c r="AJ57" s="32"/>
      <c r="AK57" s="32"/>
      <c r="AL57" s="32"/>
      <c r="AM57" s="32"/>
      <c r="AN57" s="32"/>
      <c r="AO57" s="32"/>
      <c r="AP57" s="32"/>
      <c r="AQ57" s="15"/>
      <c r="AS57" s="11">
        <f t="shared" si="9"/>
        <v>9</v>
      </c>
      <c r="AZ57" s="11" t="e">
        <f t="shared" si="10"/>
        <v>#VALUE!</v>
      </c>
      <c r="BA57" s="11" t="e">
        <f t="shared" si="11"/>
        <v>#VALUE!</v>
      </c>
      <c r="BB57" s="11" t="e">
        <f t="shared" si="12"/>
        <v>#VALUE!</v>
      </c>
      <c r="BC57" s="11" t="e">
        <f t="shared" si="13"/>
        <v>#VALUE!</v>
      </c>
      <c r="BD57" s="11" t="str">
        <f t="shared" si="24"/>
        <v>記載なし</v>
      </c>
      <c r="BE57" s="11" t="str">
        <f t="shared" si="25"/>
        <v>A</v>
      </c>
      <c r="BF57" s="11" t="e">
        <f t="shared" si="21"/>
        <v>#VALUE!</v>
      </c>
      <c r="BG57" s="11" t="e">
        <f t="shared" si="14"/>
        <v>#VALUE!</v>
      </c>
      <c r="BH57" s="11" t="str">
        <f t="shared" si="15"/>
        <v>C</v>
      </c>
      <c r="BI57" s="11" t="str">
        <f t="shared" si="16"/>
        <v>次判定へ</v>
      </c>
      <c r="BJ57" s="11" t="str">
        <f t="shared" si="17"/>
        <v>以後判定なし</v>
      </c>
      <c r="BK57" s="11" t="e">
        <f t="shared" si="18"/>
        <v>#N/A</v>
      </c>
      <c r="BL57" s="11" t="e">
        <f t="shared" si="26"/>
        <v>#VALUE!</v>
      </c>
      <c r="BM57" s="11" t="e" cm="1">
        <f t="array" ref="BM57">IF(AND($BJ57=3,$BC57=0,MOD(VLOOKUP($BB57,BU:DT,$BK57,FALSE),2)=0,INDEX(BU:DT,VLOOKUP($BB57,BU:DT,$BK57,FALSE)+8,$BK57+1)=0),"D",IF(AND($BJ57=3,$BC57=255,MOD(VLOOKUP($BB57,BU:DT,$BK57,FALSE),2)=1,INDEX(BU:DT,VLOOKUP($BB57,BU:DT,$BK57,FALSE)+8,$BK57+1)=255),"D","C"))</f>
        <v>#VALUE!</v>
      </c>
      <c r="BN57" s="11" t="e" cm="1">
        <f t="array" ref="BN57">IF(AND($BJ57=2,$BC57=0,$BB57=0,MOD(VLOOKUP($BA57,BU:DT,$BK57,FALSE),2)=0,INDEX(DH:EM,VLOOKUP($BA57,BU:DT,$BK57,FALSE)+8,DC63+1)=0,INDEX(BU:DT,VLOOKUP($BA57,BU:DT,$BK57,FALSE)+8,$BK57+2)=0),"D",IF(AND($BJ57=2,$BC57=255,$BB57=255,MOD(VLOOKUP($BA57,BU:DT,$BK57,FALSE),2)=1,INDEX(BU:DT,VLOOKUP($BA57,BU:DT,$BK57,FALSE)+8,$BK57+1)=255,INDEX(BU:DT,VLOOKUP($BA57,BU:DT,$BK57,FALSE)+8,$BK57+2)=255),"D","C"))</f>
        <v>#VALUE!</v>
      </c>
      <c r="BO57" s="11" t="str">
        <f t="shared" si="19"/>
        <v>判定不要</v>
      </c>
      <c r="BP57" s="11" t="e">
        <f t="shared" si="27"/>
        <v>#VALUE!</v>
      </c>
      <c r="BU57" s="11">
        <v>49</v>
      </c>
      <c r="CC57" s="11">
        <v>49</v>
      </c>
      <c r="CD57" s="11">
        <v>255</v>
      </c>
      <c r="CS57" s="11">
        <v>49</v>
      </c>
      <c r="CT57" s="11">
        <v>255</v>
      </c>
      <c r="CU57" s="11">
        <v>255</v>
      </c>
      <c r="DQ57" s="11">
        <v>49</v>
      </c>
      <c r="DR57" s="11">
        <v>255</v>
      </c>
      <c r="DS57" s="11">
        <v>255</v>
      </c>
      <c r="DT57" s="11">
        <v>255</v>
      </c>
    </row>
    <row r="58" spans="1:124" ht="31.5" customHeight="1">
      <c r="A58" s="82">
        <v>51</v>
      </c>
      <c r="B58" s="12"/>
      <c r="C58" s="13"/>
      <c r="D58" s="14"/>
      <c r="E58" s="12"/>
      <c r="F58" s="13"/>
      <c r="G58" s="13"/>
      <c r="H58" s="13"/>
      <c r="I58" s="14" t="str">
        <f t="shared" si="20"/>
        <v/>
      </c>
      <c r="J58" s="14" t="str">
        <f t="shared" si="0"/>
        <v/>
      </c>
      <c r="K58" s="264" t="str">
        <f t="shared" si="23"/>
        <v/>
      </c>
      <c r="L58" s="13"/>
      <c r="M58" s="83" t="str">
        <f t="shared" si="7"/>
        <v>51A</v>
      </c>
      <c r="N58" s="58"/>
      <c r="O58" s="15"/>
      <c r="P58" s="15"/>
      <c r="Q58" s="15"/>
      <c r="R58" s="15"/>
      <c r="S58" s="15"/>
      <c r="T58" s="14"/>
      <c r="U58" s="14"/>
      <c r="V58" s="14"/>
      <c r="W58" s="14"/>
      <c r="X58" s="14"/>
      <c r="Y58" s="14"/>
      <c r="Z58" s="14"/>
      <c r="AA58" s="14"/>
      <c r="AB58" s="84" t="str">
        <f t="shared" si="8"/>
        <v>51B</v>
      </c>
      <c r="AC58" s="58"/>
      <c r="AD58" s="31"/>
      <c r="AE58" s="31"/>
      <c r="AF58" s="31"/>
      <c r="AG58" s="31"/>
      <c r="AH58" s="31"/>
      <c r="AI58" s="32"/>
      <c r="AJ58" s="32"/>
      <c r="AK58" s="32"/>
      <c r="AL58" s="32"/>
      <c r="AM58" s="32"/>
      <c r="AN58" s="32"/>
      <c r="AO58" s="32"/>
      <c r="AP58" s="32"/>
      <c r="AQ58" s="15"/>
      <c r="AS58" s="11">
        <f t="shared" si="9"/>
        <v>9</v>
      </c>
      <c r="AZ58" s="11" t="e">
        <f t="shared" si="10"/>
        <v>#VALUE!</v>
      </c>
      <c r="BA58" s="11" t="e">
        <f t="shared" si="11"/>
        <v>#VALUE!</v>
      </c>
      <c r="BB58" s="11" t="e">
        <f t="shared" si="12"/>
        <v>#VALUE!</v>
      </c>
      <c r="BC58" s="11" t="e">
        <f t="shared" si="13"/>
        <v>#VALUE!</v>
      </c>
      <c r="BD58" s="11" t="str">
        <f t="shared" si="24"/>
        <v>記載なし</v>
      </c>
      <c r="BE58" s="11" t="str">
        <f t="shared" si="25"/>
        <v>A</v>
      </c>
      <c r="BF58" s="11" t="e">
        <f t="shared" si="21"/>
        <v>#VALUE!</v>
      </c>
      <c r="BG58" s="11" t="e">
        <f t="shared" si="14"/>
        <v>#VALUE!</v>
      </c>
      <c r="BH58" s="11" t="str">
        <f t="shared" si="15"/>
        <v>C</v>
      </c>
      <c r="BI58" s="11" t="str">
        <f t="shared" si="16"/>
        <v>次判定へ</v>
      </c>
      <c r="BJ58" s="11" t="str">
        <f t="shared" si="17"/>
        <v>以後判定なし</v>
      </c>
      <c r="BK58" s="11" t="e">
        <f t="shared" si="18"/>
        <v>#N/A</v>
      </c>
      <c r="BL58" s="11" t="e">
        <f t="shared" si="26"/>
        <v>#VALUE!</v>
      </c>
      <c r="BM58" s="11" t="e" cm="1">
        <f t="array" ref="BM58">IF(AND($BJ58=3,$BC58=0,MOD(VLOOKUP($BB58,BU:DT,$BK58,FALSE),2)=0,INDEX(BU:DT,VLOOKUP($BB58,BU:DT,$BK58,FALSE)+8,$BK58+1)=0),"D",IF(AND($BJ58=3,$BC58=255,MOD(VLOOKUP($BB58,BU:DT,$BK58,FALSE),2)=1,INDEX(BU:DT,VLOOKUP($BB58,BU:DT,$BK58,FALSE)+8,$BK58+1)=255),"D","C"))</f>
        <v>#VALUE!</v>
      </c>
      <c r="BN58" s="11" t="e" cm="1">
        <f t="array" ref="BN58">IF(AND($BJ58=2,$BC58=0,$BB58=0,MOD(VLOOKUP($BA58,BU:DT,$BK58,FALSE),2)=0,INDEX(DH:EM,VLOOKUP($BA58,BU:DT,$BK58,FALSE)+8,DC64+1)=0,INDEX(BU:DT,VLOOKUP($BA58,BU:DT,$BK58,FALSE)+8,$BK58+2)=0),"D",IF(AND($BJ58=2,$BC58=255,$BB58=255,MOD(VLOOKUP($BA58,BU:DT,$BK58,FALSE),2)=1,INDEX(BU:DT,VLOOKUP($BA58,BU:DT,$BK58,FALSE)+8,$BK58+1)=255,INDEX(BU:DT,VLOOKUP($BA58,BU:DT,$BK58,FALSE)+8,$BK58+2)=255),"D","C"))</f>
        <v>#VALUE!</v>
      </c>
      <c r="BO58" s="11" t="str">
        <f t="shared" si="19"/>
        <v>判定不要</v>
      </c>
      <c r="BP58" s="11" t="e">
        <f t="shared" si="27"/>
        <v>#VALUE!</v>
      </c>
      <c r="BU58" s="11">
        <v>50</v>
      </c>
      <c r="CC58" s="11">
        <v>50</v>
      </c>
      <c r="CD58" s="11">
        <v>0</v>
      </c>
      <c r="CS58" s="11">
        <v>50</v>
      </c>
      <c r="CT58" s="11">
        <v>0</v>
      </c>
      <c r="CU58" s="11">
        <v>0</v>
      </c>
      <c r="DQ58" s="11">
        <v>50</v>
      </c>
      <c r="DR58" s="11">
        <v>0</v>
      </c>
      <c r="DS58" s="11">
        <v>0</v>
      </c>
      <c r="DT58" s="11">
        <v>0</v>
      </c>
    </row>
    <row r="59" spans="1:124" ht="31.5" customHeight="1">
      <c r="A59" s="82">
        <v>52</v>
      </c>
      <c r="B59" s="12"/>
      <c r="C59" s="13"/>
      <c r="D59" s="14"/>
      <c r="E59" s="12"/>
      <c r="F59" s="13"/>
      <c r="G59" s="13"/>
      <c r="H59" s="13"/>
      <c r="I59" s="14" t="str">
        <f t="shared" si="20"/>
        <v/>
      </c>
      <c r="J59" s="14" t="str">
        <f t="shared" si="0"/>
        <v/>
      </c>
      <c r="K59" s="264" t="str">
        <f t="shared" si="23"/>
        <v/>
      </c>
      <c r="L59" s="13"/>
      <c r="M59" s="83" t="str">
        <f t="shared" si="7"/>
        <v>52A</v>
      </c>
      <c r="N59" s="58"/>
      <c r="O59" s="15"/>
      <c r="P59" s="15"/>
      <c r="Q59" s="15"/>
      <c r="R59" s="15"/>
      <c r="S59" s="15"/>
      <c r="T59" s="14"/>
      <c r="U59" s="14"/>
      <c r="V59" s="14"/>
      <c r="W59" s="14"/>
      <c r="X59" s="14"/>
      <c r="Y59" s="14"/>
      <c r="Z59" s="14"/>
      <c r="AA59" s="14"/>
      <c r="AB59" s="84" t="str">
        <f t="shared" si="8"/>
        <v>52B</v>
      </c>
      <c r="AC59" s="58"/>
      <c r="AD59" s="31"/>
      <c r="AE59" s="31"/>
      <c r="AF59" s="31"/>
      <c r="AG59" s="31"/>
      <c r="AH59" s="31"/>
      <c r="AI59" s="32"/>
      <c r="AJ59" s="32"/>
      <c r="AK59" s="32"/>
      <c r="AL59" s="32"/>
      <c r="AM59" s="32"/>
      <c r="AN59" s="32"/>
      <c r="AO59" s="32"/>
      <c r="AP59" s="32"/>
      <c r="AQ59" s="15"/>
      <c r="AS59" s="11">
        <f t="shared" si="9"/>
        <v>9</v>
      </c>
      <c r="AZ59" s="11" t="e">
        <f t="shared" si="10"/>
        <v>#VALUE!</v>
      </c>
      <c r="BA59" s="11" t="e">
        <f t="shared" si="11"/>
        <v>#VALUE!</v>
      </c>
      <c r="BB59" s="11" t="e">
        <f t="shared" si="12"/>
        <v>#VALUE!</v>
      </c>
      <c r="BC59" s="11" t="e">
        <f t="shared" si="13"/>
        <v>#VALUE!</v>
      </c>
      <c r="BD59" s="11" t="str">
        <f t="shared" si="24"/>
        <v>記載なし</v>
      </c>
      <c r="BE59" s="11" t="str">
        <f t="shared" si="25"/>
        <v>A</v>
      </c>
      <c r="BF59" s="11" t="e">
        <f t="shared" si="21"/>
        <v>#VALUE!</v>
      </c>
      <c r="BG59" s="11" t="e">
        <f t="shared" si="14"/>
        <v>#VALUE!</v>
      </c>
      <c r="BH59" s="11" t="str">
        <f t="shared" si="15"/>
        <v>C</v>
      </c>
      <c r="BI59" s="11" t="str">
        <f t="shared" si="16"/>
        <v>次判定へ</v>
      </c>
      <c r="BJ59" s="11" t="str">
        <f t="shared" si="17"/>
        <v>以後判定なし</v>
      </c>
      <c r="BK59" s="11" t="e">
        <f t="shared" si="18"/>
        <v>#N/A</v>
      </c>
      <c r="BL59" s="11" t="e">
        <f t="shared" si="26"/>
        <v>#VALUE!</v>
      </c>
      <c r="BM59" s="11" t="e" cm="1">
        <f t="array" ref="BM59">IF(AND($BJ59=3,$BC59=0,MOD(VLOOKUP($BB59,BU:DT,$BK59,FALSE),2)=0,INDEX(BU:DT,VLOOKUP($BB59,BU:DT,$BK59,FALSE)+8,$BK59+1)=0),"D",IF(AND($BJ59=3,$BC59=255,MOD(VLOOKUP($BB59,BU:DT,$BK59,FALSE),2)=1,INDEX(BU:DT,VLOOKUP($BB59,BU:DT,$BK59,FALSE)+8,$BK59+1)=255),"D","C"))</f>
        <v>#VALUE!</v>
      </c>
      <c r="BN59" s="11" t="e" cm="1">
        <f t="array" ref="BN59">IF(AND($BJ59=2,$BC59=0,$BB59=0,MOD(VLOOKUP($BA59,BU:DT,$BK59,FALSE),2)=0,INDEX(DH:EM,VLOOKUP($BA59,BU:DT,$BK59,FALSE)+8,DC65+1)=0,INDEX(BU:DT,VLOOKUP($BA59,BU:DT,$BK59,FALSE)+8,$BK59+2)=0),"D",IF(AND($BJ59=2,$BC59=255,$BB59=255,MOD(VLOOKUP($BA59,BU:DT,$BK59,FALSE),2)=1,INDEX(BU:DT,VLOOKUP($BA59,BU:DT,$BK59,FALSE)+8,$BK59+1)=255,INDEX(BU:DT,VLOOKUP($BA59,BU:DT,$BK59,FALSE)+8,$BK59+2)=255),"D","C"))</f>
        <v>#VALUE!</v>
      </c>
      <c r="BO59" s="11" t="str">
        <f t="shared" si="19"/>
        <v>判定不要</v>
      </c>
      <c r="BP59" s="11" t="e">
        <f t="shared" si="27"/>
        <v>#VALUE!</v>
      </c>
      <c r="BU59" s="11">
        <v>51</v>
      </c>
      <c r="BV59" s="11">
        <v>51</v>
      </c>
      <c r="CC59" s="11">
        <v>51</v>
      </c>
      <c r="CD59" s="11">
        <v>255</v>
      </c>
      <c r="CE59" s="11">
        <v>51</v>
      </c>
      <c r="CF59" s="11">
        <v>255</v>
      </c>
      <c r="CS59" s="11">
        <v>51</v>
      </c>
      <c r="CT59" s="11">
        <v>255</v>
      </c>
      <c r="CU59" s="11">
        <v>255</v>
      </c>
      <c r="CV59" s="11">
        <v>51</v>
      </c>
      <c r="CW59" s="11">
        <v>255</v>
      </c>
      <c r="CX59" s="11">
        <v>255</v>
      </c>
      <c r="DQ59" s="11">
        <v>51</v>
      </c>
      <c r="DR59" s="11">
        <v>255</v>
      </c>
      <c r="DS59" s="11">
        <v>255</v>
      </c>
      <c r="DT59" s="11">
        <v>255</v>
      </c>
    </row>
    <row r="60" spans="1:124" ht="31.5" customHeight="1">
      <c r="A60" s="82">
        <v>53</v>
      </c>
      <c r="B60" s="12"/>
      <c r="C60" s="13"/>
      <c r="D60" s="14"/>
      <c r="E60" s="12"/>
      <c r="F60" s="13"/>
      <c r="G60" s="13"/>
      <c r="H60" s="13"/>
      <c r="I60" s="14" t="str">
        <f t="shared" si="20"/>
        <v/>
      </c>
      <c r="J60" s="14" t="str">
        <f t="shared" si="0"/>
        <v/>
      </c>
      <c r="K60" s="264" t="str">
        <f t="shared" si="23"/>
        <v/>
      </c>
      <c r="L60" s="13"/>
      <c r="M60" s="83" t="str">
        <f t="shared" si="7"/>
        <v>53A</v>
      </c>
      <c r="N60" s="58"/>
      <c r="O60" s="15"/>
      <c r="P60" s="15"/>
      <c r="Q60" s="15"/>
      <c r="R60" s="15"/>
      <c r="S60" s="15"/>
      <c r="T60" s="14"/>
      <c r="U60" s="14"/>
      <c r="V60" s="14"/>
      <c r="W60" s="14"/>
      <c r="X60" s="14"/>
      <c r="Y60" s="14"/>
      <c r="Z60" s="14"/>
      <c r="AA60" s="14"/>
      <c r="AB60" s="84" t="str">
        <f t="shared" si="8"/>
        <v>53B</v>
      </c>
      <c r="AC60" s="58"/>
      <c r="AD60" s="31"/>
      <c r="AE60" s="31"/>
      <c r="AF60" s="31"/>
      <c r="AG60" s="31"/>
      <c r="AH60" s="31"/>
      <c r="AI60" s="32"/>
      <c r="AJ60" s="32"/>
      <c r="AK60" s="32"/>
      <c r="AL60" s="32"/>
      <c r="AM60" s="32"/>
      <c r="AN60" s="32"/>
      <c r="AO60" s="32"/>
      <c r="AP60" s="32"/>
      <c r="AQ60" s="15"/>
      <c r="AS60" s="11">
        <f t="shared" si="9"/>
        <v>9</v>
      </c>
      <c r="AZ60" s="11" t="e">
        <f t="shared" si="10"/>
        <v>#VALUE!</v>
      </c>
      <c r="BA60" s="11" t="e">
        <f t="shared" si="11"/>
        <v>#VALUE!</v>
      </c>
      <c r="BB60" s="11" t="e">
        <f t="shared" si="12"/>
        <v>#VALUE!</v>
      </c>
      <c r="BC60" s="11" t="e">
        <f t="shared" si="13"/>
        <v>#VALUE!</v>
      </c>
      <c r="BD60" s="11" t="str">
        <f t="shared" si="24"/>
        <v>記載なし</v>
      </c>
      <c r="BE60" s="11" t="str">
        <f t="shared" si="25"/>
        <v>A</v>
      </c>
      <c r="BF60" s="11" t="e">
        <f t="shared" si="21"/>
        <v>#VALUE!</v>
      </c>
      <c r="BG60" s="11" t="e">
        <f t="shared" si="14"/>
        <v>#VALUE!</v>
      </c>
      <c r="BH60" s="11" t="str">
        <f t="shared" si="15"/>
        <v>C</v>
      </c>
      <c r="BI60" s="11" t="str">
        <f t="shared" si="16"/>
        <v>次判定へ</v>
      </c>
      <c r="BJ60" s="11" t="str">
        <f t="shared" si="17"/>
        <v>以後判定なし</v>
      </c>
      <c r="BK60" s="11" t="e">
        <f t="shared" si="18"/>
        <v>#N/A</v>
      </c>
      <c r="BL60" s="11" t="e">
        <f t="shared" si="26"/>
        <v>#VALUE!</v>
      </c>
      <c r="BM60" s="11" t="e" cm="1">
        <f t="array" ref="BM60">IF(AND($BJ60=3,$BC60=0,MOD(VLOOKUP($BB60,BU:DT,$BK60,FALSE),2)=0,INDEX(BU:DT,VLOOKUP($BB60,BU:DT,$BK60,FALSE)+8,$BK60+1)=0),"D",IF(AND($BJ60=3,$BC60=255,MOD(VLOOKUP($BB60,BU:DT,$BK60,FALSE),2)=1,INDEX(BU:DT,VLOOKUP($BB60,BU:DT,$BK60,FALSE)+8,$BK60+1)=255),"D","C"))</f>
        <v>#VALUE!</v>
      </c>
      <c r="BN60" s="11" t="e" cm="1">
        <f t="array" ref="BN60">IF(AND($BJ60=2,$BC60=0,$BB60=0,MOD(VLOOKUP($BA60,BU:DT,$BK60,FALSE),2)=0,INDEX(DH:EM,VLOOKUP($BA60,BU:DT,$BK60,FALSE)+8,DC66+1)=0,INDEX(BU:DT,VLOOKUP($BA60,BU:DT,$BK60,FALSE)+8,$BK60+2)=0),"D",IF(AND($BJ60=2,$BC60=255,$BB60=255,MOD(VLOOKUP($BA60,BU:DT,$BK60,FALSE),2)=1,INDEX(BU:DT,VLOOKUP($BA60,BU:DT,$BK60,FALSE)+8,$BK60+1)=255,INDEX(BU:DT,VLOOKUP($BA60,BU:DT,$BK60,FALSE)+8,$BK60+2)=255),"D","C"))</f>
        <v>#VALUE!</v>
      </c>
      <c r="BO60" s="11" t="str">
        <f t="shared" si="19"/>
        <v>判定不要</v>
      </c>
      <c r="BP60" s="11" t="e">
        <f t="shared" si="27"/>
        <v>#VALUE!</v>
      </c>
      <c r="BU60" s="11">
        <v>52</v>
      </c>
      <c r="BV60" s="11">
        <v>52</v>
      </c>
      <c r="CC60" s="11">
        <v>52</v>
      </c>
      <c r="CD60" s="11">
        <v>0</v>
      </c>
      <c r="CE60" s="11">
        <v>52</v>
      </c>
      <c r="CF60" s="11">
        <v>0</v>
      </c>
      <c r="CS60" s="11">
        <v>52</v>
      </c>
      <c r="CT60" s="11">
        <v>0</v>
      </c>
      <c r="CU60" s="11">
        <v>0</v>
      </c>
      <c r="CV60" s="11">
        <v>52</v>
      </c>
      <c r="CW60" s="11">
        <v>0</v>
      </c>
      <c r="CX60" s="11">
        <v>0</v>
      </c>
      <c r="DQ60" s="11">
        <v>52</v>
      </c>
      <c r="DR60" s="11">
        <v>0</v>
      </c>
      <c r="DS60" s="11">
        <v>0</v>
      </c>
      <c r="DT60" s="11">
        <v>0</v>
      </c>
    </row>
    <row r="61" spans="1:124" ht="31.5" customHeight="1">
      <c r="A61" s="82">
        <v>54</v>
      </c>
      <c r="B61" s="12"/>
      <c r="C61" s="13"/>
      <c r="D61" s="14"/>
      <c r="E61" s="12"/>
      <c r="F61" s="13"/>
      <c r="G61" s="13"/>
      <c r="H61" s="13"/>
      <c r="I61" s="14" t="str">
        <f t="shared" si="20"/>
        <v/>
      </c>
      <c r="J61" s="14" t="str">
        <f t="shared" si="0"/>
        <v/>
      </c>
      <c r="K61" s="264" t="str">
        <f t="shared" si="23"/>
        <v/>
      </c>
      <c r="L61" s="13"/>
      <c r="M61" s="83" t="str">
        <f t="shared" si="7"/>
        <v>54A</v>
      </c>
      <c r="N61" s="58"/>
      <c r="O61" s="15"/>
      <c r="P61" s="15"/>
      <c r="Q61" s="15"/>
      <c r="R61" s="15"/>
      <c r="S61" s="15"/>
      <c r="T61" s="14"/>
      <c r="U61" s="14"/>
      <c r="V61" s="14"/>
      <c r="W61" s="14"/>
      <c r="X61" s="14"/>
      <c r="Y61" s="14"/>
      <c r="Z61" s="14"/>
      <c r="AA61" s="14"/>
      <c r="AB61" s="84" t="str">
        <f t="shared" si="8"/>
        <v>54B</v>
      </c>
      <c r="AC61" s="58"/>
      <c r="AD61" s="31"/>
      <c r="AE61" s="31"/>
      <c r="AF61" s="31"/>
      <c r="AG61" s="31"/>
      <c r="AH61" s="31"/>
      <c r="AI61" s="32"/>
      <c r="AJ61" s="32"/>
      <c r="AK61" s="32"/>
      <c r="AL61" s="32"/>
      <c r="AM61" s="32"/>
      <c r="AN61" s="32"/>
      <c r="AO61" s="32"/>
      <c r="AP61" s="32"/>
      <c r="AQ61" s="15"/>
      <c r="AS61" s="11">
        <f t="shared" si="9"/>
        <v>9</v>
      </c>
      <c r="AZ61" s="11" t="e">
        <f t="shared" si="10"/>
        <v>#VALUE!</v>
      </c>
      <c r="BA61" s="11" t="e">
        <f t="shared" si="11"/>
        <v>#VALUE!</v>
      </c>
      <c r="BB61" s="11" t="e">
        <f t="shared" si="12"/>
        <v>#VALUE!</v>
      </c>
      <c r="BC61" s="11" t="e">
        <f t="shared" si="13"/>
        <v>#VALUE!</v>
      </c>
      <c r="BD61" s="11" t="str">
        <f t="shared" si="24"/>
        <v>記載なし</v>
      </c>
      <c r="BE61" s="11" t="str">
        <f t="shared" si="25"/>
        <v>A</v>
      </c>
      <c r="BF61" s="11" t="e">
        <f t="shared" si="21"/>
        <v>#VALUE!</v>
      </c>
      <c r="BG61" s="11" t="e">
        <f t="shared" si="14"/>
        <v>#VALUE!</v>
      </c>
      <c r="BH61" s="11" t="str">
        <f t="shared" si="15"/>
        <v>C</v>
      </c>
      <c r="BI61" s="11" t="str">
        <f t="shared" si="16"/>
        <v>次判定へ</v>
      </c>
      <c r="BJ61" s="11" t="str">
        <f t="shared" si="17"/>
        <v>以後判定なし</v>
      </c>
      <c r="BK61" s="11" t="e">
        <f t="shared" si="18"/>
        <v>#N/A</v>
      </c>
      <c r="BL61" s="11" t="e">
        <f t="shared" si="26"/>
        <v>#VALUE!</v>
      </c>
      <c r="BM61" s="11" t="e" cm="1">
        <f t="array" ref="BM61">IF(AND($BJ61=3,$BC61=0,MOD(VLOOKUP($BB61,BU:DT,$BK61,FALSE),2)=0,INDEX(BU:DT,VLOOKUP($BB61,BU:DT,$BK61,FALSE)+8,$BK61+1)=0),"D",IF(AND($BJ61=3,$BC61=255,MOD(VLOOKUP($BB61,BU:DT,$BK61,FALSE),2)=1,INDEX(BU:DT,VLOOKUP($BB61,BU:DT,$BK61,FALSE)+8,$BK61+1)=255),"D","C"))</f>
        <v>#VALUE!</v>
      </c>
      <c r="BN61" s="11" t="e" cm="1">
        <f t="array" ref="BN61">IF(AND($BJ61=2,$BC61=0,$BB61=0,MOD(VLOOKUP($BA61,BU:DT,$BK61,FALSE),2)=0,INDEX(DH:EM,VLOOKUP($BA61,BU:DT,$BK61,FALSE)+8,DC67+1)=0,INDEX(BU:DT,VLOOKUP($BA61,BU:DT,$BK61,FALSE)+8,$BK61+2)=0),"D",IF(AND($BJ61=2,$BC61=255,$BB61=255,MOD(VLOOKUP($BA61,BU:DT,$BK61,FALSE),2)=1,INDEX(BU:DT,VLOOKUP($BA61,BU:DT,$BK61,FALSE)+8,$BK61+1)=255,INDEX(BU:DT,VLOOKUP($BA61,BU:DT,$BK61,FALSE)+8,$BK61+2)=255),"D","C"))</f>
        <v>#VALUE!</v>
      </c>
      <c r="BO61" s="11" t="str">
        <f t="shared" si="19"/>
        <v>判定不要</v>
      </c>
      <c r="BP61" s="11" t="e">
        <f t="shared" si="27"/>
        <v>#VALUE!</v>
      </c>
      <c r="BU61" s="11">
        <v>53</v>
      </c>
      <c r="CC61" s="11">
        <v>53</v>
      </c>
      <c r="CD61" s="11">
        <v>255</v>
      </c>
      <c r="CS61" s="11">
        <v>53</v>
      </c>
      <c r="CT61" s="11">
        <v>255</v>
      </c>
      <c r="CU61" s="11">
        <v>255</v>
      </c>
      <c r="DQ61" s="11">
        <v>53</v>
      </c>
      <c r="DR61" s="11">
        <v>255</v>
      </c>
      <c r="DS61" s="11">
        <v>255</v>
      </c>
      <c r="DT61" s="11">
        <v>255</v>
      </c>
    </row>
    <row r="62" spans="1:124" ht="31.5" customHeight="1">
      <c r="A62" s="82">
        <v>55</v>
      </c>
      <c r="B62" s="12"/>
      <c r="C62" s="13"/>
      <c r="D62" s="14"/>
      <c r="E62" s="12"/>
      <c r="F62" s="13"/>
      <c r="G62" s="13"/>
      <c r="H62" s="13"/>
      <c r="I62" s="14" t="str">
        <f t="shared" si="20"/>
        <v/>
      </c>
      <c r="J62" s="14" t="str">
        <f t="shared" si="0"/>
        <v/>
      </c>
      <c r="K62" s="264" t="str">
        <f t="shared" si="23"/>
        <v/>
      </c>
      <c r="L62" s="13"/>
      <c r="M62" s="83" t="str">
        <f t="shared" si="7"/>
        <v>55A</v>
      </c>
      <c r="N62" s="58"/>
      <c r="O62" s="15"/>
      <c r="P62" s="15"/>
      <c r="Q62" s="15"/>
      <c r="R62" s="15"/>
      <c r="S62" s="15"/>
      <c r="T62" s="14"/>
      <c r="U62" s="14"/>
      <c r="V62" s="14"/>
      <c r="W62" s="14"/>
      <c r="X62" s="14"/>
      <c r="Y62" s="14"/>
      <c r="Z62" s="14"/>
      <c r="AA62" s="14"/>
      <c r="AB62" s="84" t="str">
        <f t="shared" si="8"/>
        <v>55B</v>
      </c>
      <c r="AC62" s="58"/>
      <c r="AD62" s="31"/>
      <c r="AE62" s="31"/>
      <c r="AF62" s="31"/>
      <c r="AG62" s="31"/>
      <c r="AH62" s="31"/>
      <c r="AI62" s="32"/>
      <c r="AJ62" s="32"/>
      <c r="AK62" s="32"/>
      <c r="AL62" s="32"/>
      <c r="AM62" s="32"/>
      <c r="AN62" s="32"/>
      <c r="AO62" s="32"/>
      <c r="AP62" s="32"/>
      <c r="AQ62" s="15"/>
      <c r="AS62" s="11">
        <f t="shared" si="9"/>
        <v>9</v>
      </c>
      <c r="AZ62" s="11" t="e">
        <f t="shared" si="10"/>
        <v>#VALUE!</v>
      </c>
      <c r="BA62" s="11" t="e">
        <f t="shared" si="11"/>
        <v>#VALUE!</v>
      </c>
      <c r="BB62" s="11" t="e">
        <f t="shared" si="12"/>
        <v>#VALUE!</v>
      </c>
      <c r="BC62" s="11" t="e">
        <f t="shared" si="13"/>
        <v>#VALUE!</v>
      </c>
      <c r="BD62" s="11" t="str">
        <f t="shared" si="24"/>
        <v>記載なし</v>
      </c>
      <c r="BE62" s="11" t="str">
        <f t="shared" si="25"/>
        <v>A</v>
      </c>
      <c r="BF62" s="11" t="e">
        <f t="shared" si="21"/>
        <v>#VALUE!</v>
      </c>
      <c r="BG62" s="11" t="e">
        <f t="shared" si="14"/>
        <v>#VALUE!</v>
      </c>
      <c r="BH62" s="11" t="str">
        <f t="shared" si="15"/>
        <v>C</v>
      </c>
      <c r="BI62" s="11" t="str">
        <f t="shared" si="16"/>
        <v>次判定へ</v>
      </c>
      <c r="BJ62" s="11" t="str">
        <f t="shared" si="17"/>
        <v>以後判定なし</v>
      </c>
      <c r="BK62" s="11" t="e">
        <f t="shared" si="18"/>
        <v>#N/A</v>
      </c>
      <c r="BL62" s="11" t="e">
        <f t="shared" si="26"/>
        <v>#VALUE!</v>
      </c>
      <c r="BM62" s="11" t="e" cm="1">
        <f t="array" ref="BM62">IF(AND($BJ62=3,$BC62=0,MOD(VLOOKUP($BB62,BU:DT,$BK62,FALSE),2)=0,INDEX(BU:DT,VLOOKUP($BB62,BU:DT,$BK62,FALSE)+8,$BK62+1)=0),"D",IF(AND($BJ62=3,$BC62=255,MOD(VLOOKUP($BB62,BU:DT,$BK62,FALSE),2)=1,INDEX(BU:DT,VLOOKUP($BB62,BU:DT,$BK62,FALSE)+8,$BK62+1)=255),"D","C"))</f>
        <v>#VALUE!</v>
      </c>
      <c r="BN62" s="11" t="e" cm="1">
        <f t="array" ref="BN62">IF(AND($BJ62=2,$BC62=0,$BB62=0,MOD(VLOOKUP($BA62,BU:DT,$BK62,FALSE),2)=0,INDEX(DH:EM,VLOOKUP($BA62,BU:DT,$BK62,FALSE)+8,DC68+1)=0,INDEX(BU:DT,VLOOKUP($BA62,BU:DT,$BK62,FALSE)+8,$BK62+2)=0),"D",IF(AND($BJ62=2,$BC62=255,$BB62=255,MOD(VLOOKUP($BA62,BU:DT,$BK62,FALSE),2)=1,INDEX(BU:DT,VLOOKUP($BA62,BU:DT,$BK62,FALSE)+8,$BK62+1)=255,INDEX(BU:DT,VLOOKUP($BA62,BU:DT,$BK62,FALSE)+8,$BK62+2)=255),"D","C"))</f>
        <v>#VALUE!</v>
      </c>
      <c r="BO62" s="11" t="str">
        <f t="shared" si="19"/>
        <v>判定不要</v>
      </c>
      <c r="BP62" s="11" t="e">
        <f t="shared" si="27"/>
        <v>#VALUE!</v>
      </c>
      <c r="BU62" s="11">
        <v>54</v>
      </c>
      <c r="CC62" s="11">
        <v>54</v>
      </c>
      <c r="CD62" s="11">
        <v>0</v>
      </c>
      <c r="CS62" s="11">
        <v>54</v>
      </c>
      <c r="CT62" s="11">
        <v>0</v>
      </c>
      <c r="CU62" s="11">
        <v>0</v>
      </c>
      <c r="DQ62" s="11">
        <v>54</v>
      </c>
      <c r="DR62" s="11">
        <v>0</v>
      </c>
      <c r="DS62" s="11">
        <v>0</v>
      </c>
      <c r="DT62" s="11">
        <v>0</v>
      </c>
    </row>
    <row r="63" spans="1:124" ht="31.5" customHeight="1">
      <c r="A63" s="82">
        <v>56</v>
      </c>
      <c r="B63" s="12"/>
      <c r="C63" s="13"/>
      <c r="D63" s="14"/>
      <c r="E63" s="12"/>
      <c r="F63" s="13"/>
      <c r="G63" s="13"/>
      <c r="H63" s="13"/>
      <c r="I63" s="14" t="str">
        <f t="shared" si="20"/>
        <v/>
      </c>
      <c r="J63" s="14" t="str">
        <f t="shared" si="0"/>
        <v/>
      </c>
      <c r="K63" s="264" t="str">
        <f t="shared" si="23"/>
        <v/>
      </c>
      <c r="L63" s="13"/>
      <c r="M63" s="83" t="str">
        <f t="shared" si="7"/>
        <v>56A</v>
      </c>
      <c r="N63" s="58"/>
      <c r="O63" s="15"/>
      <c r="P63" s="15"/>
      <c r="Q63" s="15"/>
      <c r="R63" s="15"/>
      <c r="S63" s="15"/>
      <c r="T63" s="14"/>
      <c r="U63" s="14"/>
      <c r="V63" s="14"/>
      <c r="W63" s="14"/>
      <c r="X63" s="14"/>
      <c r="Y63" s="14"/>
      <c r="Z63" s="14"/>
      <c r="AA63" s="14"/>
      <c r="AB63" s="84" t="str">
        <f t="shared" si="8"/>
        <v>56B</v>
      </c>
      <c r="AC63" s="58"/>
      <c r="AD63" s="31"/>
      <c r="AE63" s="31"/>
      <c r="AF63" s="31"/>
      <c r="AG63" s="31"/>
      <c r="AH63" s="31"/>
      <c r="AI63" s="32"/>
      <c r="AJ63" s="32"/>
      <c r="AK63" s="32"/>
      <c r="AL63" s="32"/>
      <c r="AM63" s="32"/>
      <c r="AN63" s="32"/>
      <c r="AO63" s="32"/>
      <c r="AP63" s="32"/>
      <c r="AQ63" s="15"/>
      <c r="AS63" s="11">
        <f t="shared" si="9"/>
        <v>9</v>
      </c>
      <c r="AZ63" s="11" t="e">
        <f t="shared" si="10"/>
        <v>#VALUE!</v>
      </c>
      <c r="BA63" s="11" t="e">
        <f t="shared" si="11"/>
        <v>#VALUE!</v>
      </c>
      <c r="BB63" s="11" t="e">
        <f t="shared" si="12"/>
        <v>#VALUE!</v>
      </c>
      <c r="BC63" s="11" t="e">
        <f t="shared" si="13"/>
        <v>#VALUE!</v>
      </c>
      <c r="BD63" s="11" t="str">
        <f t="shared" si="24"/>
        <v>記載なし</v>
      </c>
      <c r="BE63" s="11" t="str">
        <f t="shared" si="25"/>
        <v>A</v>
      </c>
      <c r="BF63" s="11" t="e">
        <f t="shared" si="21"/>
        <v>#VALUE!</v>
      </c>
      <c r="BG63" s="11" t="e">
        <f t="shared" si="14"/>
        <v>#VALUE!</v>
      </c>
      <c r="BH63" s="11" t="str">
        <f t="shared" si="15"/>
        <v>C</v>
      </c>
      <c r="BI63" s="11" t="str">
        <f t="shared" si="16"/>
        <v>次判定へ</v>
      </c>
      <c r="BJ63" s="11" t="str">
        <f t="shared" si="17"/>
        <v>以後判定なし</v>
      </c>
      <c r="BK63" s="11" t="e">
        <f t="shared" si="18"/>
        <v>#N/A</v>
      </c>
      <c r="BL63" s="11" t="e">
        <f t="shared" si="26"/>
        <v>#VALUE!</v>
      </c>
      <c r="BM63" s="11" t="e" cm="1">
        <f t="array" ref="BM63">IF(AND($BJ63=3,$BC63=0,MOD(VLOOKUP($BB63,BU:DT,$BK63,FALSE),2)=0,INDEX(BU:DT,VLOOKUP($BB63,BU:DT,$BK63,FALSE)+8,$BK63+1)=0),"D",IF(AND($BJ63=3,$BC63=255,MOD(VLOOKUP($BB63,BU:DT,$BK63,FALSE),2)=1,INDEX(BU:DT,VLOOKUP($BB63,BU:DT,$BK63,FALSE)+8,$BK63+1)=255),"D","C"))</f>
        <v>#VALUE!</v>
      </c>
      <c r="BN63" s="11" t="e" cm="1">
        <f t="array" ref="BN63">IF(AND($BJ63=2,$BC63=0,$BB63=0,MOD(VLOOKUP($BA63,BU:DT,$BK63,FALSE),2)=0,INDEX(DH:EM,VLOOKUP($BA63,BU:DT,$BK63,FALSE)+8,DC69+1)=0,INDEX(BU:DT,VLOOKUP($BA63,BU:DT,$BK63,FALSE)+8,$BK63+2)=0),"D",IF(AND($BJ63=2,$BC63=255,$BB63=255,MOD(VLOOKUP($BA63,BU:DT,$BK63,FALSE),2)=1,INDEX(BU:DT,VLOOKUP($BA63,BU:DT,$BK63,FALSE)+8,$BK63+1)=255,INDEX(BU:DT,VLOOKUP($BA63,BU:DT,$BK63,FALSE)+8,$BK63+2)=255),"D","C"))</f>
        <v>#VALUE!</v>
      </c>
      <c r="BO63" s="11" t="str">
        <f t="shared" si="19"/>
        <v>判定不要</v>
      </c>
      <c r="BP63" s="11" t="e">
        <f t="shared" si="27"/>
        <v>#VALUE!</v>
      </c>
      <c r="BU63" s="11">
        <v>55</v>
      </c>
      <c r="BV63" s="11">
        <v>55</v>
      </c>
      <c r="BW63" s="11">
        <v>55</v>
      </c>
      <c r="CC63" s="11">
        <v>55</v>
      </c>
      <c r="CD63" s="11">
        <v>255</v>
      </c>
      <c r="CE63" s="11">
        <v>55</v>
      </c>
      <c r="CF63" s="11">
        <v>255</v>
      </c>
      <c r="CG63" s="11">
        <v>55</v>
      </c>
      <c r="CH63" s="11">
        <v>255</v>
      </c>
      <c r="CS63" s="11">
        <v>55</v>
      </c>
      <c r="CT63" s="11">
        <v>255</v>
      </c>
      <c r="CU63" s="11">
        <v>255</v>
      </c>
      <c r="CV63" s="11">
        <v>55</v>
      </c>
      <c r="CW63" s="11">
        <v>255</v>
      </c>
      <c r="CX63" s="11">
        <v>255</v>
      </c>
      <c r="CY63" s="11">
        <v>55</v>
      </c>
      <c r="CZ63" s="11">
        <v>255</v>
      </c>
      <c r="DA63" s="11">
        <v>255</v>
      </c>
      <c r="DQ63" s="11">
        <v>55</v>
      </c>
      <c r="DR63" s="11">
        <v>255</v>
      </c>
      <c r="DS63" s="11">
        <v>255</v>
      </c>
      <c r="DT63" s="11">
        <v>255</v>
      </c>
    </row>
    <row r="64" spans="1:124" ht="31.5" customHeight="1">
      <c r="A64" s="82">
        <v>57</v>
      </c>
      <c r="B64" s="12"/>
      <c r="C64" s="13"/>
      <c r="D64" s="14"/>
      <c r="E64" s="12"/>
      <c r="F64" s="13"/>
      <c r="G64" s="13"/>
      <c r="H64" s="13"/>
      <c r="I64" s="14" t="str">
        <f t="shared" si="20"/>
        <v/>
      </c>
      <c r="J64" s="14" t="str">
        <f t="shared" si="0"/>
        <v/>
      </c>
      <c r="K64" s="264" t="str">
        <f t="shared" si="23"/>
        <v/>
      </c>
      <c r="L64" s="13"/>
      <c r="M64" s="83" t="str">
        <f t="shared" si="7"/>
        <v>57A</v>
      </c>
      <c r="N64" s="58"/>
      <c r="O64" s="15"/>
      <c r="P64" s="15"/>
      <c r="Q64" s="15"/>
      <c r="R64" s="15"/>
      <c r="S64" s="15"/>
      <c r="T64" s="14"/>
      <c r="U64" s="14"/>
      <c r="V64" s="14"/>
      <c r="W64" s="14"/>
      <c r="X64" s="14"/>
      <c r="Y64" s="14"/>
      <c r="Z64" s="14"/>
      <c r="AA64" s="14"/>
      <c r="AB64" s="84" t="str">
        <f t="shared" si="8"/>
        <v>57B</v>
      </c>
      <c r="AC64" s="58"/>
      <c r="AD64" s="31"/>
      <c r="AE64" s="31"/>
      <c r="AF64" s="31"/>
      <c r="AG64" s="31"/>
      <c r="AH64" s="31"/>
      <c r="AI64" s="32"/>
      <c r="AJ64" s="32"/>
      <c r="AK64" s="32"/>
      <c r="AL64" s="32"/>
      <c r="AM64" s="32"/>
      <c r="AN64" s="32"/>
      <c r="AO64" s="32"/>
      <c r="AP64" s="32"/>
      <c r="AQ64" s="15"/>
      <c r="AS64" s="11">
        <f t="shared" si="9"/>
        <v>9</v>
      </c>
      <c r="AZ64" s="11" t="e">
        <f t="shared" si="10"/>
        <v>#VALUE!</v>
      </c>
      <c r="BA64" s="11" t="e">
        <f t="shared" si="11"/>
        <v>#VALUE!</v>
      </c>
      <c r="BB64" s="11" t="e">
        <f t="shared" si="12"/>
        <v>#VALUE!</v>
      </c>
      <c r="BC64" s="11" t="e">
        <f t="shared" si="13"/>
        <v>#VALUE!</v>
      </c>
      <c r="BD64" s="11" t="str">
        <f t="shared" si="24"/>
        <v>記載なし</v>
      </c>
      <c r="BE64" s="11" t="str">
        <f t="shared" si="25"/>
        <v>A</v>
      </c>
      <c r="BF64" s="11" t="e">
        <f t="shared" si="21"/>
        <v>#VALUE!</v>
      </c>
      <c r="BG64" s="11" t="e">
        <f t="shared" si="14"/>
        <v>#VALUE!</v>
      </c>
      <c r="BH64" s="11" t="str">
        <f t="shared" si="15"/>
        <v>C</v>
      </c>
      <c r="BI64" s="11" t="str">
        <f t="shared" si="16"/>
        <v>次判定へ</v>
      </c>
      <c r="BJ64" s="11" t="str">
        <f t="shared" si="17"/>
        <v>以後判定なし</v>
      </c>
      <c r="BK64" s="11" t="e">
        <f t="shared" si="18"/>
        <v>#N/A</v>
      </c>
      <c r="BL64" s="11" t="e">
        <f t="shared" si="26"/>
        <v>#VALUE!</v>
      </c>
      <c r="BM64" s="11" t="e" cm="1">
        <f t="array" ref="BM64">IF(AND($BJ64=3,$BC64=0,MOD(VLOOKUP($BB64,BU:DT,$BK64,FALSE),2)=0,INDEX(BU:DT,VLOOKUP($BB64,BU:DT,$BK64,FALSE)+8,$BK64+1)=0),"D",IF(AND($BJ64=3,$BC64=255,MOD(VLOOKUP($BB64,BU:DT,$BK64,FALSE),2)=1,INDEX(BU:DT,VLOOKUP($BB64,BU:DT,$BK64,FALSE)+8,$BK64+1)=255),"D","C"))</f>
        <v>#VALUE!</v>
      </c>
      <c r="BN64" s="11" t="e" cm="1">
        <f t="array" ref="BN64">IF(AND($BJ64=2,$BC64=0,$BB64=0,MOD(VLOOKUP($BA64,BU:DT,$BK64,FALSE),2)=0,INDEX(DH:EM,VLOOKUP($BA64,BU:DT,$BK64,FALSE)+8,DC70+1)=0,INDEX(BU:DT,VLOOKUP($BA64,BU:DT,$BK64,FALSE)+8,$BK64+2)=0),"D",IF(AND($BJ64=2,$BC64=255,$BB64=255,MOD(VLOOKUP($BA64,BU:DT,$BK64,FALSE),2)=1,INDEX(BU:DT,VLOOKUP($BA64,BU:DT,$BK64,FALSE)+8,$BK64+1)=255,INDEX(BU:DT,VLOOKUP($BA64,BU:DT,$BK64,FALSE)+8,$BK64+2)=255),"D","C"))</f>
        <v>#VALUE!</v>
      </c>
      <c r="BO64" s="11" t="str">
        <f t="shared" si="19"/>
        <v>判定不要</v>
      </c>
      <c r="BP64" s="11" t="e">
        <f t="shared" si="27"/>
        <v>#VALUE!</v>
      </c>
      <c r="BU64" s="11">
        <v>56</v>
      </c>
      <c r="BV64" s="11">
        <v>56</v>
      </c>
      <c r="BW64" s="11">
        <v>56</v>
      </c>
      <c r="CC64" s="11">
        <v>56</v>
      </c>
      <c r="CD64" s="11">
        <v>0</v>
      </c>
      <c r="CE64" s="11">
        <v>56</v>
      </c>
      <c r="CF64" s="11">
        <v>0</v>
      </c>
      <c r="CG64" s="11">
        <v>56</v>
      </c>
      <c r="CH64" s="11">
        <v>0</v>
      </c>
      <c r="CS64" s="11">
        <v>56</v>
      </c>
      <c r="CT64" s="11">
        <v>0</v>
      </c>
      <c r="CU64" s="11">
        <v>0</v>
      </c>
      <c r="CV64" s="11">
        <v>56</v>
      </c>
      <c r="CW64" s="11">
        <v>0</v>
      </c>
      <c r="CX64" s="11">
        <v>0</v>
      </c>
      <c r="CY64" s="11">
        <v>56</v>
      </c>
      <c r="CZ64" s="11">
        <v>0</v>
      </c>
      <c r="DA64" s="11">
        <v>0</v>
      </c>
      <c r="DQ64" s="11">
        <v>56</v>
      </c>
      <c r="DR64" s="11">
        <v>0</v>
      </c>
      <c r="DS64" s="11">
        <v>0</v>
      </c>
      <c r="DT64" s="11">
        <v>0</v>
      </c>
    </row>
    <row r="65" spans="1:124" ht="31.5" customHeight="1">
      <c r="A65" s="82">
        <v>58</v>
      </c>
      <c r="B65" s="12"/>
      <c r="C65" s="13"/>
      <c r="D65" s="14"/>
      <c r="E65" s="12"/>
      <c r="F65" s="13"/>
      <c r="G65" s="13"/>
      <c r="H65" s="13"/>
      <c r="I65" s="14" t="str">
        <f t="shared" si="20"/>
        <v/>
      </c>
      <c r="J65" s="14" t="str">
        <f t="shared" si="0"/>
        <v/>
      </c>
      <c r="K65" s="264" t="str">
        <f t="shared" si="23"/>
        <v/>
      </c>
      <c r="L65" s="13"/>
      <c r="M65" s="83" t="str">
        <f t="shared" si="7"/>
        <v>58A</v>
      </c>
      <c r="N65" s="58"/>
      <c r="O65" s="15"/>
      <c r="P65" s="15"/>
      <c r="Q65" s="15"/>
      <c r="R65" s="15"/>
      <c r="S65" s="15"/>
      <c r="T65" s="14"/>
      <c r="U65" s="14"/>
      <c r="V65" s="14"/>
      <c r="W65" s="14"/>
      <c r="X65" s="14"/>
      <c r="Y65" s="14"/>
      <c r="Z65" s="14"/>
      <c r="AA65" s="14"/>
      <c r="AB65" s="84" t="str">
        <f t="shared" si="8"/>
        <v>58B</v>
      </c>
      <c r="AC65" s="58"/>
      <c r="AD65" s="31"/>
      <c r="AE65" s="31"/>
      <c r="AF65" s="31"/>
      <c r="AG65" s="31"/>
      <c r="AH65" s="31"/>
      <c r="AI65" s="32"/>
      <c r="AJ65" s="32"/>
      <c r="AK65" s="32"/>
      <c r="AL65" s="32"/>
      <c r="AM65" s="32"/>
      <c r="AN65" s="32"/>
      <c r="AO65" s="32"/>
      <c r="AP65" s="32"/>
      <c r="AQ65" s="15"/>
      <c r="AS65" s="11">
        <f t="shared" si="9"/>
        <v>9</v>
      </c>
      <c r="AZ65" s="11" t="e">
        <f t="shared" si="10"/>
        <v>#VALUE!</v>
      </c>
      <c r="BA65" s="11" t="e">
        <f t="shared" si="11"/>
        <v>#VALUE!</v>
      </c>
      <c r="BB65" s="11" t="e">
        <f t="shared" si="12"/>
        <v>#VALUE!</v>
      </c>
      <c r="BC65" s="11" t="e">
        <f t="shared" si="13"/>
        <v>#VALUE!</v>
      </c>
      <c r="BD65" s="11" t="str">
        <f t="shared" si="24"/>
        <v>記載なし</v>
      </c>
      <c r="BE65" s="11" t="str">
        <f t="shared" si="25"/>
        <v>A</v>
      </c>
      <c r="BF65" s="11" t="e">
        <f t="shared" si="21"/>
        <v>#VALUE!</v>
      </c>
      <c r="BG65" s="11" t="e">
        <f t="shared" si="14"/>
        <v>#VALUE!</v>
      </c>
      <c r="BH65" s="11" t="str">
        <f t="shared" si="15"/>
        <v>C</v>
      </c>
      <c r="BI65" s="11" t="str">
        <f t="shared" si="16"/>
        <v>次判定へ</v>
      </c>
      <c r="BJ65" s="11" t="str">
        <f t="shared" si="17"/>
        <v>以後判定なし</v>
      </c>
      <c r="BK65" s="11" t="e">
        <f t="shared" si="18"/>
        <v>#N/A</v>
      </c>
      <c r="BL65" s="11" t="e">
        <f t="shared" si="26"/>
        <v>#VALUE!</v>
      </c>
      <c r="BM65" s="11" t="e" cm="1">
        <f t="array" ref="BM65">IF(AND($BJ65=3,$BC65=0,MOD(VLOOKUP($BB65,BU:DT,$BK65,FALSE),2)=0,INDEX(BU:DT,VLOOKUP($BB65,BU:DT,$BK65,FALSE)+8,$BK65+1)=0),"D",IF(AND($BJ65=3,$BC65=255,MOD(VLOOKUP($BB65,BU:DT,$BK65,FALSE),2)=1,INDEX(BU:DT,VLOOKUP($BB65,BU:DT,$BK65,FALSE)+8,$BK65+1)=255),"D","C"))</f>
        <v>#VALUE!</v>
      </c>
      <c r="BN65" s="11" t="e" cm="1">
        <f t="array" ref="BN65">IF(AND($BJ65=2,$BC65=0,$BB65=0,MOD(VLOOKUP($BA65,BU:DT,$BK65,FALSE),2)=0,INDEX(DH:EM,VLOOKUP($BA65,BU:DT,$BK65,FALSE)+8,DC71+1)=0,INDEX(BU:DT,VLOOKUP($BA65,BU:DT,$BK65,FALSE)+8,$BK65+2)=0),"D",IF(AND($BJ65=2,$BC65=255,$BB65=255,MOD(VLOOKUP($BA65,BU:DT,$BK65,FALSE),2)=1,INDEX(BU:DT,VLOOKUP($BA65,BU:DT,$BK65,FALSE)+8,$BK65+1)=255,INDEX(BU:DT,VLOOKUP($BA65,BU:DT,$BK65,FALSE)+8,$BK65+2)=255),"D","C"))</f>
        <v>#VALUE!</v>
      </c>
      <c r="BO65" s="11" t="str">
        <f t="shared" si="19"/>
        <v>判定不要</v>
      </c>
      <c r="BP65" s="11" t="e">
        <f t="shared" si="27"/>
        <v>#VALUE!</v>
      </c>
      <c r="BU65" s="11">
        <v>57</v>
      </c>
      <c r="CC65" s="11">
        <v>57</v>
      </c>
      <c r="CD65" s="11">
        <v>255</v>
      </c>
      <c r="CS65" s="11">
        <v>57</v>
      </c>
      <c r="CT65" s="11">
        <v>255</v>
      </c>
      <c r="CU65" s="11">
        <v>255</v>
      </c>
      <c r="DQ65" s="11">
        <v>57</v>
      </c>
      <c r="DR65" s="11">
        <v>255</v>
      </c>
      <c r="DS65" s="11">
        <v>255</v>
      </c>
      <c r="DT65" s="11">
        <v>255</v>
      </c>
    </row>
    <row r="66" spans="1:124" ht="31.5" customHeight="1">
      <c r="A66" s="82">
        <v>59</v>
      </c>
      <c r="B66" s="12"/>
      <c r="C66" s="13"/>
      <c r="D66" s="14"/>
      <c r="E66" s="12"/>
      <c r="F66" s="13"/>
      <c r="G66" s="13"/>
      <c r="H66" s="13"/>
      <c r="I66" s="14" t="str">
        <f t="shared" si="20"/>
        <v/>
      </c>
      <c r="J66" s="14" t="str">
        <f t="shared" si="0"/>
        <v/>
      </c>
      <c r="K66" s="264" t="str">
        <f t="shared" si="23"/>
        <v/>
      </c>
      <c r="L66" s="13"/>
      <c r="M66" s="83" t="str">
        <f t="shared" si="7"/>
        <v>59A</v>
      </c>
      <c r="N66" s="58"/>
      <c r="O66" s="15"/>
      <c r="P66" s="15"/>
      <c r="Q66" s="15"/>
      <c r="R66" s="15"/>
      <c r="S66" s="15"/>
      <c r="T66" s="14"/>
      <c r="U66" s="14"/>
      <c r="V66" s="14"/>
      <c r="W66" s="14"/>
      <c r="X66" s="14"/>
      <c r="Y66" s="14"/>
      <c r="Z66" s="14"/>
      <c r="AA66" s="14"/>
      <c r="AB66" s="84" t="str">
        <f t="shared" si="8"/>
        <v>59B</v>
      </c>
      <c r="AC66" s="58"/>
      <c r="AD66" s="31"/>
      <c r="AE66" s="31"/>
      <c r="AF66" s="31"/>
      <c r="AG66" s="31"/>
      <c r="AH66" s="31"/>
      <c r="AI66" s="32"/>
      <c r="AJ66" s="32"/>
      <c r="AK66" s="32"/>
      <c r="AL66" s="32"/>
      <c r="AM66" s="32"/>
      <c r="AN66" s="32"/>
      <c r="AO66" s="32"/>
      <c r="AP66" s="32"/>
      <c r="AQ66" s="15"/>
      <c r="AS66" s="11">
        <f t="shared" si="9"/>
        <v>9</v>
      </c>
      <c r="AZ66" s="11" t="e">
        <f t="shared" si="10"/>
        <v>#VALUE!</v>
      </c>
      <c r="BA66" s="11" t="e">
        <f t="shared" si="11"/>
        <v>#VALUE!</v>
      </c>
      <c r="BB66" s="11" t="e">
        <f t="shared" si="12"/>
        <v>#VALUE!</v>
      </c>
      <c r="BC66" s="11" t="e">
        <f t="shared" si="13"/>
        <v>#VALUE!</v>
      </c>
      <c r="BD66" s="11" t="str">
        <f t="shared" si="24"/>
        <v>記載なし</v>
      </c>
      <c r="BE66" s="11" t="str">
        <f t="shared" si="25"/>
        <v>A</v>
      </c>
      <c r="BF66" s="11" t="e">
        <f t="shared" si="21"/>
        <v>#VALUE!</v>
      </c>
      <c r="BG66" s="11" t="e">
        <f t="shared" si="14"/>
        <v>#VALUE!</v>
      </c>
      <c r="BH66" s="11" t="str">
        <f t="shared" si="15"/>
        <v>C</v>
      </c>
      <c r="BI66" s="11" t="str">
        <f t="shared" si="16"/>
        <v>次判定へ</v>
      </c>
      <c r="BJ66" s="11" t="str">
        <f t="shared" si="17"/>
        <v>以後判定なし</v>
      </c>
      <c r="BK66" s="11" t="e">
        <f t="shared" si="18"/>
        <v>#N/A</v>
      </c>
      <c r="BL66" s="11" t="e">
        <f t="shared" si="26"/>
        <v>#VALUE!</v>
      </c>
      <c r="BM66" s="11" t="e" cm="1">
        <f t="array" ref="BM66">IF(AND($BJ66=3,$BC66=0,MOD(VLOOKUP($BB66,BU:DT,$BK66,FALSE),2)=0,INDEX(BU:DT,VLOOKUP($BB66,BU:DT,$BK66,FALSE)+8,$BK66+1)=0),"D",IF(AND($BJ66=3,$BC66=255,MOD(VLOOKUP($BB66,BU:DT,$BK66,FALSE),2)=1,INDEX(BU:DT,VLOOKUP($BB66,BU:DT,$BK66,FALSE)+8,$BK66+1)=255),"D","C"))</f>
        <v>#VALUE!</v>
      </c>
      <c r="BN66" s="11" t="e" cm="1">
        <f t="array" ref="BN66">IF(AND($BJ66=2,$BC66=0,$BB66=0,MOD(VLOOKUP($BA66,BU:DT,$BK66,FALSE),2)=0,INDEX(DH:EM,VLOOKUP($BA66,BU:DT,$BK66,FALSE)+8,DC72+1)=0,INDEX(BU:DT,VLOOKUP($BA66,BU:DT,$BK66,FALSE)+8,$BK66+2)=0),"D",IF(AND($BJ66=2,$BC66=255,$BB66=255,MOD(VLOOKUP($BA66,BU:DT,$BK66,FALSE),2)=1,INDEX(BU:DT,VLOOKUP($BA66,BU:DT,$BK66,FALSE)+8,$BK66+1)=255,INDEX(BU:DT,VLOOKUP($BA66,BU:DT,$BK66,FALSE)+8,$BK66+2)=255),"D","C"))</f>
        <v>#VALUE!</v>
      </c>
      <c r="BO66" s="11" t="str">
        <f t="shared" si="19"/>
        <v>判定不要</v>
      </c>
      <c r="BP66" s="11" t="e">
        <f t="shared" si="27"/>
        <v>#VALUE!</v>
      </c>
      <c r="BU66" s="11">
        <v>58</v>
      </c>
      <c r="CC66" s="11">
        <v>58</v>
      </c>
      <c r="CD66" s="11">
        <v>0</v>
      </c>
      <c r="CS66" s="11">
        <v>58</v>
      </c>
      <c r="CT66" s="11">
        <v>0</v>
      </c>
      <c r="CU66" s="11">
        <v>0</v>
      </c>
      <c r="DQ66" s="11">
        <v>58</v>
      </c>
      <c r="DR66" s="11">
        <v>0</v>
      </c>
      <c r="DS66" s="11">
        <v>0</v>
      </c>
      <c r="DT66" s="11">
        <v>0</v>
      </c>
    </row>
    <row r="67" spans="1:124" ht="31.5" customHeight="1">
      <c r="A67" s="82">
        <v>60</v>
      </c>
      <c r="B67" s="12"/>
      <c r="C67" s="13"/>
      <c r="D67" s="14"/>
      <c r="E67" s="12"/>
      <c r="F67" s="13"/>
      <c r="G67" s="13"/>
      <c r="H67" s="13"/>
      <c r="I67" s="14" t="str">
        <f t="shared" si="20"/>
        <v/>
      </c>
      <c r="J67" s="14" t="str">
        <f t="shared" si="0"/>
        <v/>
      </c>
      <c r="K67" s="264" t="str">
        <f t="shared" si="23"/>
        <v/>
      </c>
      <c r="L67" s="13"/>
      <c r="M67" s="83" t="str">
        <f t="shared" si="7"/>
        <v>60A</v>
      </c>
      <c r="N67" s="58"/>
      <c r="O67" s="15"/>
      <c r="P67" s="15"/>
      <c r="Q67" s="15"/>
      <c r="R67" s="15"/>
      <c r="S67" s="15"/>
      <c r="T67" s="14"/>
      <c r="U67" s="14"/>
      <c r="V67" s="14"/>
      <c r="W67" s="14"/>
      <c r="X67" s="14"/>
      <c r="Y67" s="14"/>
      <c r="Z67" s="14"/>
      <c r="AA67" s="14"/>
      <c r="AB67" s="84" t="str">
        <f t="shared" si="8"/>
        <v>60B</v>
      </c>
      <c r="AC67" s="58"/>
      <c r="AD67" s="31"/>
      <c r="AE67" s="31"/>
      <c r="AF67" s="31"/>
      <c r="AG67" s="31"/>
      <c r="AH67" s="31"/>
      <c r="AI67" s="32"/>
      <c r="AJ67" s="32"/>
      <c r="AK67" s="32"/>
      <c r="AL67" s="32"/>
      <c r="AM67" s="32"/>
      <c r="AN67" s="32"/>
      <c r="AO67" s="32"/>
      <c r="AP67" s="32"/>
      <c r="AQ67" s="15"/>
      <c r="AS67" s="11">
        <f t="shared" si="9"/>
        <v>9</v>
      </c>
      <c r="AZ67" s="11" t="e">
        <f t="shared" si="10"/>
        <v>#VALUE!</v>
      </c>
      <c r="BA67" s="11" t="e">
        <f t="shared" si="11"/>
        <v>#VALUE!</v>
      </c>
      <c r="BB67" s="11" t="e">
        <f t="shared" si="12"/>
        <v>#VALUE!</v>
      </c>
      <c r="BC67" s="11" t="e">
        <f t="shared" si="13"/>
        <v>#VALUE!</v>
      </c>
      <c r="BD67" s="11" t="str">
        <f t="shared" si="24"/>
        <v>記載なし</v>
      </c>
      <c r="BE67" s="11" t="str">
        <f t="shared" si="25"/>
        <v>A</v>
      </c>
      <c r="BF67" s="11" t="e">
        <f t="shared" si="21"/>
        <v>#VALUE!</v>
      </c>
      <c r="BG67" s="11" t="e">
        <f t="shared" si="14"/>
        <v>#VALUE!</v>
      </c>
      <c r="BH67" s="11" t="str">
        <f t="shared" si="15"/>
        <v>C</v>
      </c>
      <c r="BI67" s="11" t="str">
        <f t="shared" si="16"/>
        <v>次判定へ</v>
      </c>
      <c r="BJ67" s="11" t="str">
        <f t="shared" si="17"/>
        <v>以後判定なし</v>
      </c>
      <c r="BK67" s="11" t="e">
        <f t="shared" si="18"/>
        <v>#N/A</v>
      </c>
      <c r="BL67" s="11" t="e">
        <f t="shared" si="26"/>
        <v>#VALUE!</v>
      </c>
      <c r="BM67" s="11" t="e" cm="1">
        <f t="array" ref="BM67">IF(AND($BJ67=3,$BC67=0,MOD(VLOOKUP($BB67,BU:DT,$BK67,FALSE),2)=0,INDEX(BU:DT,VLOOKUP($BB67,BU:DT,$BK67,FALSE)+8,$BK67+1)=0),"D",IF(AND($BJ67=3,$BC67=255,MOD(VLOOKUP($BB67,BU:DT,$BK67,FALSE),2)=1,INDEX(BU:DT,VLOOKUP($BB67,BU:DT,$BK67,FALSE)+8,$BK67+1)=255),"D","C"))</f>
        <v>#VALUE!</v>
      </c>
      <c r="BN67" s="11" t="e" cm="1">
        <f t="array" ref="BN67">IF(AND($BJ67=2,$BC67=0,$BB67=0,MOD(VLOOKUP($BA67,BU:DT,$BK67,FALSE),2)=0,INDEX(DH:EM,VLOOKUP($BA67,BU:DT,$BK67,FALSE)+8,DC73+1)=0,INDEX(BU:DT,VLOOKUP($BA67,BU:DT,$BK67,FALSE)+8,$BK67+2)=0),"D",IF(AND($BJ67=2,$BC67=255,$BB67=255,MOD(VLOOKUP($BA67,BU:DT,$BK67,FALSE),2)=1,INDEX(BU:DT,VLOOKUP($BA67,BU:DT,$BK67,FALSE)+8,$BK67+1)=255,INDEX(BU:DT,VLOOKUP($BA67,BU:DT,$BK67,FALSE)+8,$BK67+2)=255),"D","C"))</f>
        <v>#VALUE!</v>
      </c>
      <c r="BO67" s="11" t="str">
        <f t="shared" si="19"/>
        <v>判定不要</v>
      </c>
      <c r="BP67" s="11" t="e">
        <f t="shared" si="27"/>
        <v>#VALUE!</v>
      </c>
      <c r="BU67" s="11">
        <v>59</v>
      </c>
      <c r="BV67" s="11">
        <v>59</v>
      </c>
      <c r="CC67" s="11">
        <v>59</v>
      </c>
      <c r="CD67" s="11">
        <v>255</v>
      </c>
      <c r="CE67" s="11">
        <v>59</v>
      </c>
      <c r="CF67" s="11">
        <v>255</v>
      </c>
      <c r="CS67" s="11">
        <v>59</v>
      </c>
      <c r="CT67" s="11">
        <v>255</v>
      </c>
      <c r="CU67" s="11">
        <v>255</v>
      </c>
      <c r="CV67" s="11">
        <v>59</v>
      </c>
      <c r="CW67" s="11">
        <v>255</v>
      </c>
      <c r="CX67" s="11">
        <v>255</v>
      </c>
      <c r="DQ67" s="11">
        <v>59</v>
      </c>
      <c r="DR67" s="11">
        <v>255</v>
      </c>
      <c r="DS67" s="11">
        <v>255</v>
      </c>
      <c r="DT67" s="11">
        <v>255</v>
      </c>
    </row>
    <row r="68" spans="1:124" ht="31.5" customHeight="1">
      <c r="A68" s="82">
        <v>61</v>
      </c>
      <c r="B68" s="12"/>
      <c r="C68" s="13"/>
      <c r="D68" s="14"/>
      <c r="E68" s="12"/>
      <c r="F68" s="13"/>
      <c r="G68" s="13"/>
      <c r="H68" s="13"/>
      <c r="I68" s="14" t="str">
        <f t="shared" si="20"/>
        <v/>
      </c>
      <c r="J68" s="14" t="str">
        <f t="shared" si="0"/>
        <v/>
      </c>
      <c r="K68" s="264" t="str">
        <f t="shared" si="23"/>
        <v/>
      </c>
      <c r="L68" s="13"/>
      <c r="M68" s="83" t="str">
        <f t="shared" si="7"/>
        <v>61A</v>
      </c>
      <c r="N68" s="58"/>
      <c r="O68" s="15"/>
      <c r="P68" s="15"/>
      <c r="Q68" s="15"/>
      <c r="R68" s="15"/>
      <c r="S68" s="15"/>
      <c r="T68" s="14"/>
      <c r="U68" s="14"/>
      <c r="V68" s="14"/>
      <c r="W68" s="14"/>
      <c r="X68" s="14"/>
      <c r="Y68" s="14"/>
      <c r="Z68" s="14"/>
      <c r="AA68" s="14"/>
      <c r="AB68" s="84" t="str">
        <f t="shared" si="8"/>
        <v>61B</v>
      </c>
      <c r="AC68" s="58"/>
      <c r="AD68" s="31"/>
      <c r="AE68" s="31"/>
      <c r="AF68" s="31"/>
      <c r="AG68" s="31"/>
      <c r="AH68" s="31"/>
      <c r="AI68" s="32"/>
      <c r="AJ68" s="32"/>
      <c r="AK68" s="32"/>
      <c r="AL68" s="32"/>
      <c r="AM68" s="32"/>
      <c r="AN68" s="32"/>
      <c r="AO68" s="32"/>
      <c r="AP68" s="32"/>
      <c r="AQ68" s="15"/>
      <c r="AS68" s="11">
        <f t="shared" si="9"/>
        <v>9</v>
      </c>
      <c r="AZ68" s="11" t="e">
        <f t="shared" si="10"/>
        <v>#VALUE!</v>
      </c>
      <c r="BA68" s="11" t="e">
        <f t="shared" si="11"/>
        <v>#VALUE!</v>
      </c>
      <c r="BB68" s="11" t="e">
        <f t="shared" si="12"/>
        <v>#VALUE!</v>
      </c>
      <c r="BC68" s="11" t="e">
        <f t="shared" si="13"/>
        <v>#VALUE!</v>
      </c>
      <c r="BD68" s="11" t="str">
        <f t="shared" si="24"/>
        <v>記載なし</v>
      </c>
      <c r="BE68" s="11" t="str">
        <f t="shared" si="25"/>
        <v>A</v>
      </c>
      <c r="BF68" s="11" t="e">
        <f t="shared" si="21"/>
        <v>#VALUE!</v>
      </c>
      <c r="BG68" s="11" t="e">
        <f t="shared" si="14"/>
        <v>#VALUE!</v>
      </c>
      <c r="BH68" s="11" t="str">
        <f t="shared" si="15"/>
        <v>C</v>
      </c>
      <c r="BI68" s="11" t="str">
        <f t="shared" si="16"/>
        <v>次判定へ</v>
      </c>
      <c r="BJ68" s="11" t="str">
        <f t="shared" si="17"/>
        <v>以後判定なし</v>
      </c>
      <c r="BK68" s="11" t="e">
        <f t="shared" si="18"/>
        <v>#N/A</v>
      </c>
      <c r="BL68" s="11" t="e">
        <f t="shared" si="26"/>
        <v>#VALUE!</v>
      </c>
      <c r="BM68" s="11" t="e" cm="1">
        <f t="array" ref="BM68">IF(AND($BJ68=3,$BC68=0,MOD(VLOOKUP($BB68,BU:DT,$BK68,FALSE),2)=0,INDEX(BU:DT,VLOOKUP($BB68,BU:DT,$BK68,FALSE)+8,$BK68+1)=0),"D",IF(AND($BJ68=3,$BC68=255,MOD(VLOOKUP($BB68,BU:DT,$BK68,FALSE),2)=1,INDEX(BU:DT,VLOOKUP($BB68,BU:DT,$BK68,FALSE)+8,$BK68+1)=255),"D","C"))</f>
        <v>#VALUE!</v>
      </c>
      <c r="BN68" s="11" t="e" cm="1">
        <f t="array" ref="BN68">IF(AND($BJ68=2,$BC68=0,$BB68=0,MOD(VLOOKUP($BA68,BU:DT,$BK68,FALSE),2)=0,INDEX(DH:EM,VLOOKUP($BA68,BU:DT,$BK68,FALSE)+8,DC74+1)=0,INDEX(BU:DT,VLOOKUP($BA68,BU:DT,$BK68,FALSE)+8,$BK68+2)=0),"D",IF(AND($BJ68=2,$BC68=255,$BB68=255,MOD(VLOOKUP($BA68,BU:DT,$BK68,FALSE),2)=1,INDEX(BU:DT,VLOOKUP($BA68,BU:DT,$BK68,FALSE)+8,$BK68+1)=255,INDEX(BU:DT,VLOOKUP($BA68,BU:DT,$BK68,FALSE)+8,$BK68+2)=255),"D","C"))</f>
        <v>#VALUE!</v>
      </c>
      <c r="BO68" s="11" t="str">
        <f t="shared" si="19"/>
        <v>判定不要</v>
      </c>
      <c r="BP68" s="11" t="e">
        <f t="shared" si="27"/>
        <v>#VALUE!</v>
      </c>
      <c r="BU68" s="11">
        <v>60</v>
      </c>
      <c r="BV68" s="11">
        <v>60</v>
      </c>
      <c r="CC68" s="11">
        <v>60</v>
      </c>
      <c r="CD68" s="11">
        <v>0</v>
      </c>
      <c r="CE68" s="11">
        <v>60</v>
      </c>
      <c r="CF68" s="11">
        <v>0</v>
      </c>
      <c r="CS68" s="11">
        <v>60</v>
      </c>
      <c r="CT68" s="11">
        <v>0</v>
      </c>
      <c r="CU68" s="11">
        <v>0</v>
      </c>
      <c r="CV68" s="11">
        <v>60</v>
      </c>
      <c r="CW68" s="11">
        <v>0</v>
      </c>
      <c r="CX68" s="11">
        <v>0</v>
      </c>
      <c r="DQ68" s="11">
        <v>60</v>
      </c>
      <c r="DR68" s="11">
        <v>0</v>
      </c>
      <c r="DS68" s="11">
        <v>0</v>
      </c>
      <c r="DT68" s="11">
        <v>0</v>
      </c>
    </row>
    <row r="69" spans="1:124" ht="31.5" customHeight="1">
      <c r="A69" s="82">
        <v>62</v>
      </c>
      <c r="B69" s="12"/>
      <c r="C69" s="13"/>
      <c r="D69" s="14"/>
      <c r="E69" s="12"/>
      <c r="F69" s="13"/>
      <c r="G69" s="13"/>
      <c r="H69" s="13"/>
      <c r="I69" s="14" t="str">
        <f t="shared" si="20"/>
        <v/>
      </c>
      <c r="J69" s="14" t="str">
        <f t="shared" si="0"/>
        <v/>
      </c>
      <c r="K69" s="264" t="str">
        <f t="shared" si="23"/>
        <v/>
      </c>
      <c r="L69" s="13"/>
      <c r="M69" s="83" t="str">
        <f t="shared" si="7"/>
        <v>62A</v>
      </c>
      <c r="N69" s="58"/>
      <c r="O69" s="15"/>
      <c r="P69" s="15"/>
      <c r="Q69" s="15"/>
      <c r="R69" s="15"/>
      <c r="S69" s="15"/>
      <c r="T69" s="14"/>
      <c r="U69" s="14"/>
      <c r="V69" s="14"/>
      <c r="W69" s="14"/>
      <c r="X69" s="14"/>
      <c r="Y69" s="14"/>
      <c r="Z69" s="14"/>
      <c r="AA69" s="14"/>
      <c r="AB69" s="84" t="str">
        <f t="shared" si="8"/>
        <v>62B</v>
      </c>
      <c r="AC69" s="58"/>
      <c r="AD69" s="31"/>
      <c r="AE69" s="31"/>
      <c r="AF69" s="31"/>
      <c r="AG69" s="31"/>
      <c r="AH69" s="31"/>
      <c r="AI69" s="32"/>
      <c r="AJ69" s="32"/>
      <c r="AK69" s="32"/>
      <c r="AL69" s="32"/>
      <c r="AM69" s="32"/>
      <c r="AN69" s="32"/>
      <c r="AO69" s="32"/>
      <c r="AP69" s="32"/>
      <c r="AQ69" s="15"/>
      <c r="AS69" s="11">
        <f t="shared" si="9"/>
        <v>9</v>
      </c>
      <c r="AZ69" s="11" t="e">
        <f t="shared" si="10"/>
        <v>#VALUE!</v>
      </c>
      <c r="BA69" s="11" t="e">
        <f t="shared" si="11"/>
        <v>#VALUE!</v>
      </c>
      <c r="BB69" s="11" t="e">
        <f t="shared" si="12"/>
        <v>#VALUE!</v>
      </c>
      <c r="BC69" s="11" t="e">
        <f t="shared" si="13"/>
        <v>#VALUE!</v>
      </c>
      <c r="BD69" s="11" t="str">
        <f t="shared" si="24"/>
        <v>記載なし</v>
      </c>
      <c r="BE69" s="11" t="str">
        <f t="shared" si="25"/>
        <v>A</v>
      </c>
      <c r="BF69" s="11" t="e">
        <f t="shared" si="21"/>
        <v>#VALUE!</v>
      </c>
      <c r="BG69" s="11" t="e">
        <f t="shared" si="14"/>
        <v>#VALUE!</v>
      </c>
      <c r="BH69" s="11" t="str">
        <f t="shared" si="15"/>
        <v>C</v>
      </c>
      <c r="BI69" s="11" t="str">
        <f t="shared" si="16"/>
        <v>次判定へ</v>
      </c>
      <c r="BJ69" s="11" t="str">
        <f t="shared" si="17"/>
        <v>以後判定なし</v>
      </c>
      <c r="BK69" s="11" t="e">
        <f t="shared" si="18"/>
        <v>#N/A</v>
      </c>
      <c r="BL69" s="11" t="e">
        <f t="shared" si="26"/>
        <v>#VALUE!</v>
      </c>
      <c r="BM69" s="11" t="e" cm="1">
        <f t="array" ref="BM69">IF(AND($BJ69=3,$BC69=0,MOD(VLOOKUP($BB69,BU:DT,$BK69,FALSE),2)=0,INDEX(BU:DT,VLOOKUP($BB69,BU:DT,$BK69,FALSE)+8,$BK69+1)=0),"D",IF(AND($BJ69=3,$BC69=255,MOD(VLOOKUP($BB69,BU:DT,$BK69,FALSE),2)=1,INDEX(BU:DT,VLOOKUP($BB69,BU:DT,$BK69,FALSE)+8,$BK69+1)=255),"D","C"))</f>
        <v>#VALUE!</v>
      </c>
      <c r="BN69" s="11" t="e" cm="1">
        <f t="array" ref="BN69">IF(AND($BJ69=2,$BC69=0,$BB69=0,MOD(VLOOKUP($BA69,BU:DT,$BK69,FALSE),2)=0,INDEX(DH:EM,VLOOKUP($BA69,BU:DT,$BK69,FALSE)+8,DC75+1)=0,INDEX(BU:DT,VLOOKUP($BA69,BU:DT,$BK69,FALSE)+8,$BK69+2)=0),"D",IF(AND($BJ69=2,$BC69=255,$BB69=255,MOD(VLOOKUP($BA69,BU:DT,$BK69,FALSE),2)=1,INDEX(BU:DT,VLOOKUP($BA69,BU:DT,$BK69,FALSE)+8,$BK69+1)=255,INDEX(BU:DT,VLOOKUP($BA69,BU:DT,$BK69,FALSE)+8,$BK69+2)=255),"D","C"))</f>
        <v>#VALUE!</v>
      </c>
      <c r="BO69" s="11" t="str">
        <f t="shared" si="19"/>
        <v>判定不要</v>
      </c>
      <c r="BP69" s="11" t="e">
        <f t="shared" si="27"/>
        <v>#VALUE!</v>
      </c>
      <c r="BU69" s="11">
        <v>61</v>
      </c>
      <c r="CC69" s="11">
        <v>61</v>
      </c>
      <c r="CD69" s="11">
        <v>255</v>
      </c>
      <c r="CS69" s="11">
        <v>61</v>
      </c>
      <c r="CT69" s="11">
        <v>255</v>
      </c>
      <c r="CU69" s="11">
        <v>255</v>
      </c>
      <c r="DQ69" s="11">
        <v>61</v>
      </c>
      <c r="DR69" s="11">
        <v>255</v>
      </c>
      <c r="DS69" s="11">
        <v>255</v>
      </c>
      <c r="DT69" s="11">
        <v>255</v>
      </c>
    </row>
    <row r="70" spans="1:124" ht="31.5" customHeight="1">
      <c r="A70" s="82">
        <v>63</v>
      </c>
      <c r="B70" s="12"/>
      <c r="C70" s="13"/>
      <c r="D70" s="14"/>
      <c r="E70" s="12"/>
      <c r="F70" s="13"/>
      <c r="G70" s="13"/>
      <c r="H70" s="13"/>
      <c r="I70" s="14" t="str">
        <f t="shared" si="20"/>
        <v/>
      </c>
      <c r="J70" s="14" t="str">
        <f t="shared" si="0"/>
        <v/>
      </c>
      <c r="K70" s="264" t="str">
        <f t="shared" si="23"/>
        <v/>
      </c>
      <c r="L70" s="13"/>
      <c r="M70" s="83" t="str">
        <f t="shared" si="7"/>
        <v>63A</v>
      </c>
      <c r="N70" s="58"/>
      <c r="O70" s="15"/>
      <c r="P70" s="15"/>
      <c r="Q70" s="15"/>
      <c r="R70" s="15"/>
      <c r="S70" s="15"/>
      <c r="T70" s="14"/>
      <c r="U70" s="14"/>
      <c r="V70" s="14"/>
      <c r="W70" s="14"/>
      <c r="X70" s="14"/>
      <c r="Y70" s="14"/>
      <c r="Z70" s="14"/>
      <c r="AA70" s="14"/>
      <c r="AB70" s="84" t="str">
        <f t="shared" si="8"/>
        <v>63B</v>
      </c>
      <c r="AC70" s="58"/>
      <c r="AD70" s="31"/>
      <c r="AE70" s="31"/>
      <c r="AF70" s="31"/>
      <c r="AG70" s="31"/>
      <c r="AH70" s="31"/>
      <c r="AI70" s="32"/>
      <c r="AJ70" s="32"/>
      <c r="AK70" s="32"/>
      <c r="AL70" s="32"/>
      <c r="AM70" s="32"/>
      <c r="AN70" s="32"/>
      <c r="AO70" s="32"/>
      <c r="AP70" s="32"/>
      <c r="AQ70" s="15"/>
      <c r="AS70" s="11">
        <f t="shared" si="9"/>
        <v>9</v>
      </c>
      <c r="AZ70" s="11" t="e">
        <f t="shared" si="10"/>
        <v>#VALUE!</v>
      </c>
      <c r="BA70" s="11" t="e">
        <f t="shared" si="11"/>
        <v>#VALUE!</v>
      </c>
      <c r="BB70" s="11" t="e">
        <f t="shared" si="12"/>
        <v>#VALUE!</v>
      </c>
      <c r="BC70" s="11" t="e">
        <f t="shared" si="13"/>
        <v>#VALUE!</v>
      </c>
      <c r="BD70" s="11" t="str">
        <f t="shared" si="24"/>
        <v>記載なし</v>
      </c>
      <c r="BE70" s="11" t="str">
        <f t="shared" si="25"/>
        <v>A</v>
      </c>
      <c r="BF70" s="11" t="e">
        <f t="shared" si="21"/>
        <v>#VALUE!</v>
      </c>
      <c r="BG70" s="11" t="e">
        <f t="shared" si="14"/>
        <v>#VALUE!</v>
      </c>
      <c r="BH70" s="11" t="str">
        <f t="shared" si="15"/>
        <v>C</v>
      </c>
      <c r="BI70" s="11" t="str">
        <f t="shared" si="16"/>
        <v>次判定へ</v>
      </c>
      <c r="BJ70" s="11" t="str">
        <f t="shared" si="17"/>
        <v>以後判定なし</v>
      </c>
      <c r="BK70" s="11" t="e">
        <f t="shared" si="18"/>
        <v>#N/A</v>
      </c>
      <c r="BL70" s="11" t="e">
        <f t="shared" si="26"/>
        <v>#VALUE!</v>
      </c>
      <c r="BM70" s="11" t="e" cm="1">
        <f t="array" ref="BM70">IF(AND($BJ70=3,$BC70=0,MOD(VLOOKUP($BB70,BU:DT,$BK70,FALSE),2)=0,INDEX(BU:DT,VLOOKUP($BB70,BU:DT,$BK70,FALSE)+8,$BK70+1)=0),"D",IF(AND($BJ70=3,$BC70=255,MOD(VLOOKUP($BB70,BU:DT,$BK70,FALSE),2)=1,INDEX(BU:DT,VLOOKUP($BB70,BU:DT,$BK70,FALSE)+8,$BK70+1)=255),"D","C"))</f>
        <v>#VALUE!</v>
      </c>
      <c r="BN70" s="11" t="e" cm="1">
        <f t="array" ref="BN70">IF(AND($BJ70=2,$BC70=0,$BB70=0,MOD(VLOOKUP($BA70,BU:DT,$BK70,FALSE),2)=0,INDEX(DH:EM,VLOOKUP($BA70,BU:DT,$BK70,FALSE)+8,DC76+1)=0,INDEX(BU:DT,VLOOKUP($BA70,BU:DT,$BK70,FALSE)+8,$BK70+2)=0),"D",IF(AND($BJ70=2,$BC70=255,$BB70=255,MOD(VLOOKUP($BA70,BU:DT,$BK70,FALSE),2)=1,INDEX(BU:DT,VLOOKUP($BA70,BU:DT,$BK70,FALSE)+8,$BK70+1)=255,INDEX(BU:DT,VLOOKUP($BA70,BU:DT,$BK70,FALSE)+8,$BK70+2)=255),"D","C"))</f>
        <v>#VALUE!</v>
      </c>
      <c r="BO70" s="11" t="str">
        <f t="shared" si="19"/>
        <v>判定不要</v>
      </c>
      <c r="BP70" s="11" t="e">
        <f t="shared" si="27"/>
        <v>#VALUE!</v>
      </c>
      <c r="BU70" s="11">
        <v>62</v>
      </c>
      <c r="CC70" s="11">
        <v>62</v>
      </c>
      <c r="CD70" s="11">
        <v>0</v>
      </c>
      <c r="CS70" s="11">
        <v>62</v>
      </c>
      <c r="CT70" s="11">
        <v>0</v>
      </c>
      <c r="CU70" s="11">
        <v>0</v>
      </c>
      <c r="DQ70" s="11">
        <v>62</v>
      </c>
      <c r="DR70" s="11">
        <v>0</v>
      </c>
      <c r="DS70" s="11">
        <v>0</v>
      </c>
      <c r="DT70" s="11">
        <v>0</v>
      </c>
    </row>
    <row r="71" spans="1:124" ht="31.5" customHeight="1">
      <c r="A71" s="82">
        <v>64</v>
      </c>
      <c r="B71" s="12"/>
      <c r="C71" s="13"/>
      <c r="D71" s="14"/>
      <c r="E71" s="12"/>
      <c r="F71" s="13"/>
      <c r="G71" s="13"/>
      <c r="H71" s="13"/>
      <c r="I71" s="14" t="str">
        <f t="shared" si="20"/>
        <v/>
      </c>
      <c r="J71" s="14" t="str">
        <f t="shared" si="0"/>
        <v/>
      </c>
      <c r="K71" s="264" t="str">
        <f t="shared" si="23"/>
        <v/>
      </c>
      <c r="L71" s="13"/>
      <c r="M71" s="83" t="str">
        <f t="shared" si="7"/>
        <v>64A</v>
      </c>
      <c r="N71" s="58"/>
      <c r="O71" s="15"/>
      <c r="P71" s="15"/>
      <c r="Q71" s="15"/>
      <c r="R71" s="15"/>
      <c r="S71" s="15"/>
      <c r="T71" s="14"/>
      <c r="U71" s="14"/>
      <c r="V71" s="14"/>
      <c r="W71" s="14"/>
      <c r="X71" s="14"/>
      <c r="Y71" s="14"/>
      <c r="Z71" s="14"/>
      <c r="AA71" s="14"/>
      <c r="AB71" s="84" t="str">
        <f t="shared" si="8"/>
        <v>64B</v>
      </c>
      <c r="AC71" s="58"/>
      <c r="AD71" s="31"/>
      <c r="AE71" s="31"/>
      <c r="AF71" s="31"/>
      <c r="AG71" s="31"/>
      <c r="AH71" s="31"/>
      <c r="AI71" s="32"/>
      <c r="AJ71" s="32"/>
      <c r="AK71" s="32"/>
      <c r="AL71" s="32"/>
      <c r="AM71" s="32"/>
      <c r="AN71" s="32"/>
      <c r="AO71" s="32"/>
      <c r="AP71" s="32"/>
      <c r="AQ71" s="15"/>
      <c r="AS71" s="11">
        <f t="shared" si="9"/>
        <v>9</v>
      </c>
      <c r="AZ71" s="11" t="e">
        <f t="shared" si="10"/>
        <v>#VALUE!</v>
      </c>
      <c r="BA71" s="11" t="e">
        <f t="shared" si="11"/>
        <v>#VALUE!</v>
      </c>
      <c r="BB71" s="11" t="e">
        <f t="shared" si="12"/>
        <v>#VALUE!</v>
      </c>
      <c r="BC71" s="11" t="e">
        <f t="shared" si="13"/>
        <v>#VALUE!</v>
      </c>
      <c r="BD71" s="11" t="str">
        <f t="shared" si="24"/>
        <v>記載なし</v>
      </c>
      <c r="BE71" s="11" t="str">
        <f t="shared" si="25"/>
        <v>A</v>
      </c>
      <c r="BF71" s="11" t="e">
        <f t="shared" si="21"/>
        <v>#VALUE!</v>
      </c>
      <c r="BG71" s="11" t="e">
        <f t="shared" si="14"/>
        <v>#VALUE!</v>
      </c>
      <c r="BH71" s="11" t="str">
        <f t="shared" si="15"/>
        <v>C</v>
      </c>
      <c r="BI71" s="11" t="str">
        <f t="shared" si="16"/>
        <v>次判定へ</v>
      </c>
      <c r="BJ71" s="11" t="str">
        <f t="shared" si="17"/>
        <v>以後判定なし</v>
      </c>
      <c r="BK71" s="11" t="e">
        <f t="shared" si="18"/>
        <v>#N/A</v>
      </c>
      <c r="BL71" s="11" t="e">
        <f t="shared" si="26"/>
        <v>#VALUE!</v>
      </c>
      <c r="BM71" s="11" t="e" cm="1">
        <f t="array" ref="BM71">IF(AND($BJ71=3,$BC71=0,MOD(VLOOKUP($BB71,BU:DT,$BK71,FALSE),2)=0,INDEX(BU:DT,VLOOKUP($BB71,BU:DT,$BK71,FALSE)+8,$BK71+1)=0),"D",IF(AND($BJ71=3,$BC71=255,MOD(VLOOKUP($BB71,BU:DT,$BK71,FALSE),2)=1,INDEX(BU:DT,VLOOKUP($BB71,BU:DT,$BK71,FALSE)+8,$BK71+1)=255),"D","C"))</f>
        <v>#VALUE!</v>
      </c>
      <c r="BN71" s="11" t="e" cm="1">
        <f t="array" ref="BN71">IF(AND($BJ71=2,$BC71=0,$BB71=0,MOD(VLOOKUP($BA71,BU:DT,$BK71,FALSE),2)=0,INDEX(DH:EM,VLOOKUP($BA71,BU:DT,$BK71,FALSE)+8,DC77+1)=0,INDEX(BU:DT,VLOOKUP($BA71,BU:DT,$BK71,FALSE)+8,$BK71+2)=0),"D",IF(AND($BJ71=2,$BC71=255,$BB71=255,MOD(VLOOKUP($BA71,BU:DT,$BK71,FALSE),2)=1,INDEX(BU:DT,VLOOKUP($BA71,BU:DT,$BK71,FALSE)+8,$BK71+1)=255,INDEX(BU:DT,VLOOKUP($BA71,BU:DT,$BK71,FALSE)+8,$BK71+2)=255),"D","C"))</f>
        <v>#VALUE!</v>
      </c>
      <c r="BO71" s="11" t="str">
        <f t="shared" si="19"/>
        <v>判定不要</v>
      </c>
      <c r="BP71" s="11" t="e">
        <f t="shared" si="27"/>
        <v>#VALUE!</v>
      </c>
      <c r="BU71" s="11">
        <v>63</v>
      </c>
      <c r="BV71" s="11">
        <v>63</v>
      </c>
      <c r="BW71" s="11">
        <v>63</v>
      </c>
      <c r="BX71" s="11">
        <v>63</v>
      </c>
      <c r="BY71" s="11">
        <v>63</v>
      </c>
      <c r="BZ71" s="11">
        <v>63</v>
      </c>
      <c r="CC71" s="11">
        <v>63</v>
      </c>
      <c r="CD71" s="11">
        <v>255</v>
      </c>
      <c r="CE71" s="11">
        <v>63</v>
      </c>
      <c r="CF71" s="11">
        <v>255</v>
      </c>
      <c r="CG71" s="11">
        <v>63</v>
      </c>
      <c r="CH71" s="11">
        <v>255</v>
      </c>
      <c r="CI71" s="11">
        <v>63</v>
      </c>
      <c r="CJ71" s="11">
        <v>255</v>
      </c>
      <c r="CK71" s="11">
        <v>63</v>
      </c>
      <c r="CL71" s="11">
        <v>255</v>
      </c>
      <c r="CM71" s="11">
        <v>63</v>
      </c>
      <c r="CN71" s="11">
        <v>255</v>
      </c>
      <c r="CS71" s="11">
        <v>63</v>
      </c>
      <c r="CT71" s="11">
        <v>255</v>
      </c>
      <c r="CU71" s="11">
        <v>255</v>
      </c>
      <c r="CV71" s="11">
        <v>63</v>
      </c>
      <c r="CW71" s="11">
        <v>255</v>
      </c>
      <c r="CX71" s="11">
        <v>255</v>
      </c>
      <c r="CY71" s="11">
        <v>63</v>
      </c>
      <c r="CZ71" s="11">
        <v>255</v>
      </c>
      <c r="DA71" s="11">
        <v>255</v>
      </c>
      <c r="DB71" s="11">
        <v>63</v>
      </c>
      <c r="DC71" s="11">
        <v>255</v>
      </c>
      <c r="DD71" s="11">
        <v>255</v>
      </c>
      <c r="DE71" s="11">
        <v>63</v>
      </c>
      <c r="DF71" s="11">
        <v>255</v>
      </c>
      <c r="DG71" s="11">
        <v>255</v>
      </c>
      <c r="DH71" s="11">
        <v>63</v>
      </c>
      <c r="DI71" s="11">
        <v>255</v>
      </c>
      <c r="DJ71" s="11">
        <v>255</v>
      </c>
      <c r="DQ71" s="11">
        <v>63</v>
      </c>
      <c r="DR71" s="11">
        <v>255</v>
      </c>
      <c r="DS71" s="11">
        <v>255</v>
      </c>
      <c r="DT71" s="11">
        <v>255</v>
      </c>
    </row>
    <row r="72" spans="1:124" ht="31.5" customHeight="1">
      <c r="A72" s="82">
        <v>65</v>
      </c>
      <c r="B72" s="12"/>
      <c r="C72" s="13"/>
      <c r="D72" s="14"/>
      <c r="E72" s="12"/>
      <c r="F72" s="13"/>
      <c r="G72" s="13"/>
      <c r="H72" s="13"/>
      <c r="I72" s="14" t="str">
        <f t="shared" si="20"/>
        <v/>
      </c>
      <c r="J72" s="14" t="str">
        <f t="shared" si="0"/>
        <v/>
      </c>
      <c r="K72" s="264" t="str">
        <f t="shared" ref="K72:K107" si="28">IF($I72="脆弱性診断当日に連携してください。","",IF(AND($F72="診断希望あり",OR($G72="インターネット",$G72="インターネットVPN"),$I72&lt;&gt;""),$BP72,""))</f>
        <v/>
      </c>
      <c r="L72" s="13"/>
      <c r="M72" s="83" t="str">
        <f t="shared" si="7"/>
        <v>65A</v>
      </c>
      <c r="N72" s="58"/>
      <c r="O72" s="15"/>
      <c r="P72" s="15"/>
      <c r="Q72" s="15"/>
      <c r="R72" s="15"/>
      <c r="S72" s="15"/>
      <c r="T72" s="14"/>
      <c r="U72" s="14"/>
      <c r="V72" s="14"/>
      <c r="W72" s="14"/>
      <c r="X72" s="14"/>
      <c r="Y72" s="14"/>
      <c r="Z72" s="14"/>
      <c r="AA72" s="14"/>
      <c r="AB72" s="84" t="str">
        <f t="shared" si="8"/>
        <v>65B</v>
      </c>
      <c r="AC72" s="58"/>
      <c r="AD72" s="31"/>
      <c r="AE72" s="31"/>
      <c r="AF72" s="31"/>
      <c r="AG72" s="31"/>
      <c r="AH72" s="31"/>
      <c r="AI72" s="32"/>
      <c r="AJ72" s="32"/>
      <c r="AK72" s="32"/>
      <c r="AL72" s="32"/>
      <c r="AM72" s="32"/>
      <c r="AN72" s="32"/>
      <c r="AO72" s="32"/>
      <c r="AP72" s="32"/>
      <c r="AQ72" s="15"/>
      <c r="AS72" s="11">
        <f t="shared" si="9"/>
        <v>9</v>
      </c>
      <c r="AZ72" s="11" t="e">
        <f t="shared" si="10"/>
        <v>#VALUE!</v>
      </c>
      <c r="BA72" s="11" t="e">
        <f t="shared" si="11"/>
        <v>#VALUE!</v>
      </c>
      <c r="BB72" s="11" t="e">
        <f t="shared" si="12"/>
        <v>#VALUE!</v>
      </c>
      <c r="BC72" s="11" t="e">
        <f t="shared" si="13"/>
        <v>#VALUE!</v>
      </c>
      <c r="BD72" s="11" t="str">
        <f t="shared" ref="BD72:BD107" si="29">IF($I72="","記載なし","a")</f>
        <v>記載なし</v>
      </c>
      <c r="BE72" s="11" t="str">
        <f t="shared" ref="BE72:BE107" si="30">IFERROR(OR($AZ72&gt;255,$BA72&gt;255,$BB72&gt;255,$BC72&gt;255,$AZ72="",$BA72="",$BB72="",$BC72=""),"A")</f>
        <v>A</v>
      </c>
      <c r="BF72" s="11" t="e">
        <f t="shared" si="21"/>
        <v>#VALUE!</v>
      </c>
      <c r="BG72" s="11" t="e">
        <f t="shared" si="14"/>
        <v>#VALUE!</v>
      </c>
      <c r="BH72" s="11" t="str">
        <f t="shared" si="15"/>
        <v>C</v>
      </c>
      <c r="BI72" s="11" t="str">
        <f t="shared" si="16"/>
        <v>次判定へ</v>
      </c>
      <c r="BJ72" s="11" t="str">
        <f t="shared" si="17"/>
        <v>以後判定なし</v>
      </c>
      <c r="BK72" s="11" t="e">
        <f t="shared" si="18"/>
        <v>#N/A</v>
      </c>
      <c r="BL72" s="11" t="e">
        <f t="shared" ref="BL72:BL107" si="31">IF(AND($BJ72=4,$BC72=0,VLOOKUP($BC72,BU:DT,$BK72,FALSE)=0),"D",IF(AND($BJ72=4,VLOOKUP($BC72,BU:DT,$BK72,FALSE)&lt;&gt;0),"D","C"))</f>
        <v>#VALUE!</v>
      </c>
      <c r="BM72" s="11" t="e" cm="1">
        <f t="array" ref="BM72">IF(AND($BJ72=3,$BC72=0,MOD(VLOOKUP($BB72,BU:DT,$BK72,FALSE),2)=0,INDEX(BU:DT,VLOOKUP($BB72,BU:DT,$BK72,FALSE)+8,$BK72+1)=0),"D",IF(AND($BJ72=3,$BC72=255,MOD(VLOOKUP($BB72,BU:DT,$BK72,FALSE),2)=1,INDEX(BU:DT,VLOOKUP($BB72,BU:DT,$BK72,FALSE)+8,$BK72+1)=255),"D","C"))</f>
        <v>#VALUE!</v>
      </c>
      <c r="BN72" s="11" t="e" cm="1">
        <f t="array" ref="BN72">IF(AND($BJ72=2,$BC72=0,$BB72=0,MOD(VLOOKUP($BA72,BU:DT,$BK72,FALSE),2)=0,INDEX(DH:EM,VLOOKUP($BA72,BU:DT,$BK72,FALSE)+8,DC78+1)=0,INDEX(BU:DT,VLOOKUP($BA72,BU:DT,$BK72,FALSE)+8,$BK72+2)=0),"D",IF(AND($BJ72=2,$BC72=255,$BB72=255,MOD(VLOOKUP($BA72,BU:DT,$BK72,FALSE),2)=1,INDEX(BU:DT,VLOOKUP($BA72,BU:DT,$BK72,FALSE)+8,$BK72+1)=255,INDEX(BU:DT,VLOOKUP($BA72,BU:DT,$BK72,FALSE)+8,$BK72+2)=255),"D","C"))</f>
        <v>#VALUE!</v>
      </c>
      <c r="BO72" s="11" t="str">
        <f t="shared" si="19"/>
        <v>判定不要</v>
      </c>
      <c r="BP72" s="11" t="e">
        <f t="shared" ref="BP72:BP107" si="32">IF(AND($BD72="a",$BE72="A"),$BR$8,IF($BF72="A",$BR$8,IF($BG72="B",$BR$9,IF($BH72="C",$BR$10,IF($BI72="E",$BR$12,IF($BI72="C",$BR$10,IF($BJ72="C",$BR$10,IF($BO72="C",$BR$10,IF($BO72="D",$BR$11,"ERROR")))))))))</f>
        <v>#VALUE!</v>
      </c>
      <c r="BU72" s="11">
        <v>64</v>
      </c>
      <c r="BV72" s="11">
        <v>64</v>
      </c>
      <c r="BW72" s="11">
        <v>64</v>
      </c>
      <c r="BX72" s="11">
        <v>64</v>
      </c>
      <c r="BY72" s="11">
        <v>64</v>
      </c>
      <c r="BZ72" s="11">
        <v>64</v>
      </c>
      <c r="CC72" s="11">
        <v>64</v>
      </c>
      <c r="CD72" s="11">
        <v>0</v>
      </c>
      <c r="CE72" s="11">
        <v>64</v>
      </c>
      <c r="CF72" s="11">
        <v>0</v>
      </c>
      <c r="CG72" s="11">
        <v>64</v>
      </c>
      <c r="CH72" s="11">
        <v>0</v>
      </c>
      <c r="CI72" s="11">
        <v>64</v>
      </c>
      <c r="CJ72" s="11">
        <v>0</v>
      </c>
      <c r="CK72" s="11">
        <v>64</v>
      </c>
      <c r="CL72" s="11">
        <v>0</v>
      </c>
      <c r="CM72" s="11">
        <v>64</v>
      </c>
      <c r="CN72" s="11">
        <v>0</v>
      </c>
      <c r="CS72" s="11">
        <v>64</v>
      </c>
      <c r="CT72" s="11">
        <v>0</v>
      </c>
      <c r="CU72" s="11">
        <v>0</v>
      </c>
      <c r="CV72" s="11">
        <v>64</v>
      </c>
      <c r="CW72" s="11">
        <v>0</v>
      </c>
      <c r="CX72" s="11">
        <v>0</v>
      </c>
      <c r="CY72" s="11">
        <v>64</v>
      </c>
      <c r="CZ72" s="11">
        <v>0</v>
      </c>
      <c r="DA72" s="11">
        <v>0</v>
      </c>
      <c r="DB72" s="11">
        <v>64</v>
      </c>
      <c r="DC72" s="11">
        <v>0</v>
      </c>
      <c r="DD72" s="11">
        <v>0</v>
      </c>
      <c r="DE72" s="11">
        <v>64</v>
      </c>
      <c r="DF72" s="11">
        <v>0</v>
      </c>
      <c r="DG72" s="11">
        <v>0</v>
      </c>
      <c r="DH72" s="11">
        <v>64</v>
      </c>
      <c r="DI72" s="11">
        <v>0</v>
      </c>
      <c r="DJ72" s="11">
        <v>0</v>
      </c>
      <c r="DQ72" s="11">
        <v>64</v>
      </c>
      <c r="DR72" s="11">
        <v>0</v>
      </c>
      <c r="DS72" s="11">
        <v>0</v>
      </c>
      <c r="DT72" s="11">
        <v>0</v>
      </c>
    </row>
    <row r="73" spans="1:124" ht="31.5" customHeight="1">
      <c r="A73" s="82">
        <v>66</v>
      </c>
      <c r="B73" s="12"/>
      <c r="C73" s="13"/>
      <c r="D73" s="14"/>
      <c r="E73" s="12"/>
      <c r="F73" s="13"/>
      <c r="G73" s="13"/>
      <c r="H73" s="13"/>
      <c r="I73" s="14" t="str">
        <f t="shared" ref="I73:I107" si="33">IF(AND(F73="診断希望あり",H73="動的IP"),"脆弱性診断当日に連携してください。","")</f>
        <v/>
      </c>
      <c r="J73" s="14" t="str">
        <f t="shared" ref="J73:J107" si="34">IF(AND(I73&lt;&gt;"",I73&lt;&gt;"脆弱性診断当日に連携してください。"),"/32","")</f>
        <v/>
      </c>
      <c r="K73" s="264" t="str">
        <f t="shared" si="28"/>
        <v/>
      </c>
      <c r="L73" s="13"/>
      <c r="M73" s="83" t="str">
        <f t="shared" ref="M73:M107" si="35">TEXT(A73,"00")&amp;"A"</f>
        <v>66A</v>
      </c>
      <c r="N73" s="58"/>
      <c r="O73" s="15"/>
      <c r="P73" s="15"/>
      <c r="Q73" s="15"/>
      <c r="R73" s="15"/>
      <c r="S73" s="15"/>
      <c r="T73" s="14"/>
      <c r="U73" s="14"/>
      <c r="V73" s="14"/>
      <c r="W73" s="14"/>
      <c r="X73" s="14"/>
      <c r="Y73" s="14"/>
      <c r="Z73" s="14"/>
      <c r="AA73" s="14"/>
      <c r="AB73" s="84" t="str">
        <f t="shared" ref="AB73:AB107" si="36">TEXT(A73,"00")&amp;"B"</f>
        <v>66B</v>
      </c>
      <c r="AC73" s="58"/>
      <c r="AD73" s="31"/>
      <c r="AE73" s="31"/>
      <c r="AF73" s="31"/>
      <c r="AG73" s="31"/>
      <c r="AH73" s="31"/>
      <c r="AI73" s="32"/>
      <c r="AJ73" s="32"/>
      <c r="AK73" s="32"/>
      <c r="AL73" s="32"/>
      <c r="AM73" s="32"/>
      <c r="AN73" s="32"/>
      <c r="AO73" s="32"/>
      <c r="AP73" s="32"/>
      <c r="AQ73" s="15"/>
      <c r="AS73" s="11">
        <f t="shared" ref="AS73:AS108" si="37">IF(OR(COUNTIF(C73,"*CAF*")&gt;0,COUNTIF(C73,"*caf*")&gt;0),1,IF(OR(COUNTIF(C73,"*COP*")&gt;0,COUNTIF(C73,"*cop*")&gt;0),2,IF(COUNTIF(C73,"不明")&gt;0,8,IF(COUNTIF(C73,"")&gt;0,9,3))))</f>
        <v>9</v>
      </c>
      <c r="AZ73" s="11" t="e">
        <f t="shared" ref="AZ73:AZ107" si="38">VALUE(LEFT($I73,FIND(".",$I73)-1))</f>
        <v>#VALUE!</v>
      </c>
      <c r="BA73" s="11" t="e">
        <f t="shared" ref="BA73:BA107" si="39">VALUE(MID(LEFT($I73,FIND(".",$I73,LEN($AZ73)+2)-1),LEN($AZ73)+2,3))</f>
        <v>#VALUE!</v>
      </c>
      <c r="BB73" s="11" t="e">
        <f t="shared" ref="BB73:BB107" si="40">VALUE(MID(LEFT($I73,FIND(".",$I73,LEN($AZ73&amp;$BA73)+3)-1),LEN($AZ73&amp;$BA73)+3,3))</f>
        <v>#VALUE!</v>
      </c>
      <c r="BC73" s="11" t="e">
        <f t="shared" ref="BC73:BC107" si="41">VALUE(SUBSTITUTE(RIGHT($I73,LEN($I73)-LEN($AZ73&amp;$BA73&amp;$BB73)-3),"/"&amp;IFERROR(MID($I73,FIND("/",$I73)+1,3),""),""))</f>
        <v>#VALUE!</v>
      </c>
      <c r="BD73" s="11" t="str">
        <f t="shared" si="29"/>
        <v>記載なし</v>
      </c>
      <c r="BE73" s="11" t="str">
        <f t="shared" si="30"/>
        <v>A</v>
      </c>
      <c r="BF73" s="11" t="e">
        <f t="shared" ref="BF73:BF107" si="42">IF(OR($AZ73&gt;255,$BA73&gt;255,$BB73&gt;255,$BC73&gt;255,$AZ73="",$BA73="",$BB73="",$BC73=""),"A","次判定へ")</f>
        <v>#VALUE!</v>
      </c>
      <c r="BG73" s="11" t="e">
        <f t="shared" ref="BG73:BG107" si="43">IF(OR(AND($AZ73=10,AND($BA73&gt;=0,$BA73&lt;=255),AND($BB73&gt;=0,$BB73&lt;=255),AND($BC73&gt;=0,$BC73&lt;=255)),AND($AZ73=172,AND($BA73&gt;=16,$BA73&lt;=31),AND($BB73&gt;=0,$BB73&lt;=255),AND($BC73&gt;=0,$BC73&lt;=255)),AND($AZ73=192,$BA73=168,AND($BB73&gt;=0,$BB73&lt;=255),AND($BC73&gt;=0,$BC73&lt;=255)),AND($AZ73=100,AND($BA73&gt;=64,$BA73&lt;=127),AND($BB73&gt;=0,$BB73&lt;=255),AND($BC73&gt;=0,$BC73&lt;=255))),"B","次判定へ")</f>
        <v>#VALUE!</v>
      </c>
      <c r="BH73" s="11" t="str">
        <f t="shared" ref="BH73:BH107" si="44">IFERROR(VALUE(MID($J73,FIND("/",$J73)+1,3)),IFERROR(VALUE(MID($J73,FIND("/",$J73)+1,2)),"C"))</f>
        <v>C</v>
      </c>
      <c r="BI73" s="11" t="str">
        <f t="shared" ref="BI73:BI107" si="45">IF($BH73=32,"E",IF($BH73=31,"C","次判定へ"))</f>
        <v>次判定へ</v>
      </c>
      <c r="BJ73" s="11" t="str">
        <f t="shared" ref="BJ73:BJ107" si="46">IF(AND($BH73&lt;&gt;"C",$BI73="次判定へ"),IF($BH73&gt;=24,4,IF($BH73&gt;=16,3,IF($BH73&gt;=8,2,"C"))),"以後判定なし")</f>
        <v>以後判定なし</v>
      </c>
      <c r="BK73" s="11" t="e">
        <f t="shared" ref="BK73:BK107" si="47">VALUE(MATCH($BH73,$BU$7:$DT$7,0))</f>
        <v>#N/A</v>
      </c>
      <c r="BL73" s="11" t="e">
        <f t="shared" si="31"/>
        <v>#VALUE!</v>
      </c>
      <c r="BM73" s="11" t="e" cm="1">
        <f t="array" ref="BM73">IF(AND($BJ73=3,$BC73=0,MOD(VLOOKUP($BB73,BU:DT,$BK73,FALSE),2)=0,INDEX(BU:DT,VLOOKUP($BB73,BU:DT,$BK73,FALSE)+8,$BK73+1)=0),"D",IF(AND($BJ73=3,$BC73=255,MOD(VLOOKUP($BB73,BU:DT,$BK73,FALSE),2)=1,INDEX(BU:DT,VLOOKUP($BB73,BU:DT,$BK73,FALSE)+8,$BK73+1)=255),"D","C"))</f>
        <v>#VALUE!</v>
      </c>
      <c r="BN73" s="11" t="e" cm="1">
        <f t="array" ref="BN73">IF(AND($BJ73=2,$BC73=0,$BB73=0,MOD(VLOOKUP($BA73,BU:DT,$BK73,FALSE),2)=0,INDEX(DH:EM,VLOOKUP($BA73,BU:DT,$BK73,FALSE)+8,DC79+1)=0,INDEX(BU:DT,VLOOKUP($BA73,BU:DT,$BK73,FALSE)+8,$BK73+2)=0),"D",IF(AND($BJ73=2,$BC73=255,$BB73=255,MOD(VLOOKUP($BA73,BU:DT,$BK73,FALSE),2)=1,INDEX(BU:DT,VLOOKUP($BA73,BU:DT,$BK73,FALSE)+8,$BK73+1)=255,INDEX(BU:DT,VLOOKUP($BA73,BU:DT,$BK73,FALSE)+8,$BK73+2)=255),"D","C"))</f>
        <v>#VALUE!</v>
      </c>
      <c r="BO73" s="11" t="str">
        <f t="shared" ref="BO73:BO107" si="48">IF($BJ73&lt;&gt;"以後判定なし",IF(AND($BJ73=4,$BL73="D"),"D",(IF(AND($BJ73=3,$BM73="D"),"D",(IF(AND($BJ73=2,$BN73="D"),"D","C"))))),"判定不要")</f>
        <v>判定不要</v>
      </c>
      <c r="BP73" s="11" t="e">
        <f t="shared" si="32"/>
        <v>#VALUE!</v>
      </c>
      <c r="BU73" s="11">
        <v>65</v>
      </c>
      <c r="CC73" s="11">
        <v>65</v>
      </c>
      <c r="CD73" s="11">
        <v>255</v>
      </c>
      <c r="CS73" s="11">
        <v>65</v>
      </c>
      <c r="CT73" s="11">
        <v>255</v>
      </c>
      <c r="CU73" s="11">
        <v>255</v>
      </c>
      <c r="DQ73" s="11">
        <v>65</v>
      </c>
      <c r="DR73" s="11">
        <v>255</v>
      </c>
      <c r="DS73" s="11">
        <v>255</v>
      </c>
      <c r="DT73" s="11">
        <v>255</v>
      </c>
    </row>
    <row r="74" spans="1:124" ht="31.5" customHeight="1">
      <c r="A74" s="82">
        <v>67</v>
      </c>
      <c r="B74" s="12"/>
      <c r="C74" s="13"/>
      <c r="D74" s="14"/>
      <c r="E74" s="12"/>
      <c r="F74" s="13"/>
      <c r="G74" s="13"/>
      <c r="H74" s="13"/>
      <c r="I74" s="14" t="str">
        <f t="shared" si="33"/>
        <v/>
      </c>
      <c r="J74" s="14" t="str">
        <f t="shared" si="34"/>
        <v/>
      </c>
      <c r="K74" s="264" t="str">
        <f t="shared" si="28"/>
        <v/>
      </c>
      <c r="L74" s="13"/>
      <c r="M74" s="83" t="str">
        <f t="shared" si="35"/>
        <v>67A</v>
      </c>
      <c r="N74" s="58"/>
      <c r="O74" s="15"/>
      <c r="P74" s="15"/>
      <c r="Q74" s="15"/>
      <c r="R74" s="15"/>
      <c r="S74" s="15"/>
      <c r="T74" s="14"/>
      <c r="U74" s="14"/>
      <c r="V74" s="14"/>
      <c r="W74" s="14"/>
      <c r="X74" s="14"/>
      <c r="Y74" s="14"/>
      <c r="Z74" s="14"/>
      <c r="AA74" s="14"/>
      <c r="AB74" s="84" t="str">
        <f t="shared" si="36"/>
        <v>67B</v>
      </c>
      <c r="AC74" s="58"/>
      <c r="AD74" s="31"/>
      <c r="AE74" s="31"/>
      <c r="AF74" s="31"/>
      <c r="AG74" s="31"/>
      <c r="AH74" s="31"/>
      <c r="AI74" s="32"/>
      <c r="AJ74" s="32"/>
      <c r="AK74" s="32"/>
      <c r="AL74" s="32"/>
      <c r="AM74" s="32"/>
      <c r="AN74" s="32"/>
      <c r="AO74" s="32"/>
      <c r="AP74" s="32"/>
      <c r="AQ74" s="15"/>
      <c r="AS74" s="11">
        <f t="shared" si="37"/>
        <v>9</v>
      </c>
      <c r="AZ74" s="11" t="e">
        <f t="shared" si="38"/>
        <v>#VALUE!</v>
      </c>
      <c r="BA74" s="11" t="e">
        <f t="shared" si="39"/>
        <v>#VALUE!</v>
      </c>
      <c r="BB74" s="11" t="e">
        <f t="shared" si="40"/>
        <v>#VALUE!</v>
      </c>
      <c r="BC74" s="11" t="e">
        <f t="shared" si="41"/>
        <v>#VALUE!</v>
      </c>
      <c r="BD74" s="11" t="str">
        <f t="shared" si="29"/>
        <v>記載なし</v>
      </c>
      <c r="BE74" s="11" t="str">
        <f t="shared" si="30"/>
        <v>A</v>
      </c>
      <c r="BF74" s="11" t="e">
        <f t="shared" si="42"/>
        <v>#VALUE!</v>
      </c>
      <c r="BG74" s="11" t="e">
        <f t="shared" si="43"/>
        <v>#VALUE!</v>
      </c>
      <c r="BH74" s="11" t="str">
        <f t="shared" si="44"/>
        <v>C</v>
      </c>
      <c r="BI74" s="11" t="str">
        <f t="shared" si="45"/>
        <v>次判定へ</v>
      </c>
      <c r="BJ74" s="11" t="str">
        <f t="shared" si="46"/>
        <v>以後判定なし</v>
      </c>
      <c r="BK74" s="11" t="e">
        <f t="shared" si="47"/>
        <v>#N/A</v>
      </c>
      <c r="BL74" s="11" t="e">
        <f t="shared" si="31"/>
        <v>#VALUE!</v>
      </c>
      <c r="BM74" s="11" t="e" cm="1">
        <f t="array" ref="BM74">IF(AND($BJ74=3,$BC74=0,MOD(VLOOKUP($BB74,BU:DT,$BK74,FALSE),2)=0,INDEX(BU:DT,VLOOKUP($BB74,BU:DT,$BK74,FALSE)+8,$BK74+1)=0),"D",IF(AND($BJ74=3,$BC74=255,MOD(VLOOKUP($BB74,BU:DT,$BK74,FALSE),2)=1,INDEX(BU:DT,VLOOKUP($BB74,BU:DT,$BK74,FALSE)+8,$BK74+1)=255),"D","C"))</f>
        <v>#VALUE!</v>
      </c>
      <c r="BN74" s="11" t="e" cm="1">
        <f t="array" ref="BN74">IF(AND($BJ74=2,$BC74=0,$BB74=0,MOD(VLOOKUP($BA74,BU:DT,$BK74,FALSE),2)=0,INDEX(DH:EM,VLOOKUP($BA74,BU:DT,$BK74,FALSE)+8,DC80+1)=0,INDEX(BU:DT,VLOOKUP($BA74,BU:DT,$BK74,FALSE)+8,$BK74+2)=0),"D",IF(AND($BJ74=2,$BC74=255,$BB74=255,MOD(VLOOKUP($BA74,BU:DT,$BK74,FALSE),2)=1,INDEX(BU:DT,VLOOKUP($BA74,BU:DT,$BK74,FALSE)+8,$BK74+1)=255,INDEX(BU:DT,VLOOKUP($BA74,BU:DT,$BK74,FALSE)+8,$BK74+2)=255),"D","C"))</f>
        <v>#VALUE!</v>
      </c>
      <c r="BO74" s="11" t="str">
        <f t="shared" si="48"/>
        <v>判定不要</v>
      </c>
      <c r="BP74" s="11" t="e">
        <f t="shared" si="32"/>
        <v>#VALUE!</v>
      </c>
      <c r="BU74" s="11">
        <v>66</v>
      </c>
      <c r="CC74" s="11">
        <v>66</v>
      </c>
      <c r="CD74" s="11">
        <v>0</v>
      </c>
      <c r="CS74" s="11">
        <v>66</v>
      </c>
      <c r="CT74" s="11">
        <v>0</v>
      </c>
      <c r="CU74" s="11">
        <v>0</v>
      </c>
      <c r="DQ74" s="11">
        <v>66</v>
      </c>
      <c r="DR74" s="11">
        <v>0</v>
      </c>
      <c r="DS74" s="11">
        <v>0</v>
      </c>
      <c r="DT74" s="11">
        <v>0</v>
      </c>
    </row>
    <row r="75" spans="1:124" ht="31.5" customHeight="1">
      <c r="A75" s="82">
        <v>68</v>
      </c>
      <c r="B75" s="12"/>
      <c r="C75" s="13"/>
      <c r="D75" s="14"/>
      <c r="E75" s="12"/>
      <c r="F75" s="13"/>
      <c r="G75" s="13"/>
      <c r="H75" s="13"/>
      <c r="I75" s="14" t="str">
        <f t="shared" si="33"/>
        <v/>
      </c>
      <c r="J75" s="14" t="str">
        <f t="shared" si="34"/>
        <v/>
      </c>
      <c r="K75" s="264" t="str">
        <f t="shared" si="28"/>
        <v/>
      </c>
      <c r="L75" s="13"/>
      <c r="M75" s="83" t="str">
        <f t="shared" si="35"/>
        <v>68A</v>
      </c>
      <c r="N75" s="58"/>
      <c r="O75" s="15"/>
      <c r="P75" s="15"/>
      <c r="Q75" s="15"/>
      <c r="R75" s="15"/>
      <c r="S75" s="15"/>
      <c r="T75" s="14"/>
      <c r="U75" s="14"/>
      <c r="V75" s="14"/>
      <c r="W75" s="14"/>
      <c r="X75" s="14"/>
      <c r="Y75" s="14"/>
      <c r="Z75" s="14"/>
      <c r="AA75" s="14"/>
      <c r="AB75" s="84" t="str">
        <f t="shared" si="36"/>
        <v>68B</v>
      </c>
      <c r="AC75" s="58"/>
      <c r="AD75" s="31"/>
      <c r="AE75" s="31"/>
      <c r="AF75" s="31"/>
      <c r="AG75" s="31"/>
      <c r="AH75" s="31"/>
      <c r="AI75" s="32"/>
      <c r="AJ75" s="32"/>
      <c r="AK75" s="32"/>
      <c r="AL75" s="32"/>
      <c r="AM75" s="32"/>
      <c r="AN75" s="32"/>
      <c r="AO75" s="32"/>
      <c r="AP75" s="32"/>
      <c r="AQ75" s="15"/>
      <c r="AS75" s="11">
        <f t="shared" si="37"/>
        <v>9</v>
      </c>
      <c r="AZ75" s="11" t="e">
        <f t="shared" si="38"/>
        <v>#VALUE!</v>
      </c>
      <c r="BA75" s="11" t="e">
        <f t="shared" si="39"/>
        <v>#VALUE!</v>
      </c>
      <c r="BB75" s="11" t="e">
        <f t="shared" si="40"/>
        <v>#VALUE!</v>
      </c>
      <c r="BC75" s="11" t="e">
        <f t="shared" si="41"/>
        <v>#VALUE!</v>
      </c>
      <c r="BD75" s="11" t="str">
        <f t="shared" si="29"/>
        <v>記載なし</v>
      </c>
      <c r="BE75" s="11" t="str">
        <f t="shared" si="30"/>
        <v>A</v>
      </c>
      <c r="BF75" s="11" t="e">
        <f t="shared" si="42"/>
        <v>#VALUE!</v>
      </c>
      <c r="BG75" s="11" t="e">
        <f t="shared" si="43"/>
        <v>#VALUE!</v>
      </c>
      <c r="BH75" s="11" t="str">
        <f t="shared" si="44"/>
        <v>C</v>
      </c>
      <c r="BI75" s="11" t="str">
        <f t="shared" si="45"/>
        <v>次判定へ</v>
      </c>
      <c r="BJ75" s="11" t="str">
        <f t="shared" si="46"/>
        <v>以後判定なし</v>
      </c>
      <c r="BK75" s="11" t="e">
        <f t="shared" si="47"/>
        <v>#N/A</v>
      </c>
      <c r="BL75" s="11" t="e">
        <f t="shared" si="31"/>
        <v>#VALUE!</v>
      </c>
      <c r="BM75" s="11" t="e" cm="1">
        <f t="array" ref="BM75">IF(AND($BJ75=3,$BC75=0,MOD(VLOOKUP($BB75,BU:DT,$BK75,FALSE),2)=0,INDEX(BU:DT,VLOOKUP($BB75,BU:DT,$BK75,FALSE)+8,$BK75+1)=0),"D",IF(AND($BJ75=3,$BC75=255,MOD(VLOOKUP($BB75,BU:DT,$BK75,FALSE),2)=1,INDEX(BU:DT,VLOOKUP($BB75,BU:DT,$BK75,FALSE)+8,$BK75+1)=255),"D","C"))</f>
        <v>#VALUE!</v>
      </c>
      <c r="BN75" s="11" t="e" cm="1">
        <f t="array" ref="BN75">IF(AND($BJ75=2,$BC75=0,$BB75=0,MOD(VLOOKUP($BA75,BU:DT,$BK75,FALSE),2)=0,INDEX(DH:EM,VLOOKUP($BA75,BU:DT,$BK75,FALSE)+8,DC81+1)=0,INDEX(BU:DT,VLOOKUP($BA75,BU:DT,$BK75,FALSE)+8,$BK75+2)=0),"D",IF(AND($BJ75=2,$BC75=255,$BB75=255,MOD(VLOOKUP($BA75,BU:DT,$BK75,FALSE),2)=1,INDEX(BU:DT,VLOOKUP($BA75,BU:DT,$BK75,FALSE)+8,$BK75+1)=255,INDEX(BU:DT,VLOOKUP($BA75,BU:DT,$BK75,FALSE)+8,$BK75+2)=255),"D","C"))</f>
        <v>#VALUE!</v>
      </c>
      <c r="BO75" s="11" t="str">
        <f t="shared" si="48"/>
        <v>判定不要</v>
      </c>
      <c r="BP75" s="11" t="e">
        <f t="shared" si="32"/>
        <v>#VALUE!</v>
      </c>
      <c r="BU75" s="11">
        <v>67</v>
      </c>
      <c r="BV75" s="11">
        <v>67</v>
      </c>
      <c r="CC75" s="11">
        <v>67</v>
      </c>
      <c r="CD75" s="11">
        <v>255</v>
      </c>
      <c r="CE75" s="11">
        <v>67</v>
      </c>
      <c r="CF75" s="11">
        <v>255</v>
      </c>
      <c r="CS75" s="11">
        <v>67</v>
      </c>
      <c r="CT75" s="11">
        <v>255</v>
      </c>
      <c r="CU75" s="11">
        <v>255</v>
      </c>
      <c r="CV75" s="11">
        <v>67</v>
      </c>
      <c r="CW75" s="11">
        <v>255</v>
      </c>
      <c r="CX75" s="11">
        <v>255</v>
      </c>
      <c r="DQ75" s="11">
        <v>67</v>
      </c>
      <c r="DR75" s="11">
        <v>255</v>
      </c>
      <c r="DS75" s="11">
        <v>255</v>
      </c>
      <c r="DT75" s="11">
        <v>255</v>
      </c>
    </row>
    <row r="76" spans="1:124" ht="31.5" customHeight="1">
      <c r="A76" s="82">
        <v>69</v>
      </c>
      <c r="B76" s="12"/>
      <c r="C76" s="13"/>
      <c r="D76" s="14"/>
      <c r="E76" s="12"/>
      <c r="F76" s="13"/>
      <c r="G76" s="13"/>
      <c r="H76" s="13"/>
      <c r="I76" s="14" t="str">
        <f t="shared" si="33"/>
        <v/>
      </c>
      <c r="J76" s="14" t="str">
        <f t="shared" si="34"/>
        <v/>
      </c>
      <c r="K76" s="264" t="str">
        <f t="shared" si="28"/>
        <v/>
      </c>
      <c r="L76" s="13"/>
      <c r="M76" s="83" t="str">
        <f t="shared" si="35"/>
        <v>69A</v>
      </c>
      <c r="N76" s="58"/>
      <c r="O76" s="15"/>
      <c r="P76" s="15"/>
      <c r="Q76" s="15"/>
      <c r="R76" s="15"/>
      <c r="S76" s="15"/>
      <c r="T76" s="14"/>
      <c r="U76" s="14"/>
      <c r="V76" s="14"/>
      <c r="W76" s="14"/>
      <c r="X76" s="14"/>
      <c r="Y76" s="14"/>
      <c r="Z76" s="14"/>
      <c r="AA76" s="14"/>
      <c r="AB76" s="84" t="str">
        <f t="shared" si="36"/>
        <v>69B</v>
      </c>
      <c r="AC76" s="58"/>
      <c r="AD76" s="31"/>
      <c r="AE76" s="31"/>
      <c r="AF76" s="31"/>
      <c r="AG76" s="31"/>
      <c r="AH76" s="31"/>
      <c r="AI76" s="32"/>
      <c r="AJ76" s="32"/>
      <c r="AK76" s="32"/>
      <c r="AL76" s="32"/>
      <c r="AM76" s="32"/>
      <c r="AN76" s="32"/>
      <c r="AO76" s="32"/>
      <c r="AP76" s="32"/>
      <c r="AQ76" s="15"/>
      <c r="AS76" s="11">
        <f t="shared" si="37"/>
        <v>9</v>
      </c>
      <c r="AZ76" s="11" t="e">
        <f t="shared" si="38"/>
        <v>#VALUE!</v>
      </c>
      <c r="BA76" s="11" t="e">
        <f t="shared" si="39"/>
        <v>#VALUE!</v>
      </c>
      <c r="BB76" s="11" t="e">
        <f t="shared" si="40"/>
        <v>#VALUE!</v>
      </c>
      <c r="BC76" s="11" t="e">
        <f t="shared" si="41"/>
        <v>#VALUE!</v>
      </c>
      <c r="BD76" s="11" t="str">
        <f t="shared" si="29"/>
        <v>記載なし</v>
      </c>
      <c r="BE76" s="11" t="str">
        <f t="shared" si="30"/>
        <v>A</v>
      </c>
      <c r="BF76" s="11" t="e">
        <f t="shared" si="42"/>
        <v>#VALUE!</v>
      </c>
      <c r="BG76" s="11" t="e">
        <f t="shared" si="43"/>
        <v>#VALUE!</v>
      </c>
      <c r="BH76" s="11" t="str">
        <f t="shared" si="44"/>
        <v>C</v>
      </c>
      <c r="BI76" s="11" t="str">
        <f t="shared" si="45"/>
        <v>次判定へ</v>
      </c>
      <c r="BJ76" s="11" t="str">
        <f t="shared" si="46"/>
        <v>以後判定なし</v>
      </c>
      <c r="BK76" s="11" t="e">
        <f t="shared" si="47"/>
        <v>#N/A</v>
      </c>
      <c r="BL76" s="11" t="e">
        <f t="shared" si="31"/>
        <v>#VALUE!</v>
      </c>
      <c r="BM76" s="11" t="e" cm="1">
        <f t="array" ref="BM76">IF(AND($BJ76=3,$BC76=0,MOD(VLOOKUP($BB76,BU:DT,$BK76,FALSE),2)=0,INDEX(BU:DT,VLOOKUP($BB76,BU:DT,$BK76,FALSE)+8,$BK76+1)=0),"D",IF(AND($BJ76=3,$BC76=255,MOD(VLOOKUP($BB76,BU:DT,$BK76,FALSE),2)=1,INDEX(BU:DT,VLOOKUP($BB76,BU:DT,$BK76,FALSE)+8,$BK76+1)=255),"D","C"))</f>
        <v>#VALUE!</v>
      </c>
      <c r="BN76" s="11" t="e" cm="1">
        <f t="array" ref="BN76">IF(AND($BJ76=2,$BC76=0,$BB76=0,MOD(VLOOKUP($BA76,BU:DT,$BK76,FALSE),2)=0,INDEX(DH:EM,VLOOKUP($BA76,BU:DT,$BK76,FALSE)+8,DC82+1)=0,INDEX(BU:DT,VLOOKUP($BA76,BU:DT,$BK76,FALSE)+8,$BK76+2)=0),"D",IF(AND($BJ76=2,$BC76=255,$BB76=255,MOD(VLOOKUP($BA76,BU:DT,$BK76,FALSE),2)=1,INDEX(BU:DT,VLOOKUP($BA76,BU:DT,$BK76,FALSE)+8,$BK76+1)=255,INDEX(BU:DT,VLOOKUP($BA76,BU:DT,$BK76,FALSE)+8,$BK76+2)=255),"D","C"))</f>
        <v>#VALUE!</v>
      </c>
      <c r="BO76" s="11" t="str">
        <f t="shared" si="48"/>
        <v>判定不要</v>
      </c>
      <c r="BP76" s="11" t="e">
        <f t="shared" si="32"/>
        <v>#VALUE!</v>
      </c>
      <c r="BU76" s="11">
        <v>68</v>
      </c>
      <c r="BV76" s="11">
        <v>68</v>
      </c>
      <c r="CC76" s="11">
        <v>68</v>
      </c>
      <c r="CD76" s="11">
        <v>0</v>
      </c>
      <c r="CE76" s="11">
        <v>68</v>
      </c>
      <c r="CF76" s="11">
        <v>0</v>
      </c>
      <c r="CS76" s="11">
        <v>68</v>
      </c>
      <c r="CT76" s="11">
        <v>0</v>
      </c>
      <c r="CU76" s="11">
        <v>0</v>
      </c>
      <c r="CV76" s="11">
        <v>68</v>
      </c>
      <c r="CW76" s="11">
        <v>0</v>
      </c>
      <c r="CX76" s="11">
        <v>0</v>
      </c>
      <c r="DQ76" s="11">
        <v>68</v>
      </c>
      <c r="DR76" s="11">
        <v>0</v>
      </c>
      <c r="DS76" s="11">
        <v>0</v>
      </c>
      <c r="DT76" s="11">
        <v>0</v>
      </c>
    </row>
    <row r="77" spans="1:124" ht="31.5" customHeight="1">
      <c r="A77" s="82">
        <v>70</v>
      </c>
      <c r="B77" s="12"/>
      <c r="C77" s="13"/>
      <c r="D77" s="14"/>
      <c r="E77" s="12"/>
      <c r="F77" s="13"/>
      <c r="G77" s="13"/>
      <c r="H77" s="13"/>
      <c r="I77" s="14" t="str">
        <f t="shared" si="33"/>
        <v/>
      </c>
      <c r="J77" s="14" t="str">
        <f t="shared" si="34"/>
        <v/>
      </c>
      <c r="K77" s="264" t="str">
        <f t="shared" si="28"/>
        <v/>
      </c>
      <c r="L77" s="13"/>
      <c r="M77" s="83" t="str">
        <f t="shared" si="35"/>
        <v>70A</v>
      </c>
      <c r="N77" s="58"/>
      <c r="O77" s="15"/>
      <c r="P77" s="15"/>
      <c r="Q77" s="15"/>
      <c r="R77" s="15"/>
      <c r="S77" s="15"/>
      <c r="T77" s="14"/>
      <c r="U77" s="14"/>
      <c r="V77" s="14"/>
      <c r="W77" s="14"/>
      <c r="X77" s="14"/>
      <c r="Y77" s="14"/>
      <c r="Z77" s="14"/>
      <c r="AA77" s="14"/>
      <c r="AB77" s="84" t="str">
        <f t="shared" si="36"/>
        <v>70B</v>
      </c>
      <c r="AC77" s="58"/>
      <c r="AD77" s="31"/>
      <c r="AE77" s="31"/>
      <c r="AF77" s="31"/>
      <c r="AG77" s="31"/>
      <c r="AH77" s="31"/>
      <c r="AI77" s="32"/>
      <c r="AJ77" s="32"/>
      <c r="AK77" s="32"/>
      <c r="AL77" s="32"/>
      <c r="AM77" s="32"/>
      <c r="AN77" s="32"/>
      <c r="AO77" s="32"/>
      <c r="AP77" s="32"/>
      <c r="AQ77" s="15"/>
      <c r="AS77" s="11">
        <f t="shared" si="37"/>
        <v>9</v>
      </c>
      <c r="AZ77" s="11" t="e">
        <f t="shared" si="38"/>
        <v>#VALUE!</v>
      </c>
      <c r="BA77" s="11" t="e">
        <f t="shared" si="39"/>
        <v>#VALUE!</v>
      </c>
      <c r="BB77" s="11" t="e">
        <f t="shared" si="40"/>
        <v>#VALUE!</v>
      </c>
      <c r="BC77" s="11" t="e">
        <f t="shared" si="41"/>
        <v>#VALUE!</v>
      </c>
      <c r="BD77" s="11" t="str">
        <f t="shared" si="29"/>
        <v>記載なし</v>
      </c>
      <c r="BE77" s="11" t="str">
        <f t="shared" si="30"/>
        <v>A</v>
      </c>
      <c r="BF77" s="11" t="e">
        <f t="shared" si="42"/>
        <v>#VALUE!</v>
      </c>
      <c r="BG77" s="11" t="e">
        <f t="shared" si="43"/>
        <v>#VALUE!</v>
      </c>
      <c r="BH77" s="11" t="str">
        <f t="shared" si="44"/>
        <v>C</v>
      </c>
      <c r="BI77" s="11" t="str">
        <f t="shared" si="45"/>
        <v>次判定へ</v>
      </c>
      <c r="BJ77" s="11" t="str">
        <f t="shared" si="46"/>
        <v>以後判定なし</v>
      </c>
      <c r="BK77" s="11" t="e">
        <f t="shared" si="47"/>
        <v>#N/A</v>
      </c>
      <c r="BL77" s="11" t="e">
        <f t="shared" si="31"/>
        <v>#VALUE!</v>
      </c>
      <c r="BM77" s="11" t="e" cm="1">
        <f t="array" ref="BM77">IF(AND($BJ77=3,$BC77=0,MOD(VLOOKUP($BB77,BU:DT,$BK77,FALSE),2)=0,INDEX(BU:DT,VLOOKUP($BB77,BU:DT,$BK77,FALSE)+8,$BK77+1)=0),"D",IF(AND($BJ77=3,$BC77=255,MOD(VLOOKUP($BB77,BU:DT,$BK77,FALSE),2)=1,INDEX(BU:DT,VLOOKUP($BB77,BU:DT,$BK77,FALSE)+8,$BK77+1)=255),"D","C"))</f>
        <v>#VALUE!</v>
      </c>
      <c r="BN77" s="11" t="e" cm="1">
        <f t="array" ref="BN77">IF(AND($BJ77=2,$BC77=0,$BB77=0,MOD(VLOOKUP($BA77,BU:DT,$BK77,FALSE),2)=0,INDEX(DH:EM,VLOOKUP($BA77,BU:DT,$BK77,FALSE)+8,DC83+1)=0,INDEX(BU:DT,VLOOKUP($BA77,BU:DT,$BK77,FALSE)+8,$BK77+2)=0),"D",IF(AND($BJ77=2,$BC77=255,$BB77=255,MOD(VLOOKUP($BA77,BU:DT,$BK77,FALSE),2)=1,INDEX(BU:DT,VLOOKUP($BA77,BU:DT,$BK77,FALSE)+8,$BK77+1)=255,INDEX(BU:DT,VLOOKUP($BA77,BU:DT,$BK77,FALSE)+8,$BK77+2)=255),"D","C"))</f>
        <v>#VALUE!</v>
      </c>
      <c r="BO77" s="11" t="str">
        <f t="shared" si="48"/>
        <v>判定不要</v>
      </c>
      <c r="BP77" s="11" t="e">
        <f t="shared" si="32"/>
        <v>#VALUE!</v>
      </c>
      <c r="BU77" s="11">
        <v>69</v>
      </c>
      <c r="CC77" s="11">
        <v>69</v>
      </c>
      <c r="CD77" s="11">
        <v>255</v>
      </c>
      <c r="CS77" s="11">
        <v>69</v>
      </c>
      <c r="CT77" s="11">
        <v>255</v>
      </c>
      <c r="CU77" s="11">
        <v>255</v>
      </c>
      <c r="DQ77" s="11">
        <v>69</v>
      </c>
      <c r="DR77" s="11">
        <v>255</v>
      </c>
      <c r="DS77" s="11">
        <v>255</v>
      </c>
      <c r="DT77" s="11">
        <v>255</v>
      </c>
    </row>
    <row r="78" spans="1:124" ht="31.5" customHeight="1">
      <c r="A78" s="82">
        <v>71</v>
      </c>
      <c r="B78" s="12"/>
      <c r="C78" s="13"/>
      <c r="D78" s="14"/>
      <c r="E78" s="12"/>
      <c r="F78" s="13"/>
      <c r="G78" s="13"/>
      <c r="H78" s="13"/>
      <c r="I78" s="14" t="str">
        <f t="shared" si="33"/>
        <v/>
      </c>
      <c r="J78" s="14" t="str">
        <f t="shared" si="34"/>
        <v/>
      </c>
      <c r="K78" s="264" t="str">
        <f t="shared" si="28"/>
        <v/>
      </c>
      <c r="L78" s="13"/>
      <c r="M78" s="83" t="str">
        <f t="shared" si="35"/>
        <v>71A</v>
      </c>
      <c r="N78" s="58"/>
      <c r="O78" s="15"/>
      <c r="P78" s="15"/>
      <c r="Q78" s="15"/>
      <c r="R78" s="15"/>
      <c r="S78" s="15"/>
      <c r="T78" s="14"/>
      <c r="U78" s="14"/>
      <c r="V78" s="14"/>
      <c r="W78" s="14"/>
      <c r="X78" s="14"/>
      <c r="Y78" s="14"/>
      <c r="Z78" s="14"/>
      <c r="AA78" s="14"/>
      <c r="AB78" s="84" t="str">
        <f t="shared" si="36"/>
        <v>71B</v>
      </c>
      <c r="AC78" s="58"/>
      <c r="AD78" s="31"/>
      <c r="AE78" s="31"/>
      <c r="AF78" s="31"/>
      <c r="AG78" s="31"/>
      <c r="AH78" s="31"/>
      <c r="AI78" s="32"/>
      <c r="AJ78" s="32"/>
      <c r="AK78" s="32"/>
      <c r="AL78" s="32"/>
      <c r="AM78" s="32"/>
      <c r="AN78" s="32"/>
      <c r="AO78" s="32"/>
      <c r="AP78" s="32"/>
      <c r="AQ78" s="15"/>
      <c r="AS78" s="11">
        <f t="shared" si="37"/>
        <v>9</v>
      </c>
      <c r="AZ78" s="11" t="e">
        <f t="shared" si="38"/>
        <v>#VALUE!</v>
      </c>
      <c r="BA78" s="11" t="e">
        <f t="shared" si="39"/>
        <v>#VALUE!</v>
      </c>
      <c r="BB78" s="11" t="e">
        <f t="shared" si="40"/>
        <v>#VALUE!</v>
      </c>
      <c r="BC78" s="11" t="e">
        <f t="shared" si="41"/>
        <v>#VALUE!</v>
      </c>
      <c r="BD78" s="11" t="str">
        <f t="shared" si="29"/>
        <v>記載なし</v>
      </c>
      <c r="BE78" s="11" t="str">
        <f t="shared" si="30"/>
        <v>A</v>
      </c>
      <c r="BF78" s="11" t="e">
        <f t="shared" si="42"/>
        <v>#VALUE!</v>
      </c>
      <c r="BG78" s="11" t="e">
        <f t="shared" si="43"/>
        <v>#VALUE!</v>
      </c>
      <c r="BH78" s="11" t="str">
        <f t="shared" si="44"/>
        <v>C</v>
      </c>
      <c r="BI78" s="11" t="str">
        <f t="shared" si="45"/>
        <v>次判定へ</v>
      </c>
      <c r="BJ78" s="11" t="str">
        <f t="shared" si="46"/>
        <v>以後判定なし</v>
      </c>
      <c r="BK78" s="11" t="e">
        <f t="shared" si="47"/>
        <v>#N/A</v>
      </c>
      <c r="BL78" s="11" t="e">
        <f t="shared" si="31"/>
        <v>#VALUE!</v>
      </c>
      <c r="BM78" s="11" t="e" cm="1">
        <f t="array" ref="BM78">IF(AND($BJ78=3,$BC78=0,MOD(VLOOKUP($BB78,BU:DT,$BK78,FALSE),2)=0,INDEX(BU:DT,VLOOKUP($BB78,BU:DT,$BK78,FALSE)+8,$BK78+1)=0),"D",IF(AND($BJ78=3,$BC78=255,MOD(VLOOKUP($BB78,BU:DT,$BK78,FALSE),2)=1,INDEX(BU:DT,VLOOKUP($BB78,BU:DT,$BK78,FALSE)+8,$BK78+1)=255),"D","C"))</f>
        <v>#VALUE!</v>
      </c>
      <c r="BN78" s="11" t="e" cm="1">
        <f t="array" ref="BN78">IF(AND($BJ78=2,$BC78=0,$BB78=0,MOD(VLOOKUP($BA78,BU:DT,$BK78,FALSE),2)=0,INDEX(DH:EM,VLOOKUP($BA78,BU:DT,$BK78,FALSE)+8,DC84+1)=0,INDEX(BU:DT,VLOOKUP($BA78,BU:DT,$BK78,FALSE)+8,$BK78+2)=0),"D",IF(AND($BJ78=2,$BC78=255,$BB78=255,MOD(VLOOKUP($BA78,BU:DT,$BK78,FALSE),2)=1,INDEX(BU:DT,VLOOKUP($BA78,BU:DT,$BK78,FALSE)+8,$BK78+1)=255,INDEX(BU:DT,VLOOKUP($BA78,BU:DT,$BK78,FALSE)+8,$BK78+2)=255),"D","C"))</f>
        <v>#VALUE!</v>
      </c>
      <c r="BO78" s="11" t="str">
        <f t="shared" si="48"/>
        <v>判定不要</v>
      </c>
      <c r="BP78" s="11" t="e">
        <f t="shared" si="32"/>
        <v>#VALUE!</v>
      </c>
      <c r="BU78" s="11">
        <v>70</v>
      </c>
      <c r="CC78" s="11">
        <v>70</v>
      </c>
      <c r="CD78" s="11">
        <v>0</v>
      </c>
      <c r="CS78" s="11">
        <v>70</v>
      </c>
      <c r="CT78" s="11">
        <v>0</v>
      </c>
      <c r="CU78" s="11">
        <v>0</v>
      </c>
      <c r="DQ78" s="11">
        <v>70</v>
      </c>
      <c r="DR78" s="11">
        <v>0</v>
      </c>
      <c r="DS78" s="11">
        <v>0</v>
      </c>
      <c r="DT78" s="11">
        <v>0</v>
      </c>
    </row>
    <row r="79" spans="1:124" ht="31.5" customHeight="1">
      <c r="A79" s="82">
        <v>72</v>
      </c>
      <c r="B79" s="12"/>
      <c r="C79" s="13"/>
      <c r="D79" s="14"/>
      <c r="E79" s="12"/>
      <c r="F79" s="13"/>
      <c r="G79" s="13"/>
      <c r="H79" s="13"/>
      <c r="I79" s="14" t="str">
        <f t="shared" si="33"/>
        <v/>
      </c>
      <c r="J79" s="14" t="str">
        <f t="shared" si="34"/>
        <v/>
      </c>
      <c r="K79" s="264" t="str">
        <f t="shared" si="28"/>
        <v/>
      </c>
      <c r="L79" s="13"/>
      <c r="M79" s="83" t="str">
        <f t="shared" si="35"/>
        <v>72A</v>
      </c>
      <c r="N79" s="58"/>
      <c r="O79" s="15"/>
      <c r="P79" s="15"/>
      <c r="Q79" s="15"/>
      <c r="R79" s="15"/>
      <c r="S79" s="15"/>
      <c r="T79" s="14"/>
      <c r="U79" s="14"/>
      <c r="V79" s="14"/>
      <c r="W79" s="14"/>
      <c r="X79" s="14"/>
      <c r="Y79" s="14"/>
      <c r="Z79" s="14"/>
      <c r="AA79" s="14"/>
      <c r="AB79" s="84" t="str">
        <f t="shared" si="36"/>
        <v>72B</v>
      </c>
      <c r="AC79" s="58"/>
      <c r="AD79" s="31"/>
      <c r="AE79" s="31"/>
      <c r="AF79" s="31"/>
      <c r="AG79" s="31"/>
      <c r="AH79" s="31"/>
      <c r="AI79" s="32"/>
      <c r="AJ79" s="32"/>
      <c r="AK79" s="32"/>
      <c r="AL79" s="32"/>
      <c r="AM79" s="32"/>
      <c r="AN79" s="32"/>
      <c r="AO79" s="32"/>
      <c r="AP79" s="32"/>
      <c r="AQ79" s="15"/>
      <c r="AS79" s="11">
        <f t="shared" si="37"/>
        <v>9</v>
      </c>
      <c r="AZ79" s="11" t="e">
        <f t="shared" si="38"/>
        <v>#VALUE!</v>
      </c>
      <c r="BA79" s="11" t="e">
        <f t="shared" si="39"/>
        <v>#VALUE!</v>
      </c>
      <c r="BB79" s="11" t="e">
        <f t="shared" si="40"/>
        <v>#VALUE!</v>
      </c>
      <c r="BC79" s="11" t="e">
        <f t="shared" si="41"/>
        <v>#VALUE!</v>
      </c>
      <c r="BD79" s="11" t="str">
        <f t="shared" si="29"/>
        <v>記載なし</v>
      </c>
      <c r="BE79" s="11" t="str">
        <f t="shared" si="30"/>
        <v>A</v>
      </c>
      <c r="BF79" s="11" t="e">
        <f t="shared" si="42"/>
        <v>#VALUE!</v>
      </c>
      <c r="BG79" s="11" t="e">
        <f t="shared" si="43"/>
        <v>#VALUE!</v>
      </c>
      <c r="BH79" s="11" t="str">
        <f t="shared" si="44"/>
        <v>C</v>
      </c>
      <c r="BI79" s="11" t="str">
        <f t="shared" si="45"/>
        <v>次判定へ</v>
      </c>
      <c r="BJ79" s="11" t="str">
        <f t="shared" si="46"/>
        <v>以後判定なし</v>
      </c>
      <c r="BK79" s="11" t="e">
        <f t="shared" si="47"/>
        <v>#N/A</v>
      </c>
      <c r="BL79" s="11" t="e">
        <f t="shared" si="31"/>
        <v>#VALUE!</v>
      </c>
      <c r="BM79" s="11" t="e" cm="1">
        <f t="array" ref="BM79">IF(AND($BJ79=3,$BC79=0,MOD(VLOOKUP($BB79,BU:DT,$BK79,FALSE),2)=0,INDEX(BU:DT,VLOOKUP($BB79,BU:DT,$BK79,FALSE)+8,$BK79+1)=0),"D",IF(AND($BJ79=3,$BC79=255,MOD(VLOOKUP($BB79,BU:DT,$BK79,FALSE),2)=1,INDEX(BU:DT,VLOOKUP($BB79,BU:DT,$BK79,FALSE)+8,$BK79+1)=255),"D","C"))</f>
        <v>#VALUE!</v>
      </c>
      <c r="BN79" s="11" t="e" cm="1">
        <f t="array" ref="BN79">IF(AND($BJ79=2,$BC79=0,$BB79=0,MOD(VLOOKUP($BA79,BU:DT,$BK79,FALSE),2)=0,INDEX(DH:EM,VLOOKUP($BA79,BU:DT,$BK79,FALSE)+8,DC85+1)=0,INDEX(BU:DT,VLOOKUP($BA79,BU:DT,$BK79,FALSE)+8,$BK79+2)=0),"D",IF(AND($BJ79=2,$BC79=255,$BB79=255,MOD(VLOOKUP($BA79,BU:DT,$BK79,FALSE),2)=1,INDEX(BU:DT,VLOOKUP($BA79,BU:DT,$BK79,FALSE)+8,$BK79+1)=255,INDEX(BU:DT,VLOOKUP($BA79,BU:DT,$BK79,FALSE)+8,$BK79+2)=255),"D","C"))</f>
        <v>#VALUE!</v>
      </c>
      <c r="BO79" s="11" t="str">
        <f t="shared" si="48"/>
        <v>判定不要</v>
      </c>
      <c r="BP79" s="11" t="e">
        <f t="shared" si="32"/>
        <v>#VALUE!</v>
      </c>
      <c r="BU79" s="11">
        <v>71</v>
      </c>
      <c r="BV79" s="11">
        <v>71</v>
      </c>
      <c r="BW79" s="11">
        <v>71</v>
      </c>
      <c r="CC79" s="11">
        <v>71</v>
      </c>
      <c r="CD79" s="11">
        <v>255</v>
      </c>
      <c r="CE79" s="11">
        <v>71</v>
      </c>
      <c r="CF79" s="11">
        <v>255</v>
      </c>
      <c r="CG79" s="11">
        <v>71</v>
      </c>
      <c r="CH79" s="11">
        <v>255</v>
      </c>
      <c r="CS79" s="11">
        <v>71</v>
      </c>
      <c r="CT79" s="11">
        <v>255</v>
      </c>
      <c r="CU79" s="11">
        <v>255</v>
      </c>
      <c r="CV79" s="11">
        <v>71</v>
      </c>
      <c r="CW79" s="11">
        <v>255</v>
      </c>
      <c r="CX79" s="11">
        <v>255</v>
      </c>
      <c r="CY79" s="11">
        <v>71</v>
      </c>
      <c r="CZ79" s="11">
        <v>255</v>
      </c>
      <c r="DA79" s="11">
        <v>255</v>
      </c>
      <c r="DQ79" s="11">
        <v>71</v>
      </c>
      <c r="DR79" s="11">
        <v>255</v>
      </c>
      <c r="DS79" s="11">
        <v>255</v>
      </c>
      <c r="DT79" s="11">
        <v>255</v>
      </c>
    </row>
    <row r="80" spans="1:124" ht="31.5" customHeight="1">
      <c r="A80" s="82">
        <v>73</v>
      </c>
      <c r="B80" s="12"/>
      <c r="C80" s="13"/>
      <c r="D80" s="14"/>
      <c r="E80" s="12"/>
      <c r="F80" s="13"/>
      <c r="G80" s="13"/>
      <c r="H80" s="13"/>
      <c r="I80" s="14" t="str">
        <f t="shared" si="33"/>
        <v/>
      </c>
      <c r="J80" s="14" t="str">
        <f t="shared" si="34"/>
        <v/>
      </c>
      <c r="K80" s="264" t="str">
        <f t="shared" si="28"/>
        <v/>
      </c>
      <c r="L80" s="13"/>
      <c r="M80" s="83" t="str">
        <f t="shared" si="35"/>
        <v>73A</v>
      </c>
      <c r="N80" s="58"/>
      <c r="O80" s="15"/>
      <c r="P80" s="15"/>
      <c r="Q80" s="15"/>
      <c r="R80" s="15"/>
      <c r="S80" s="15"/>
      <c r="T80" s="14"/>
      <c r="U80" s="14"/>
      <c r="V80" s="14"/>
      <c r="W80" s="14"/>
      <c r="X80" s="14"/>
      <c r="Y80" s="14"/>
      <c r="Z80" s="14"/>
      <c r="AA80" s="14"/>
      <c r="AB80" s="84" t="str">
        <f t="shared" si="36"/>
        <v>73B</v>
      </c>
      <c r="AC80" s="58"/>
      <c r="AD80" s="31"/>
      <c r="AE80" s="31"/>
      <c r="AF80" s="31"/>
      <c r="AG80" s="31"/>
      <c r="AH80" s="31"/>
      <c r="AI80" s="32"/>
      <c r="AJ80" s="32"/>
      <c r="AK80" s="32"/>
      <c r="AL80" s="32"/>
      <c r="AM80" s="32"/>
      <c r="AN80" s="32"/>
      <c r="AO80" s="32"/>
      <c r="AP80" s="32"/>
      <c r="AQ80" s="15"/>
      <c r="AS80" s="11">
        <f t="shared" si="37"/>
        <v>9</v>
      </c>
      <c r="AZ80" s="11" t="e">
        <f t="shared" si="38"/>
        <v>#VALUE!</v>
      </c>
      <c r="BA80" s="11" t="e">
        <f t="shared" si="39"/>
        <v>#VALUE!</v>
      </c>
      <c r="BB80" s="11" t="e">
        <f t="shared" si="40"/>
        <v>#VALUE!</v>
      </c>
      <c r="BC80" s="11" t="e">
        <f t="shared" si="41"/>
        <v>#VALUE!</v>
      </c>
      <c r="BD80" s="11" t="str">
        <f t="shared" si="29"/>
        <v>記載なし</v>
      </c>
      <c r="BE80" s="11" t="str">
        <f t="shared" si="30"/>
        <v>A</v>
      </c>
      <c r="BF80" s="11" t="e">
        <f t="shared" si="42"/>
        <v>#VALUE!</v>
      </c>
      <c r="BG80" s="11" t="e">
        <f t="shared" si="43"/>
        <v>#VALUE!</v>
      </c>
      <c r="BH80" s="11" t="str">
        <f t="shared" si="44"/>
        <v>C</v>
      </c>
      <c r="BI80" s="11" t="str">
        <f t="shared" si="45"/>
        <v>次判定へ</v>
      </c>
      <c r="BJ80" s="11" t="str">
        <f t="shared" si="46"/>
        <v>以後判定なし</v>
      </c>
      <c r="BK80" s="11" t="e">
        <f t="shared" si="47"/>
        <v>#N/A</v>
      </c>
      <c r="BL80" s="11" t="e">
        <f t="shared" si="31"/>
        <v>#VALUE!</v>
      </c>
      <c r="BM80" s="11" t="e" cm="1">
        <f t="array" ref="BM80">IF(AND($BJ80=3,$BC80=0,MOD(VLOOKUP($BB80,BU:DT,$BK80,FALSE),2)=0,INDEX(BU:DT,VLOOKUP($BB80,BU:DT,$BK80,FALSE)+8,$BK80+1)=0),"D",IF(AND($BJ80=3,$BC80=255,MOD(VLOOKUP($BB80,BU:DT,$BK80,FALSE),2)=1,INDEX(BU:DT,VLOOKUP($BB80,BU:DT,$BK80,FALSE)+8,$BK80+1)=255),"D","C"))</f>
        <v>#VALUE!</v>
      </c>
      <c r="BN80" s="11" t="e" cm="1">
        <f t="array" ref="BN80">IF(AND($BJ80=2,$BC80=0,$BB80=0,MOD(VLOOKUP($BA80,BU:DT,$BK80,FALSE),2)=0,INDEX(DH:EM,VLOOKUP($BA80,BU:DT,$BK80,FALSE)+8,DC86+1)=0,INDEX(BU:DT,VLOOKUP($BA80,BU:DT,$BK80,FALSE)+8,$BK80+2)=0),"D",IF(AND($BJ80=2,$BC80=255,$BB80=255,MOD(VLOOKUP($BA80,BU:DT,$BK80,FALSE),2)=1,INDEX(BU:DT,VLOOKUP($BA80,BU:DT,$BK80,FALSE)+8,$BK80+1)=255,INDEX(BU:DT,VLOOKUP($BA80,BU:DT,$BK80,FALSE)+8,$BK80+2)=255),"D","C"))</f>
        <v>#VALUE!</v>
      </c>
      <c r="BO80" s="11" t="str">
        <f t="shared" si="48"/>
        <v>判定不要</v>
      </c>
      <c r="BP80" s="11" t="e">
        <f t="shared" si="32"/>
        <v>#VALUE!</v>
      </c>
      <c r="BU80" s="11">
        <v>72</v>
      </c>
      <c r="BV80" s="11">
        <v>72</v>
      </c>
      <c r="BW80" s="11">
        <v>72</v>
      </c>
      <c r="CC80" s="11">
        <v>72</v>
      </c>
      <c r="CD80" s="11">
        <v>0</v>
      </c>
      <c r="CE80" s="11">
        <v>72</v>
      </c>
      <c r="CF80" s="11">
        <v>0</v>
      </c>
      <c r="CG80" s="11">
        <v>72</v>
      </c>
      <c r="CH80" s="11">
        <v>0</v>
      </c>
      <c r="CS80" s="11">
        <v>72</v>
      </c>
      <c r="CT80" s="11">
        <v>0</v>
      </c>
      <c r="CU80" s="11">
        <v>0</v>
      </c>
      <c r="CV80" s="11">
        <v>72</v>
      </c>
      <c r="CW80" s="11">
        <v>0</v>
      </c>
      <c r="CX80" s="11">
        <v>0</v>
      </c>
      <c r="CY80" s="11">
        <v>72</v>
      </c>
      <c r="CZ80" s="11">
        <v>0</v>
      </c>
      <c r="DA80" s="11">
        <v>0</v>
      </c>
      <c r="DQ80" s="11">
        <v>72</v>
      </c>
      <c r="DR80" s="11">
        <v>0</v>
      </c>
      <c r="DS80" s="11">
        <v>0</v>
      </c>
      <c r="DT80" s="11">
        <v>0</v>
      </c>
    </row>
    <row r="81" spans="1:124" ht="31.5" customHeight="1">
      <c r="A81" s="82">
        <v>74</v>
      </c>
      <c r="B81" s="12"/>
      <c r="C81" s="13"/>
      <c r="D81" s="14"/>
      <c r="E81" s="12"/>
      <c r="F81" s="13"/>
      <c r="G81" s="13"/>
      <c r="H81" s="13"/>
      <c r="I81" s="14" t="str">
        <f t="shared" si="33"/>
        <v/>
      </c>
      <c r="J81" s="14" t="str">
        <f t="shared" si="34"/>
        <v/>
      </c>
      <c r="K81" s="264" t="str">
        <f t="shared" si="28"/>
        <v/>
      </c>
      <c r="L81" s="13"/>
      <c r="M81" s="83" t="str">
        <f t="shared" si="35"/>
        <v>74A</v>
      </c>
      <c r="N81" s="58"/>
      <c r="O81" s="15"/>
      <c r="P81" s="15"/>
      <c r="Q81" s="15"/>
      <c r="R81" s="15"/>
      <c r="S81" s="15"/>
      <c r="T81" s="14"/>
      <c r="U81" s="14"/>
      <c r="V81" s="14"/>
      <c r="W81" s="14"/>
      <c r="X81" s="14"/>
      <c r="Y81" s="14"/>
      <c r="Z81" s="14"/>
      <c r="AA81" s="14"/>
      <c r="AB81" s="84" t="str">
        <f t="shared" si="36"/>
        <v>74B</v>
      </c>
      <c r="AC81" s="58"/>
      <c r="AD81" s="31"/>
      <c r="AE81" s="31"/>
      <c r="AF81" s="31"/>
      <c r="AG81" s="31"/>
      <c r="AH81" s="31"/>
      <c r="AI81" s="32"/>
      <c r="AJ81" s="32"/>
      <c r="AK81" s="32"/>
      <c r="AL81" s="32"/>
      <c r="AM81" s="32"/>
      <c r="AN81" s="32"/>
      <c r="AO81" s="32"/>
      <c r="AP81" s="32"/>
      <c r="AQ81" s="15"/>
      <c r="AS81" s="11">
        <f t="shared" si="37"/>
        <v>9</v>
      </c>
      <c r="AZ81" s="11" t="e">
        <f t="shared" si="38"/>
        <v>#VALUE!</v>
      </c>
      <c r="BA81" s="11" t="e">
        <f t="shared" si="39"/>
        <v>#VALUE!</v>
      </c>
      <c r="BB81" s="11" t="e">
        <f t="shared" si="40"/>
        <v>#VALUE!</v>
      </c>
      <c r="BC81" s="11" t="e">
        <f t="shared" si="41"/>
        <v>#VALUE!</v>
      </c>
      <c r="BD81" s="11" t="str">
        <f t="shared" si="29"/>
        <v>記載なし</v>
      </c>
      <c r="BE81" s="11" t="str">
        <f t="shared" si="30"/>
        <v>A</v>
      </c>
      <c r="BF81" s="11" t="e">
        <f t="shared" si="42"/>
        <v>#VALUE!</v>
      </c>
      <c r="BG81" s="11" t="e">
        <f t="shared" si="43"/>
        <v>#VALUE!</v>
      </c>
      <c r="BH81" s="11" t="str">
        <f t="shared" si="44"/>
        <v>C</v>
      </c>
      <c r="BI81" s="11" t="str">
        <f t="shared" si="45"/>
        <v>次判定へ</v>
      </c>
      <c r="BJ81" s="11" t="str">
        <f t="shared" si="46"/>
        <v>以後判定なし</v>
      </c>
      <c r="BK81" s="11" t="e">
        <f t="shared" si="47"/>
        <v>#N/A</v>
      </c>
      <c r="BL81" s="11" t="e">
        <f t="shared" si="31"/>
        <v>#VALUE!</v>
      </c>
      <c r="BM81" s="11" t="e" cm="1">
        <f t="array" ref="BM81">IF(AND($BJ81=3,$BC81=0,MOD(VLOOKUP($BB81,BU:DT,$BK81,FALSE),2)=0,INDEX(BU:DT,VLOOKUP($BB81,BU:DT,$BK81,FALSE)+8,$BK81+1)=0),"D",IF(AND($BJ81=3,$BC81=255,MOD(VLOOKUP($BB81,BU:DT,$BK81,FALSE),2)=1,INDEX(BU:DT,VLOOKUP($BB81,BU:DT,$BK81,FALSE)+8,$BK81+1)=255),"D","C"))</f>
        <v>#VALUE!</v>
      </c>
      <c r="BN81" s="11" t="e" cm="1">
        <f t="array" ref="BN81">IF(AND($BJ81=2,$BC81=0,$BB81=0,MOD(VLOOKUP($BA81,BU:DT,$BK81,FALSE),2)=0,INDEX(DH:EM,VLOOKUP($BA81,BU:DT,$BK81,FALSE)+8,DC87+1)=0,INDEX(BU:DT,VLOOKUP($BA81,BU:DT,$BK81,FALSE)+8,$BK81+2)=0),"D",IF(AND($BJ81=2,$BC81=255,$BB81=255,MOD(VLOOKUP($BA81,BU:DT,$BK81,FALSE),2)=1,INDEX(BU:DT,VLOOKUP($BA81,BU:DT,$BK81,FALSE)+8,$BK81+1)=255,INDEX(BU:DT,VLOOKUP($BA81,BU:DT,$BK81,FALSE)+8,$BK81+2)=255),"D","C"))</f>
        <v>#VALUE!</v>
      </c>
      <c r="BO81" s="11" t="str">
        <f t="shared" si="48"/>
        <v>判定不要</v>
      </c>
      <c r="BP81" s="11" t="e">
        <f t="shared" si="32"/>
        <v>#VALUE!</v>
      </c>
      <c r="BU81" s="11">
        <v>73</v>
      </c>
      <c r="CC81" s="11">
        <v>73</v>
      </c>
      <c r="CD81" s="11">
        <v>255</v>
      </c>
      <c r="CS81" s="11">
        <v>73</v>
      </c>
      <c r="CT81" s="11">
        <v>255</v>
      </c>
      <c r="CU81" s="11">
        <v>255</v>
      </c>
      <c r="DQ81" s="11">
        <v>73</v>
      </c>
      <c r="DR81" s="11">
        <v>255</v>
      </c>
      <c r="DS81" s="11">
        <v>255</v>
      </c>
      <c r="DT81" s="11">
        <v>255</v>
      </c>
    </row>
    <row r="82" spans="1:124" ht="31.5" customHeight="1">
      <c r="A82" s="82">
        <v>75</v>
      </c>
      <c r="B82" s="12"/>
      <c r="C82" s="13"/>
      <c r="D82" s="14"/>
      <c r="E82" s="12"/>
      <c r="F82" s="13"/>
      <c r="G82" s="13"/>
      <c r="H82" s="13"/>
      <c r="I82" s="14" t="str">
        <f t="shared" si="33"/>
        <v/>
      </c>
      <c r="J82" s="14" t="str">
        <f t="shared" si="34"/>
        <v/>
      </c>
      <c r="K82" s="264" t="str">
        <f t="shared" si="28"/>
        <v/>
      </c>
      <c r="L82" s="13"/>
      <c r="M82" s="83" t="str">
        <f t="shared" si="35"/>
        <v>75A</v>
      </c>
      <c r="N82" s="58"/>
      <c r="O82" s="15"/>
      <c r="P82" s="15"/>
      <c r="Q82" s="15"/>
      <c r="R82" s="15"/>
      <c r="S82" s="15"/>
      <c r="T82" s="14"/>
      <c r="U82" s="14"/>
      <c r="V82" s="14"/>
      <c r="W82" s="14"/>
      <c r="X82" s="14"/>
      <c r="Y82" s="14"/>
      <c r="Z82" s="14"/>
      <c r="AA82" s="14"/>
      <c r="AB82" s="84" t="str">
        <f t="shared" si="36"/>
        <v>75B</v>
      </c>
      <c r="AC82" s="58"/>
      <c r="AD82" s="31"/>
      <c r="AE82" s="31"/>
      <c r="AF82" s="31"/>
      <c r="AG82" s="31"/>
      <c r="AH82" s="31"/>
      <c r="AI82" s="32"/>
      <c r="AJ82" s="32"/>
      <c r="AK82" s="32"/>
      <c r="AL82" s="32"/>
      <c r="AM82" s="32"/>
      <c r="AN82" s="32"/>
      <c r="AO82" s="32"/>
      <c r="AP82" s="32"/>
      <c r="AQ82" s="15"/>
      <c r="AS82" s="11">
        <f t="shared" si="37"/>
        <v>9</v>
      </c>
      <c r="AZ82" s="11" t="e">
        <f t="shared" si="38"/>
        <v>#VALUE!</v>
      </c>
      <c r="BA82" s="11" t="e">
        <f t="shared" si="39"/>
        <v>#VALUE!</v>
      </c>
      <c r="BB82" s="11" t="e">
        <f t="shared" si="40"/>
        <v>#VALUE!</v>
      </c>
      <c r="BC82" s="11" t="e">
        <f t="shared" si="41"/>
        <v>#VALUE!</v>
      </c>
      <c r="BD82" s="11" t="str">
        <f t="shared" si="29"/>
        <v>記載なし</v>
      </c>
      <c r="BE82" s="11" t="str">
        <f t="shared" si="30"/>
        <v>A</v>
      </c>
      <c r="BF82" s="11" t="e">
        <f t="shared" si="42"/>
        <v>#VALUE!</v>
      </c>
      <c r="BG82" s="11" t="e">
        <f t="shared" si="43"/>
        <v>#VALUE!</v>
      </c>
      <c r="BH82" s="11" t="str">
        <f t="shared" si="44"/>
        <v>C</v>
      </c>
      <c r="BI82" s="11" t="str">
        <f t="shared" si="45"/>
        <v>次判定へ</v>
      </c>
      <c r="BJ82" s="11" t="str">
        <f t="shared" si="46"/>
        <v>以後判定なし</v>
      </c>
      <c r="BK82" s="11" t="e">
        <f t="shared" si="47"/>
        <v>#N/A</v>
      </c>
      <c r="BL82" s="11" t="e">
        <f t="shared" si="31"/>
        <v>#VALUE!</v>
      </c>
      <c r="BM82" s="11" t="e" cm="1">
        <f t="array" ref="BM82">IF(AND($BJ82=3,$BC82=0,MOD(VLOOKUP($BB82,BU:DT,$BK82,FALSE),2)=0,INDEX(BU:DT,VLOOKUP($BB82,BU:DT,$BK82,FALSE)+8,$BK82+1)=0),"D",IF(AND($BJ82=3,$BC82=255,MOD(VLOOKUP($BB82,BU:DT,$BK82,FALSE),2)=1,INDEX(BU:DT,VLOOKUP($BB82,BU:DT,$BK82,FALSE)+8,$BK82+1)=255),"D","C"))</f>
        <v>#VALUE!</v>
      </c>
      <c r="BN82" s="11" t="e" cm="1">
        <f t="array" ref="BN82">IF(AND($BJ82=2,$BC82=0,$BB82=0,MOD(VLOOKUP($BA82,BU:DT,$BK82,FALSE),2)=0,INDEX(DH:EM,VLOOKUP($BA82,BU:DT,$BK82,FALSE)+8,DC88+1)=0,INDEX(BU:DT,VLOOKUP($BA82,BU:DT,$BK82,FALSE)+8,$BK82+2)=0),"D",IF(AND($BJ82=2,$BC82=255,$BB82=255,MOD(VLOOKUP($BA82,BU:DT,$BK82,FALSE),2)=1,INDEX(BU:DT,VLOOKUP($BA82,BU:DT,$BK82,FALSE)+8,$BK82+1)=255,INDEX(BU:DT,VLOOKUP($BA82,BU:DT,$BK82,FALSE)+8,$BK82+2)=255),"D","C"))</f>
        <v>#VALUE!</v>
      </c>
      <c r="BO82" s="11" t="str">
        <f t="shared" si="48"/>
        <v>判定不要</v>
      </c>
      <c r="BP82" s="11" t="e">
        <f t="shared" si="32"/>
        <v>#VALUE!</v>
      </c>
      <c r="BU82" s="11">
        <v>74</v>
      </c>
      <c r="CC82" s="11">
        <v>74</v>
      </c>
      <c r="CD82" s="11">
        <v>0</v>
      </c>
      <c r="CS82" s="11">
        <v>74</v>
      </c>
      <c r="CT82" s="11">
        <v>0</v>
      </c>
      <c r="CU82" s="11">
        <v>0</v>
      </c>
      <c r="DQ82" s="11">
        <v>74</v>
      </c>
      <c r="DR82" s="11">
        <v>0</v>
      </c>
      <c r="DS82" s="11">
        <v>0</v>
      </c>
      <c r="DT82" s="11">
        <v>0</v>
      </c>
    </row>
    <row r="83" spans="1:124" ht="31.5" customHeight="1">
      <c r="A83" s="82">
        <v>76</v>
      </c>
      <c r="B83" s="12"/>
      <c r="C83" s="13"/>
      <c r="D83" s="14"/>
      <c r="E83" s="12"/>
      <c r="F83" s="13"/>
      <c r="G83" s="13"/>
      <c r="H83" s="13"/>
      <c r="I83" s="14" t="str">
        <f t="shared" si="33"/>
        <v/>
      </c>
      <c r="J83" s="14" t="str">
        <f t="shared" si="34"/>
        <v/>
      </c>
      <c r="K83" s="264" t="str">
        <f t="shared" si="28"/>
        <v/>
      </c>
      <c r="L83" s="13"/>
      <c r="M83" s="83" t="str">
        <f t="shared" si="35"/>
        <v>76A</v>
      </c>
      <c r="N83" s="58"/>
      <c r="O83" s="15"/>
      <c r="P83" s="15"/>
      <c r="Q83" s="15"/>
      <c r="R83" s="15"/>
      <c r="S83" s="15"/>
      <c r="T83" s="14"/>
      <c r="U83" s="14"/>
      <c r="V83" s="14"/>
      <c r="W83" s="14"/>
      <c r="X83" s="14"/>
      <c r="Y83" s="14"/>
      <c r="Z83" s="14"/>
      <c r="AA83" s="14"/>
      <c r="AB83" s="84" t="str">
        <f t="shared" si="36"/>
        <v>76B</v>
      </c>
      <c r="AC83" s="58"/>
      <c r="AD83" s="31"/>
      <c r="AE83" s="31"/>
      <c r="AF83" s="31"/>
      <c r="AG83" s="31"/>
      <c r="AH83" s="31"/>
      <c r="AI83" s="32"/>
      <c r="AJ83" s="32"/>
      <c r="AK83" s="32"/>
      <c r="AL83" s="32"/>
      <c r="AM83" s="32"/>
      <c r="AN83" s="32"/>
      <c r="AO83" s="32"/>
      <c r="AP83" s="32"/>
      <c r="AQ83" s="15"/>
      <c r="AS83" s="11">
        <f t="shared" si="37"/>
        <v>9</v>
      </c>
      <c r="AZ83" s="11" t="e">
        <f t="shared" si="38"/>
        <v>#VALUE!</v>
      </c>
      <c r="BA83" s="11" t="e">
        <f t="shared" si="39"/>
        <v>#VALUE!</v>
      </c>
      <c r="BB83" s="11" t="e">
        <f t="shared" si="40"/>
        <v>#VALUE!</v>
      </c>
      <c r="BC83" s="11" t="e">
        <f t="shared" si="41"/>
        <v>#VALUE!</v>
      </c>
      <c r="BD83" s="11" t="str">
        <f t="shared" si="29"/>
        <v>記載なし</v>
      </c>
      <c r="BE83" s="11" t="str">
        <f t="shared" si="30"/>
        <v>A</v>
      </c>
      <c r="BF83" s="11" t="e">
        <f t="shared" si="42"/>
        <v>#VALUE!</v>
      </c>
      <c r="BG83" s="11" t="e">
        <f t="shared" si="43"/>
        <v>#VALUE!</v>
      </c>
      <c r="BH83" s="11" t="str">
        <f t="shared" si="44"/>
        <v>C</v>
      </c>
      <c r="BI83" s="11" t="str">
        <f t="shared" si="45"/>
        <v>次判定へ</v>
      </c>
      <c r="BJ83" s="11" t="str">
        <f t="shared" si="46"/>
        <v>以後判定なし</v>
      </c>
      <c r="BK83" s="11" t="e">
        <f t="shared" si="47"/>
        <v>#N/A</v>
      </c>
      <c r="BL83" s="11" t="e">
        <f t="shared" si="31"/>
        <v>#VALUE!</v>
      </c>
      <c r="BM83" s="11" t="e" cm="1">
        <f t="array" ref="BM83">IF(AND($BJ83=3,$BC83=0,MOD(VLOOKUP($BB83,BU:DT,$BK83,FALSE),2)=0,INDEX(BU:DT,VLOOKUP($BB83,BU:DT,$BK83,FALSE)+8,$BK83+1)=0),"D",IF(AND($BJ83=3,$BC83=255,MOD(VLOOKUP($BB83,BU:DT,$BK83,FALSE),2)=1,INDEX(BU:DT,VLOOKUP($BB83,BU:DT,$BK83,FALSE)+8,$BK83+1)=255),"D","C"))</f>
        <v>#VALUE!</v>
      </c>
      <c r="BN83" s="11" t="e" cm="1">
        <f t="array" ref="BN83">IF(AND($BJ83=2,$BC83=0,$BB83=0,MOD(VLOOKUP($BA83,BU:DT,$BK83,FALSE),2)=0,INDEX(DH:EM,VLOOKUP($BA83,BU:DT,$BK83,FALSE)+8,DC89+1)=0,INDEX(BU:DT,VLOOKUP($BA83,BU:DT,$BK83,FALSE)+8,$BK83+2)=0),"D",IF(AND($BJ83=2,$BC83=255,$BB83=255,MOD(VLOOKUP($BA83,BU:DT,$BK83,FALSE),2)=1,INDEX(BU:DT,VLOOKUP($BA83,BU:DT,$BK83,FALSE)+8,$BK83+1)=255,INDEX(BU:DT,VLOOKUP($BA83,BU:DT,$BK83,FALSE)+8,$BK83+2)=255),"D","C"))</f>
        <v>#VALUE!</v>
      </c>
      <c r="BO83" s="11" t="str">
        <f t="shared" si="48"/>
        <v>判定不要</v>
      </c>
      <c r="BP83" s="11" t="e">
        <f t="shared" si="32"/>
        <v>#VALUE!</v>
      </c>
      <c r="BU83" s="11">
        <v>75</v>
      </c>
      <c r="BV83" s="11">
        <v>75</v>
      </c>
      <c r="CC83" s="11">
        <v>75</v>
      </c>
      <c r="CD83" s="11">
        <v>255</v>
      </c>
      <c r="CE83" s="11">
        <v>75</v>
      </c>
      <c r="CF83" s="11">
        <v>255</v>
      </c>
      <c r="CS83" s="11">
        <v>75</v>
      </c>
      <c r="CT83" s="11">
        <v>255</v>
      </c>
      <c r="CU83" s="11">
        <v>255</v>
      </c>
      <c r="CV83" s="11">
        <v>75</v>
      </c>
      <c r="CW83" s="11">
        <v>255</v>
      </c>
      <c r="CX83" s="11">
        <v>255</v>
      </c>
      <c r="DQ83" s="11">
        <v>75</v>
      </c>
      <c r="DR83" s="11">
        <v>255</v>
      </c>
      <c r="DS83" s="11">
        <v>255</v>
      </c>
      <c r="DT83" s="11">
        <v>255</v>
      </c>
    </row>
    <row r="84" spans="1:124" ht="31.5" customHeight="1">
      <c r="A84" s="82">
        <v>77</v>
      </c>
      <c r="B84" s="12"/>
      <c r="C84" s="13"/>
      <c r="D84" s="14"/>
      <c r="E84" s="12"/>
      <c r="F84" s="13"/>
      <c r="G84" s="13"/>
      <c r="H84" s="13"/>
      <c r="I84" s="14" t="str">
        <f t="shared" si="33"/>
        <v/>
      </c>
      <c r="J84" s="14" t="str">
        <f t="shared" si="34"/>
        <v/>
      </c>
      <c r="K84" s="264" t="str">
        <f t="shared" si="28"/>
        <v/>
      </c>
      <c r="L84" s="13"/>
      <c r="M84" s="83" t="str">
        <f t="shared" si="35"/>
        <v>77A</v>
      </c>
      <c r="N84" s="58"/>
      <c r="O84" s="15"/>
      <c r="P84" s="15"/>
      <c r="Q84" s="15"/>
      <c r="R84" s="15"/>
      <c r="S84" s="15"/>
      <c r="T84" s="14"/>
      <c r="U84" s="14"/>
      <c r="V84" s="14"/>
      <c r="W84" s="14"/>
      <c r="X84" s="14"/>
      <c r="Y84" s="14"/>
      <c r="Z84" s="14"/>
      <c r="AA84" s="14"/>
      <c r="AB84" s="84" t="str">
        <f t="shared" si="36"/>
        <v>77B</v>
      </c>
      <c r="AC84" s="58"/>
      <c r="AD84" s="31"/>
      <c r="AE84" s="31"/>
      <c r="AF84" s="31"/>
      <c r="AG84" s="31"/>
      <c r="AH84" s="31"/>
      <c r="AI84" s="32"/>
      <c r="AJ84" s="32"/>
      <c r="AK84" s="32"/>
      <c r="AL84" s="32"/>
      <c r="AM84" s="32"/>
      <c r="AN84" s="32"/>
      <c r="AO84" s="32"/>
      <c r="AP84" s="32"/>
      <c r="AQ84" s="15"/>
      <c r="AS84" s="11">
        <f t="shared" si="37"/>
        <v>9</v>
      </c>
      <c r="AZ84" s="11" t="e">
        <f t="shared" si="38"/>
        <v>#VALUE!</v>
      </c>
      <c r="BA84" s="11" t="e">
        <f t="shared" si="39"/>
        <v>#VALUE!</v>
      </c>
      <c r="BB84" s="11" t="e">
        <f t="shared" si="40"/>
        <v>#VALUE!</v>
      </c>
      <c r="BC84" s="11" t="e">
        <f t="shared" si="41"/>
        <v>#VALUE!</v>
      </c>
      <c r="BD84" s="11" t="str">
        <f t="shared" si="29"/>
        <v>記載なし</v>
      </c>
      <c r="BE84" s="11" t="str">
        <f t="shared" si="30"/>
        <v>A</v>
      </c>
      <c r="BF84" s="11" t="e">
        <f t="shared" si="42"/>
        <v>#VALUE!</v>
      </c>
      <c r="BG84" s="11" t="e">
        <f t="shared" si="43"/>
        <v>#VALUE!</v>
      </c>
      <c r="BH84" s="11" t="str">
        <f t="shared" si="44"/>
        <v>C</v>
      </c>
      <c r="BI84" s="11" t="str">
        <f t="shared" si="45"/>
        <v>次判定へ</v>
      </c>
      <c r="BJ84" s="11" t="str">
        <f t="shared" si="46"/>
        <v>以後判定なし</v>
      </c>
      <c r="BK84" s="11" t="e">
        <f t="shared" si="47"/>
        <v>#N/A</v>
      </c>
      <c r="BL84" s="11" t="e">
        <f t="shared" si="31"/>
        <v>#VALUE!</v>
      </c>
      <c r="BM84" s="11" t="e" cm="1">
        <f t="array" ref="BM84">IF(AND($BJ84=3,$BC84=0,MOD(VLOOKUP($BB84,BU:DT,$BK84,FALSE),2)=0,INDEX(BU:DT,VLOOKUP($BB84,BU:DT,$BK84,FALSE)+8,$BK84+1)=0),"D",IF(AND($BJ84=3,$BC84=255,MOD(VLOOKUP($BB84,BU:DT,$BK84,FALSE),2)=1,INDEX(BU:DT,VLOOKUP($BB84,BU:DT,$BK84,FALSE)+8,$BK84+1)=255),"D","C"))</f>
        <v>#VALUE!</v>
      </c>
      <c r="BN84" s="11" t="e" cm="1">
        <f t="array" ref="BN84">IF(AND($BJ84=2,$BC84=0,$BB84=0,MOD(VLOOKUP($BA84,BU:DT,$BK84,FALSE),2)=0,INDEX(DH:EM,VLOOKUP($BA84,BU:DT,$BK84,FALSE)+8,DC90+1)=0,INDEX(BU:DT,VLOOKUP($BA84,BU:DT,$BK84,FALSE)+8,$BK84+2)=0),"D",IF(AND($BJ84=2,$BC84=255,$BB84=255,MOD(VLOOKUP($BA84,BU:DT,$BK84,FALSE),2)=1,INDEX(BU:DT,VLOOKUP($BA84,BU:DT,$BK84,FALSE)+8,$BK84+1)=255,INDEX(BU:DT,VLOOKUP($BA84,BU:DT,$BK84,FALSE)+8,$BK84+2)=255),"D","C"))</f>
        <v>#VALUE!</v>
      </c>
      <c r="BO84" s="11" t="str">
        <f t="shared" si="48"/>
        <v>判定不要</v>
      </c>
      <c r="BP84" s="11" t="e">
        <f t="shared" si="32"/>
        <v>#VALUE!</v>
      </c>
      <c r="BU84" s="11">
        <v>76</v>
      </c>
      <c r="BV84" s="11">
        <v>76</v>
      </c>
      <c r="CC84" s="11">
        <v>76</v>
      </c>
      <c r="CD84" s="11">
        <v>0</v>
      </c>
      <c r="CE84" s="11">
        <v>76</v>
      </c>
      <c r="CF84" s="11">
        <v>0</v>
      </c>
      <c r="CS84" s="11">
        <v>76</v>
      </c>
      <c r="CT84" s="11">
        <v>0</v>
      </c>
      <c r="CU84" s="11">
        <v>0</v>
      </c>
      <c r="CV84" s="11">
        <v>76</v>
      </c>
      <c r="CW84" s="11">
        <v>0</v>
      </c>
      <c r="CX84" s="11">
        <v>0</v>
      </c>
      <c r="DQ84" s="11">
        <v>76</v>
      </c>
      <c r="DR84" s="11">
        <v>0</v>
      </c>
      <c r="DS84" s="11">
        <v>0</v>
      </c>
      <c r="DT84" s="11">
        <v>0</v>
      </c>
    </row>
    <row r="85" spans="1:124" ht="31.5" customHeight="1">
      <c r="A85" s="82">
        <v>78</v>
      </c>
      <c r="B85" s="12"/>
      <c r="C85" s="13"/>
      <c r="D85" s="14"/>
      <c r="E85" s="12"/>
      <c r="F85" s="13"/>
      <c r="G85" s="13"/>
      <c r="H85" s="13"/>
      <c r="I85" s="14" t="str">
        <f t="shared" si="33"/>
        <v/>
      </c>
      <c r="J85" s="14" t="str">
        <f t="shared" si="34"/>
        <v/>
      </c>
      <c r="K85" s="264" t="str">
        <f t="shared" si="28"/>
        <v/>
      </c>
      <c r="L85" s="13"/>
      <c r="M85" s="83" t="str">
        <f t="shared" si="35"/>
        <v>78A</v>
      </c>
      <c r="N85" s="58"/>
      <c r="O85" s="15"/>
      <c r="P85" s="15"/>
      <c r="Q85" s="15"/>
      <c r="R85" s="15"/>
      <c r="S85" s="15"/>
      <c r="T85" s="14"/>
      <c r="U85" s="14"/>
      <c r="V85" s="14"/>
      <c r="W85" s="14"/>
      <c r="X85" s="14"/>
      <c r="Y85" s="14"/>
      <c r="Z85" s="14"/>
      <c r="AA85" s="14"/>
      <c r="AB85" s="84" t="str">
        <f t="shared" si="36"/>
        <v>78B</v>
      </c>
      <c r="AC85" s="58"/>
      <c r="AD85" s="31"/>
      <c r="AE85" s="31"/>
      <c r="AF85" s="31"/>
      <c r="AG85" s="31"/>
      <c r="AH85" s="31"/>
      <c r="AI85" s="32"/>
      <c r="AJ85" s="32"/>
      <c r="AK85" s="32"/>
      <c r="AL85" s="32"/>
      <c r="AM85" s="32"/>
      <c r="AN85" s="32"/>
      <c r="AO85" s="32"/>
      <c r="AP85" s="32"/>
      <c r="AQ85" s="15"/>
      <c r="AS85" s="11">
        <f t="shared" si="37"/>
        <v>9</v>
      </c>
      <c r="AZ85" s="11" t="e">
        <f t="shared" si="38"/>
        <v>#VALUE!</v>
      </c>
      <c r="BA85" s="11" t="e">
        <f t="shared" si="39"/>
        <v>#VALUE!</v>
      </c>
      <c r="BB85" s="11" t="e">
        <f t="shared" si="40"/>
        <v>#VALUE!</v>
      </c>
      <c r="BC85" s="11" t="e">
        <f t="shared" si="41"/>
        <v>#VALUE!</v>
      </c>
      <c r="BD85" s="11" t="str">
        <f t="shared" si="29"/>
        <v>記載なし</v>
      </c>
      <c r="BE85" s="11" t="str">
        <f t="shared" si="30"/>
        <v>A</v>
      </c>
      <c r="BF85" s="11" t="e">
        <f t="shared" si="42"/>
        <v>#VALUE!</v>
      </c>
      <c r="BG85" s="11" t="e">
        <f t="shared" si="43"/>
        <v>#VALUE!</v>
      </c>
      <c r="BH85" s="11" t="str">
        <f t="shared" si="44"/>
        <v>C</v>
      </c>
      <c r="BI85" s="11" t="str">
        <f t="shared" si="45"/>
        <v>次判定へ</v>
      </c>
      <c r="BJ85" s="11" t="str">
        <f t="shared" si="46"/>
        <v>以後判定なし</v>
      </c>
      <c r="BK85" s="11" t="e">
        <f t="shared" si="47"/>
        <v>#N/A</v>
      </c>
      <c r="BL85" s="11" t="e">
        <f t="shared" si="31"/>
        <v>#VALUE!</v>
      </c>
      <c r="BM85" s="11" t="e" cm="1">
        <f t="array" ref="BM85">IF(AND($BJ85=3,$BC85=0,MOD(VLOOKUP($BB85,BU:DT,$BK85,FALSE),2)=0,INDEX(BU:DT,VLOOKUP($BB85,BU:DT,$BK85,FALSE)+8,$BK85+1)=0),"D",IF(AND($BJ85=3,$BC85=255,MOD(VLOOKUP($BB85,BU:DT,$BK85,FALSE),2)=1,INDEX(BU:DT,VLOOKUP($BB85,BU:DT,$BK85,FALSE)+8,$BK85+1)=255),"D","C"))</f>
        <v>#VALUE!</v>
      </c>
      <c r="BN85" s="11" t="e" cm="1">
        <f t="array" ref="BN85">IF(AND($BJ85=2,$BC85=0,$BB85=0,MOD(VLOOKUP($BA85,BU:DT,$BK85,FALSE),2)=0,INDEX(DH:EM,VLOOKUP($BA85,BU:DT,$BK85,FALSE)+8,DC91+1)=0,INDEX(BU:DT,VLOOKUP($BA85,BU:DT,$BK85,FALSE)+8,$BK85+2)=0),"D",IF(AND($BJ85=2,$BC85=255,$BB85=255,MOD(VLOOKUP($BA85,BU:DT,$BK85,FALSE),2)=1,INDEX(BU:DT,VLOOKUP($BA85,BU:DT,$BK85,FALSE)+8,$BK85+1)=255,INDEX(BU:DT,VLOOKUP($BA85,BU:DT,$BK85,FALSE)+8,$BK85+2)=255),"D","C"))</f>
        <v>#VALUE!</v>
      </c>
      <c r="BO85" s="11" t="str">
        <f t="shared" si="48"/>
        <v>判定不要</v>
      </c>
      <c r="BP85" s="11" t="e">
        <f t="shared" si="32"/>
        <v>#VALUE!</v>
      </c>
      <c r="BU85" s="11">
        <v>77</v>
      </c>
      <c r="CC85" s="11">
        <v>77</v>
      </c>
      <c r="CD85" s="11">
        <v>255</v>
      </c>
      <c r="CS85" s="11">
        <v>77</v>
      </c>
      <c r="CT85" s="11">
        <v>255</v>
      </c>
      <c r="CU85" s="11">
        <v>255</v>
      </c>
      <c r="DQ85" s="11">
        <v>77</v>
      </c>
      <c r="DR85" s="11">
        <v>255</v>
      </c>
      <c r="DS85" s="11">
        <v>255</v>
      </c>
      <c r="DT85" s="11">
        <v>255</v>
      </c>
    </row>
    <row r="86" spans="1:124" ht="31.5" customHeight="1">
      <c r="A86" s="82">
        <v>79</v>
      </c>
      <c r="B86" s="12"/>
      <c r="C86" s="13"/>
      <c r="D86" s="14"/>
      <c r="E86" s="12"/>
      <c r="F86" s="13"/>
      <c r="G86" s="13"/>
      <c r="H86" s="13"/>
      <c r="I86" s="14" t="str">
        <f t="shared" si="33"/>
        <v/>
      </c>
      <c r="J86" s="14" t="str">
        <f t="shared" si="34"/>
        <v/>
      </c>
      <c r="K86" s="264" t="str">
        <f t="shared" si="28"/>
        <v/>
      </c>
      <c r="L86" s="13"/>
      <c r="M86" s="83" t="str">
        <f t="shared" si="35"/>
        <v>79A</v>
      </c>
      <c r="N86" s="58"/>
      <c r="O86" s="15"/>
      <c r="P86" s="15"/>
      <c r="Q86" s="15"/>
      <c r="R86" s="15"/>
      <c r="S86" s="15"/>
      <c r="T86" s="14"/>
      <c r="U86" s="14"/>
      <c r="V86" s="14"/>
      <c r="W86" s="14"/>
      <c r="X86" s="14"/>
      <c r="Y86" s="14"/>
      <c r="Z86" s="14"/>
      <c r="AA86" s="14"/>
      <c r="AB86" s="84" t="str">
        <f t="shared" si="36"/>
        <v>79B</v>
      </c>
      <c r="AC86" s="58"/>
      <c r="AD86" s="31"/>
      <c r="AE86" s="31"/>
      <c r="AF86" s="31"/>
      <c r="AG86" s="31"/>
      <c r="AH86" s="31"/>
      <c r="AI86" s="32"/>
      <c r="AJ86" s="32"/>
      <c r="AK86" s="32"/>
      <c r="AL86" s="32"/>
      <c r="AM86" s="32"/>
      <c r="AN86" s="32"/>
      <c r="AO86" s="32"/>
      <c r="AP86" s="32"/>
      <c r="AQ86" s="15"/>
      <c r="AS86" s="11">
        <f t="shared" si="37"/>
        <v>9</v>
      </c>
      <c r="AZ86" s="11" t="e">
        <f t="shared" si="38"/>
        <v>#VALUE!</v>
      </c>
      <c r="BA86" s="11" t="e">
        <f t="shared" si="39"/>
        <v>#VALUE!</v>
      </c>
      <c r="BB86" s="11" t="e">
        <f t="shared" si="40"/>
        <v>#VALUE!</v>
      </c>
      <c r="BC86" s="11" t="e">
        <f t="shared" si="41"/>
        <v>#VALUE!</v>
      </c>
      <c r="BD86" s="11" t="str">
        <f t="shared" si="29"/>
        <v>記載なし</v>
      </c>
      <c r="BE86" s="11" t="str">
        <f t="shared" si="30"/>
        <v>A</v>
      </c>
      <c r="BF86" s="11" t="e">
        <f t="shared" si="42"/>
        <v>#VALUE!</v>
      </c>
      <c r="BG86" s="11" t="e">
        <f t="shared" si="43"/>
        <v>#VALUE!</v>
      </c>
      <c r="BH86" s="11" t="str">
        <f t="shared" si="44"/>
        <v>C</v>
      </c>
      <c r="BI86" s="11" t="str">
        <f t="shared" si="45"/>
        <v>次判定へ</v>
      </c>
      <c r="BJ86" s="11" t="str">
        <f t="shared" si="46"/>
        <v>以後判定なし</v>
      </c>
      <c r="BK86" s="11" t="e">
        <f t="shared" si="47"/>
        <v>#N/A</v>
      </c>
      <c r="BL86" s="11" t="e">
        <f t="shared" si="31"/>
        <v>#VALUE!</v>
      </c>
      <c r="BM86" s="11" t="e" cm="1">
        <f t="array" ref="BM86">IF(AND($BJ86=3,$BC86=0,MOD(VLOOKUP($BB86,BU:DT,$BK86,FALSE),2)=0,INDEX(BU:DT,VLOOKUP($BB86,BU:DT,$BK86,FALSE)+8,$BK86+1)=0),"D",IF(AND($BJ86=3,$BC86=255,MOD(VLOOKUP($BB86,BU:DT,$BK86,FALSE),2)=1,INDEX(BU:DT,VLOOKUP($BB86,BU:DT,$BK86,FALSE)+8,$BK86+1)=255),"D","C"))</f>
        <v>#VALUE!</v>
      </c>
      <c r="BN86" s="11" t="e" cm="1">
        <f t="array" ref="BN86">IF(AND($BJ86=2,$BC86=0,$BB86=0,MOD(VLOOKUP($BA86,BU:DT,$BK86,FALSE),2)=0,INDEX(DH:EM,VLOOKUP($BA86,BU:DT,$BK86,FALSE)+8,DC92+1)=0,INDEX(BU:DT,VLOOKUP($BA86,BU:DT,$BK86,FALSE)+8,$BK86+2)=0),"D",IF(AND($BJ86=2,$BC86=255,$BB86=255,MOD(VLOOKUP($BA86,BU:DT,$BK86,FALSE),2)=1,INDEX(BU:DT,VLOOKUP($BA86,BU:DT,$BK86,FALSE)+8,$BK86+1)=255,INDEX(BU:DT,VLOOKUP($BA86,BU:DT,$BK86,FALSE)+8,$BK86+2)=255),"D","C"))</f>
        <v>#VALUE!</v>
      </c>
      <c r="BO86" s="11" t="str">
        <f t="shared" si="48"/>
        <v>判定不要</v>
      </c>
      <c r="BP86" s="11" t="e">
        <f t="shared" si="32"/>
        <v>#VALUE!</v>
      </c>
      <c r="BU86" s="11">
        <v>78</v>
      </c>
      <c r="CC86" s="11">
        <v>78</v>
      </c>
      <c r="CD86" s="11">
        <v>0</v>
      </c>
      <c r="CS86" s="11">
        <v>78</v>
      </c>
      <c r="CT86" s="11">
        <v>0</v>
      </c>
      <c r="CU86" s="11">
        <v>0</v>
      </c>
      <c r="DQ86" s="11">
        <v>78</v>
      </c>
      <c r="DR86" s="11">
        <v>0</v>
      </c>
      <c r="DS86" s="11">
        <v>0</v>
      </c>
      <c r="DT86" s="11">
        <v>0</v>
      </c>
    </row>
    <row r="87" spans="1:124" ht="31.5" customHeight="1">
      <c r="A87" s="82">
        <v>80</v>
      </c>
      <c r="B87" s="12"/>
      <c r="C87" s="13"/>
      <c r="D87" s="14"/>
      <c r="E87" s="12"/>
      <c r="F87" s="13"/>
      <c r="G87" s="13"/>
      <c r="H87" s="13"/>
      <c r="I87" s="14" t="str">
        <f t="shared" si="33"/>
        <v/>
      </c>
      <c r="J87" s="14" t="str">
        <f t="shared" si="34"/>
        <v/>
      </c>
      <c r="K87" s="264" t="str">
        <f t="shared" si="28"/>
        <v/>
      </c>
      <c r="L87" s="13"/>
      <c r="M87" s="83" t="str">
        <f t="shared" si="35"/>
        <v>80A</v>
      </c>
      <c r="N87" s="58"/>
      <c r="O87" s="15"/>
      <c r="P87" s="15"/>
      <c r="Q87" s="15"/>
      <c r="R87" s="15"/>
      <c r="S87" s="15"/>
      <c r="T87" s="14"/>
      <c r="U87" s="14"/>
      <c r="V87" s="14"/>
      <c r="W87" s="14"/>
      <c r="X87" s="14"/>
      <c r="Y87" s="14"/>
      <c r="Z87" s="14"/>
      <c r="AA87" s="14"/>
      <c r="AB87" s="84" t="str">
        <f t="shared" si="36"/>
        <v>80B</v>
      </c>
      <c r="AC87" s="58"/>
      <c r="AD87" s="31"/>
      <c r="AE87" s="31"/>
      <c r="AF87" s="31"/>
      <c r="AG87" s="31"/>
      <c r="AH87" s="31"/>
      <c r="AI87" s="32"/>
      <c r="AJ87" s="32"/>
      <c r="AK87" s="32"/>
      <c r="AL87" s="32"/>
      <c r="AM87" s="32"/>
      <c r="AN87" s="32"/>
      <c r="AO87" s="32"/>
      <c r="AP87" s="32"/>
      <c r="AQ87" s="15"/>
      <c r="AS87" s="11">
        <f t="shared" si="37"/>
        <v>9</v>
      </c>
      <c r="AZ87" s="11" t="e">
        <f t="shared" si="38"/>
        <v>#VALUE!</v>
      </c>
      <c r="BA87" s="11" t="e">
        <f t="shared" si="39"/>
        <v>#VALUE!</v>
      </c>
      <c r="BB87" s="11" t="e">
        <f t="shared" si="40"/>
        <v>#VALUE!</v>
      </c>
      <c r="BC87" s="11" t="e">
        <f t="shared" si="41"/>
        <v>#VALUE!</v>
      </c>
      <c r="BD87" s="11" t="str">
        <f t="shared" si="29"/>
        <v>記載なし</v>
      </c>
      <c r="BE87" s="11" t="str">
        <f t="shared" si="30"/>
        <v>A</v>
      </c>
      <c r="BF87" s="11" t="e">
        <f t="shared" si="42"/>
        <v>#VALUE!</v>
      </c>
      <c r="BG87" s="11" t="e">
        <f t="shared" si="43"/>
        <v>#VALUE!</v>
      </c>
      <c r="BH87" s="11" t="str">
        <f t="shared" si="44"/>
        <v>C</v>
      </c>
      <c r="BI87" s="11" t="str">
        <f t="shared" si="45"/>
        <v>次判定へ</v>
      </c>
      <c r="BJ87" s="11" t="str">
        <f t="shared" si="46"/>
        <v>以後判定なし</v>
      </c>
      <c r="BK87" s="11" t="e">
        <f t="shared" si="47"/>
        <v>#N/A</v>
      </c>
      <c r="BL87" s="11" t="e">
        <f t="shared" si="31"/>
        <v>#VALUE!</v>
      </c>
      <c r="BM87" s="11" t="e" cm="1">
        <f t="array" ref="BM87">IF(AND($BJ87=3,$BC87=0,MOD(VLOOKUP($BB87,BU:DT,$BK87,FALSE),2)=0,INDEX(BU:DT,VLOOKUP($BB87,BU:DT,$BK87,FALSE)+8,$BK87+1)=0),"D",IF(AND($BJ87=3,$BC87=255,MOD(VLOOKUP($BB87,BU:DT,$BK87,FALSE),2)=1,INDEX(BU:DT,VLOOKUP($BB87,BU:DT,$BK87,FALSE)+8,$BK87+1)=255),"D","C"))</f>
        <v>#VALUE!</v>
      </c>
      <c r="BN87" s="11" t="e" cm="1">
        <f t="array" ref="BN87">IF(AND($BJ87=2,$BC87=0,$BB87=0,MOD(VLOOKUP($BA87,BU:DT,$BK87,FALSE),2)=0,INDEX(DH:EM,VLOOKUP($BA87,BU:DT,$BK87,FALSE)+8,DC93+1)=0,INDEX(BU:DT,VLOOKUP($BA87,BU:DT,$BK87,FALSE)+8,$BK87+2)=0),"D",IF(AND($BJ87=2,$BC87=255,$BB87=255,MOD(VLOOKUP($BA87,BU:DT,$BK87,FALSE),2)=1,INDEX(BU:DT,VLOOKUP($BA87,BU:DT,$BK87,FALSE)+8,$BK87+1)=255,INDEX(BU:DT,VLOOKUP($BA87,BU:DT,$BK87,FALSE)+8,$BK87+2)=255),"D","C"))</f>
        <v>#VALUE!</v>
      </c>
      <c r="BO87" s="11" t="str">
        <f t="shared" si="48"/>
        <v>判定不要</v>
      </c>
      <c r="BP87" s="11" t="e">
        <f t="shared" si="32"/>
        <v>#VALUE!</v>
      </c>
      <c r="BU87" s="11">
        <v>79</v>
      </c>
      <c r="BV87" s="11">
        <v>79</v>
      </c>
      <c r="BW87" s="11">
        <v>79</v>
      </c>
      <c r="BX87" s="11">
        <v>79</v>
      </c>
      <c r="CC87" s="11">
        <v>79</v>
      </c>
      <c r="CD87" s="11">
        <v>255</v>
      </c>
      <c r="CE87" s="11">
        <v>79</v>
      </c>
      <c r="CF87" s="11">
        <v>255</v>
      </c>
      <c r="CG87" s="11">
        <v>79</v>
      </c>
      <c r="CH87" s="11">
        <v>255</v>
      </c>
      <c r="CI87" s="11">
        <v>79</v>
      </c>
      <c r="CJ87" s="11">
        <v>255</v>
      </c>
      <c r="CS87" s="11">
        <v>79</v>
      </c>
      <c r="CT87" s="11">
        <v>255</v>
      </c>
      <c r="CU87" s="11">
        <v>255</v>
      </c>
      <c r="CV87" s="11">
        <v>79</v>
      </c>
      <c r="CW87" s="11">
        <v>255</v>
      </c>
      <c r="CX87" s="11">
        <v>255</v>
      </c>
      <c r="CY87" s="11">
        <v>79</v>
      </c>
      <c r="CZ87" s="11">
        <v>255</v>
      </c>
      <c r="DA87" s="11">
        <v>255</v>
      </c>
      <c r="DB87" s="11">
        <v>79</v>
      </c>
      <c r="DC87" s="11">
        <v>255</v>
      </c>
      <c r="DD87" s="11">
        <v>255</v>
      </c>
      <c r="DQ87" s="11">
        <v>79</v>
      </c>
      <c r="DR87" s="11">
        <v>255</v>
      </c>
      <c r="DS87" s="11">
        <v>255</v>
      </c>
      <c r="DT87" s="11">
        <v>255</v>
      </c>
    </row>
    <row r="88" spans="1:124" ht="31.5" customHeight="1">
      <c r="A88" s="82">
        <v>81</v>
      </c>
      <c r="B88" s="12"/>
      <c r="C88" s="13"/>
      <c r="D88" s="14"/>
      <c r="E88" s="12"/>
      <c r="F88" s="13"/>
      <c r="G88" s="13"/>
      <c r="H88" s="13"/>
      <c r="I88" s="14" t="str">
        <f t="shared" si="33"/>
        <v/>
      </c>
      <c r="J88" s="14" t="str">
        <f t="shared" si="34"/>
        <v/>
      </c>
      <c r="K88" s="264" t="str">
        <f t="shared" si="28"/>
        <v/>
      </c>
      <c r="L88" s="13"/>
      <c r="M88" s="83" t="str">
        <f t="shared" si="35"/>
        <v>81A</v>
      </c>
      <c r="N88" s="58"/>
      <c r="O88" s="15"/>
      <c r="P88" s="15"/>
      <c r="Q88" s="15"/>
      <c r="R88" s="15"/>
      <c r="S88" s="15"/>
      <c r="T88" s="14"/>
      <c r="U88" s="14"/>
      <c r="V88" s="14"/>
      <c r="W88" s="14"/>
      <c r="X88" s="14"/>
      <c r="Y88" s="14"/>
      <c r="Z88" s="14"/>
      <c r="AA88" s="14"/>
      <c r="AB88" s="84" t="str">
        <f t="shared" si="36"/>
        <v>81B</v>
      </c>
      <c r="AC88" s="58"/>
      <c r="AD88" s="31"/>
      <c r="AE88" s="31"/>
      <c r="AF88" s="31"/>
      <c r="AG88" s="31"/>
      <c r="AH88" s="31"/>
      <c r="AI88" s="32"/>
      <c r="AJ88" s="32"/>
      <c r="AK88" s="32"/>
      <c r="AL88" s="32"/>
      <c r="AM88" s="32"/>
      <c r="AN88" s="32"/>
      <c r="AO88" s="32"/>
      <c r="AP88" s="32"/>
      <c r="AQ88" s="15"/>
      <c r="AS88" s="11">
        <f t="shared" si="37"/>
        <v>9</v>
      </c>
      <c r="AZ88" s="11" t="e">
        <f t="shared" si="38"/>
        <v>#VALUE!</v>
      </c>
      <c r="BA88" s="11" t="e">
        <f t="shared" si="39"/>
        <v>#VALUE!</v>
      </c>
      <c r="BB88" s="11" t="e">
        <f t="shared" si="40"/>
        <v>#VALUE!</v>
      </c>
      <c r="BC88" s="11" t="e">
        <f t="shared" si="41"/>
        <v>#VALUE!</v>
      </c>
      <c r="BD88" s="11" t="str">
        <f t="shared" si="29"/>
        <v>記載なし</v>
      </c>
      <c r="BE88" s="11" t="str">
        <f t="shared" si="30"/>
        <v>A</v>
      </c>
      <c r="BF88" s="11" t="e">
        <f t="shared" si="42"/>
        <v>#VALUE!</v>
      </c>
      <c r="BG88" s="11" t="e">
        <f t="shared" si="43"/>
        <v>#VALUE!</v>
      </c>
      <c r="BH88" s="11" t="str">
        <f t="shared" si="44"/>
        <v>C</v>
      </c>
      <c r="BI88" s="11" t="str">
        <f t="shared" si="45"/>
        <v>次判定へ</v>
      </c>
      <c r="BJ88" s="11" t="str">
        <f t="shared" si="46"/>
        <v>以後判定なし</v>
      </c>
      <c r="BK88" s="11" t="e">
        <f t="shared" si="47"/>
        <v>#N/A</v>
      </c>
      <c r="BL88" s="11" t="e">
        <f t="shared" si="31"/>
        <v>#VALUE!</v>
      </c>
      <c r="BM88" s="11" t="e" cm="1">
        <f t="array" ref="BM88">IF(AND($BJ88=3,$BC88=0,MOD(VLOOKUP($BB88,BU:DT,$BK88,FALSE),2)=0,INDEX(BU:DT,VLOOKUP($BB88,BU:DT,$BK88,FALSE)+8,$BK88+1)=0),"D",IF(AND($BJ88=3,$BC88=255,MOD(VLOOKUP($BB88,BU:DT,$BK88,FALSE),2)=1,INDEX(BU:DT,VLOOKUP($BB88,BU:DT,$BK88,FALSE)+8,$BK88+1)=255),"D","C"))</f>
        <v>#VALUE!</v>
      </c>
      <c r="BN88" s="11" t="e" cm="1">
        <f t="array" ref="BN88">IF(AND($BJ88=2,$BC88=0,$BB88=0,MOD(VLOOKUP($BA88,BU:DT,$BK88,FALSE),2)=0,INDEX(DH:EM,VLOOKUP($BA88,BU:DT,$BK88,FALSE)+8,DC94+1)=0,INDEX(BU:DT,VLOOKUP($BA88,BU:DT,$BK88,FALSE)+8,$BK88+2)=0),"D",IF(AND($BJ88=2,$BC88=255,$BB88=255,MOD(VLOOKUP($BA88,BU:DT,$BK88,FALSE),2)=1,INDEX(BU:DT,VLOOKUP($BA88,BU:DT,$BK88,FALSE)+8,$BK88+1)=255,INDEX(BU:DT,VLOOKUP($BA88,BU:DT,$BK88,FALSE)+8,$BK88+2)=255),"D","C"))</f>
        <v>#VALUE!</v>
      </c>
      <c r="BO88" s="11" t="str">
        <f t="shared" si="48"/>
        <v>判定不要</v>
      </c>
      <c r="BP88" s="11" t="e">
        <f t="shared" si="32"/>
        <v>#VALUE!</v>
      </c>
      <c r="BU88" s="11">
        <v>80</v>
      </c>
      <c r="BV88" s="11">
        <v>80</v>
      </c>
      <c r="BW88" s="11">
        <v>80</v>
      </c>
      <c r="BX88" s="11">
        <v>80</v>
      </c>
      <c r="CC88" s="11">
        <v>80</v>
      </c>
      <c r="CD88" s="11">
        <v>0</v>
      </c>
      <c r="CE88" s="11">
        <v>80</v>
      </c>
      <c r="CF88" s="11">
        <v>0</v>
      </c>
      <c r="CG88" s="11">
        <v>80</v>
      </c>
      <c r="CH88" s="11">
        <v>0</v>
      </c>
      <c r="CI88" s="11">
        <v>80</v>
      </c>
      <c r="CJ88" s="11">
        <v>0</v>
      </c>
      <c r="CS88" s="11">
        <v>80</v>
      </c>
      <c r="CT88" s="11">
        <v>0</v>
      </c>
      <c r="CU88" s="11">
        <v>0</v>
      </c>
      <c r="CV88" s="11">
        <v>80</v>
      </c>
      <c r="CW88" s="11">
        <v>0</v>
      </c>
      <c r="CX88" s="11">
        <v>0</v>
      </c>
      <c r="CY88" s="11">
        <v>80</v>
      </c>
      <c r="CZ88" s="11">
        <v>0</v>
      </c>
      <c r="DA88" s="11">
        <v>0</v>
      </c>
      <c r="DB88" s="11">
        <v>80</v>
      </c>
      <c r="DC88" s="11">
        <v>0</v>
      </c>
      <c r="DD88" s="11">
        <v>0</v>
      </c>
      <c r="DQ88" s="11">
        <v>80</v>
      </c>
      <c r="DR88" s="11">
        <v>0</v>
      </c>
      <c r="DS88" s="11">
        <v>0</v>
      </c>
      <c r="DT88" s="11">
        <v>0</v>
      </c>
    </row>
    <row r="89" spans="1:124" ht="31.5" customHeight="1">
      <c r="A89" s="82">
        <v>82</v>
      </c>
      <c r="B89" s="12"/>
      <c r="C89" s="13"/>
      <c r="D89" s="14"/>
      <c r="E89" s="12"/>
      <c r="F89" s="13"/>
      <c r="G89" s="13"/>
      <c r="H89" s="13"/>
      <c r="I89" s="14" t="str">
        <f t="shared" si="33"/>
        <v/>
      </c>
      <c r="J89" s="14" t="str">
        <f t="shared" si="34"/>
        <v/>
      </c>
      <c r="K89" s="264" t="str">
        <f t="shared" si="28"/>
        <v/>
      </c>
      <c r="L89" s="13"/>
      <c r="M89" s="83" t="str">
        <f t="shared" si="35"/>
        <v>82A</v>
      </c>
      <c r="N89" s="58"/>
      <c r="O89" s="15"/>
      <c r="P89" s="15"/>
      <c r="Q89" s="15"/>
      <c r="R89" s="15"/>
      <c r="S89" s="15"/>
      <c r="T89" s="14"/>
      <c r="U89" s="14"/>
      <c r="V89" s="14"/>
      <c r="W89" s="14"/>
      <c r="X89" s="14"/>
      <c r="Y89" s="14"/>
      <c r="Z89" s="14"/>
      <c r="AA89" s="14"/>
      <c r="AB89" s="84" t="str">
        <f t="shared" si="36"/>
        <v>82B</v>
      </c>
      <c r="AC89" s="58"/>
      <c r="AD89" s="31"/>
      <c r="AE89" s="31"/>
      <c r="AF89" s="31"/>
      <c r="AG89" s="31"/>
      <c r="AH89" s="31"/>
      <c r="AI89" s="32"/>
      <c r="AJ89" s="32"/>
      <c r="AK89" s="32"/>
      <c r="AL89" s="32"/>
      <c r="AM89" s="32"/>
      <c r="AN89" s="32"/>
      <c r="AO89" s="32"/>
      <c r="AP89" s="32"/>
      <c r="AQ89" s="15"/>
      <c r="AS89" s="11">
        <f t="shared" si="37"/>
        <v>9</v>
      </c>
      <c r="AZ89" s="11" t="e">
        <f t="shared" si="38"/>
        <v>#VALUE!</v>
      </c>
      <c r="BA89" s="11" t="e">
        <f t="shared" si="39"/>
        <v>#VALUE!</v>
      </c>
      <c r="BB89" s="11" t="e">
        <f t="shared" si="40"/>
        <v>#VALUE!</v>
      </c>
      <c r="BC89" s="11" t="e">
        <f t="shared" si="41"/>
        <v>#VALUE!</v>
      </c>
      <c r="BD89" s="11" t="str">
        <f t="shared" si="29"/>
        <v>記載なし</v>
      </c>
      <c r="BE89" s="11" t="str">
        <f t="shared" si="30"/>
        <v>A</v>
      </c>
      <c r="BF89" s="11" t="e">
        <f t="shared" si="42"/>
        <v>#VALUE!</v>
      </c>
      <c r="BG89" s="11" t="e">
        <f t="shared" si="43"/>
        <v>#VALUE!</v>
      </c>
      <c r="BH89" s="11" t="str">
        <f t="shared" si="44"/>
        <v>C</v>
      </c>
      <c r="BI89" s="11" t="str">
        <f t="shared" si="45"/>
        <v>次判定へ</v>
      </c>
      <c r="BJ89" s="11" t="str">
        <f t="shared" si="46"/>
        <v>以後判定なし</v>
      </c>
      <c r="BK89" s="11" t="e">
        <f t="shared" si="47"/>
        <v>#N/A</v>
      </c>
      <c r="BL89" s="11" t="e">
        <f t="shared" si="31"/>
        <v>#VALUE!</v>
      </c>
      <c r="BM89" s="11" t="e" cm="1">
        <f t="array" ref="BM89">IF(AND($BJ89=3,$BC89=0,MOD(VLOOKUP($BB89,BU:DT,$BK89,FALSE),2)=0,INDEX(BU:DT,VLOOKUP($BB89,BU:DT,$BK89,FALSE)+8,$BK89+1)=0),"D",IF(AND($BJ89=3,$BC89=255,MOD(VLOOKUP($BB89,BU:DT,$BK89,FALSE),2)=1,INDEX(BU:DT,VLOOKUP($BB89,BU:DT,$BK89,FALSE)+8,$BK89+1)=255),"D","C"))</f>
        <v>#VALUE!</v>
      </c>
      <c r="BN89" s="11" t="e" cm="1">
        <f t="array" ref="BN89">IF(AND($BJ89=2,$BC89=0,$BB89=0,MOD(VLOOKUP($BA89,BU:DT,$BK89,FALSE),2)=0,INDEX(DH:EM,VLOOKUP($BA89,BU:DT,$BK89,FALSE)+8,DC95+1)=0,INDEX(BU:DT,VLOOKUP($BA89,BU:DT,$BK89,FALSE)+8,$BK89+2)=0),"D",IF(AND($BJ89=2,$BC89=255,$BB89=255,MOD(VLOOKUP($BA89,BU:DT,$BK89,FALSE),2)=1,INDEX(BU:DT,VLOOKUP($BA89,BU:DT,$BK89,FALSE)+8,$BK89+1)=255,INDEX(BU:DT,VLOOKUP($BA89,BU:DT,$BK89,FALSE)+8,$BK89+2)=255),"D","C"))</f>
        <v>#VALUE!</v>
      </c>
      <c r="BO89" s="11" t="str">
        <f t="shared" si="48"/>
        <v>判定不要</v>
      </c>
      <c r="BP89" s="11" t="e">
        <f t="shared" si="32"/>
        <v>#VALUE!</v>
      </c>
      <c r="BU89" s="11">
        <v>81</v>
      </c>
      <c r="CC89" s="11">
        <v>81</v>
      </c>
      <c r="CD89" s="11">
        <v>255</v>
      </c>
      <c r="CS89" s="11">
        <v>81</v>
      </c>
      <c r="CT89" s="11">
        <v>255</v>
      </c>
      <c r="CU89" s="11">
        <v>255</v>
      </c>
      <c r="DQ89" s="11">
        <v>81</v>
      </c>
      <c r="DR89" s="11">
        <v>255</v>
      </c>
      <c r="DS89" s="11">
        <v>255</v>
      </c>
      <c r="DT89" s="11">
        <v>255</v>
      </c>
    </row>
    <row r="90" spans="1:124" ht="31.5" customHeight="1">
      <c r="A90" s="82">
        <v>83</v>
      </c>
      <c r="B90" s="12"/>
      <c r="C90" s="13"/>
      <c r="D90" s="14"/>
      <c r="E90" s="12"/>
      <c r="F90" s="13"/>
      <c r="G90" s="13"/>
      <c r="H90" s="13"/>
      <c r="I90" s="14" t="str">
        <f t="shared" si="33"/>
        <v/>
      </c>
      <c r="J90" s="14" t="str">
        <f t="shared" si="34"/>
        <v/>
      </c>
      <c r="K90" s="264" t="str">
        <f t="shared" si="28"/>
        <v/>
      </c>
      <c r="L90" s="13"/>
      <c r="M90" s="83" t="str">
        <f t="shared" si="35"/>
        <v>83A</v>
      </c>
      <c r="N90" s="58"/>
      <c r="O90" s="15"/>
      <c r="P90" s="15"/>
      <c r="Q90" s="15"/>
      <c r="R90" s="15"/>
      <c r="S90" s="15"/>
      <c r="T90" s="14"/>
      <c r="U90" s="14"/>
      <c r="V90" s="14"/>
      <c r="W90" s="14"/>
      <c r="X90" s="14"/>
      <c r="Y90" s="14"/>
      <c r="Z90" s="14"/>
      <c r="AA90" s="14"/>
      <c r="AB90" s="84" t="str">
        <f t="shared" si="36"/>
        <v>83B</v>
      </c>
      <c r="AC90" s="58"/>
      <c r="AD90" s="31"/>
      <c r="AE90" s="31"/>
      <c r="AF90" s="31"/>
      <c r="AG90" s="31"/>
      <c r="AH90" s="31"/>
      <c r="AI90" s="32"/>
      <c r="AJ90" s="32"/>
      <c r="AK90" s="32"/>
      <c r="AL90" s="32"/>
      <c r="AM90" s="32"/>
      <c r="AN90" s="32"/>
      <c r="AO90" s="32"/>
      <c r="AP90" s="32"/>
      <c r="AQ90" s="15"/>
      <c r="AS90" s="11">
        <f t="shared" si="37"/>
        <v>9</v>
      </c>
      <c r="AZ90" s="11" t="e">
        <f t="shared" si="38"/>
        <v>#VALUE!</v>
      </c>
      <c r="BA90" s="11" t="e">
        <f t="shared" si="39"/>
        <v>#VALUE!</v>
      </c>
      <c r="BB90" s="11" t="e">
        <f t="shared" si="40"/>
        <v>#VALUE!</v>
      </c>
      <c r="BC90" s="11" t="e">
        <f t="shared" si="41"/>
        <v>#VALUE!</v>
      </c>
      <c r="BD90" s="11" t="str">
        <f t="shared" si="29"/>
        <v>記載なし</v>
      </c>
      <c r="BE90" s="11" t="str">
        <f t="shared" si="30"/>
        <v>A</v>
      </c>
      <c r="BF90" s="11" t="e">
        <f t="shared" si="42"/>
        <v>#VALUE!</v>
      </c>
      <c r="BG90" s="11" t="e">
        <f t="shared" si="43"/>
        <v>#VALUE!</v>
      </c>
      <c r="BH90" s="11" t="str">
        <f t="shared" si="44"/>
        <v>C</v>
      </c>
      <c r="BI90" s="11" t="str">
        <f t="shared" si="45"/>
        <v>次判定へ</v>
      </c>
      <c r="BJ90" s="11" t="str">
        <f t="shared" si="46"/>
        <v>以後判定なし</v>
      </c>
      <c r="BK90" s="11" t="e">
        <f t="shared" si="47"/>
        <v>#N/A</v>
      </c>
      <c r="BL90" s="11" t="e">
        <f t="shared" si="31"/>
        <v>#VALUE!</v>
      </c>
      <c r="BM90" s="11" t="e" cm="1">
        <f t="array" ref="BM90">IF(AND($BJ90=3,$BC90=0,MOD(VLOOKUP($BB90,BU:DT,$BK90,FALSE),2)=0,INDEX(BU:DT,VLOOKUP($BB90,BU:DT,$BK90,FALSE)+8,$BK90+1)=0),"D",IF(AND($BJ90=3,$BC90=255,MOD(VLOOKUP($BB90,BU:DT,$BK90,FALSE),2)=1,INDEX(BU:DT,VLOOKUP($BB90,BU:DT,$BK90,FALSE)+8,$BK90+1)=255),"D","C"))</f>
        <v>#VALUE!</v>
      </c>
      <c r="BN90" s="11" t="e" cm="1">
        <f t="array" ref="BN90">IF(AND($BJ90=2,$BC90=0,$BB90=0,MOD(VLOOKUP($BA90,BU:DT,$BK90,FALSE),2)=0,INDEX(DH:EM,VLOOKUP($BA90,BU:DT,$BK90,FALSE)+8,DC96+1)=0,INDEX(BU:DT,VLOOKUP($BA90,BU:DT,$BK90,FALSE)+8,$BK90+2)=0),"D",IF(AND($BJ90=2,$BC90=255,$BB90=255,MOD(VLOOKUP($BA90,BU:DT,$BK90,FALSE),2)=1,INDEX(BU:DT,VLOOKUP($BA90,BU:DT,$BK90,FALSE)+8,$BK90+1)=255,INDEX(BU:DT,VLOOKUP($BA90,BU:DT,$BK90,FALSE)+8,$BK90+2)=255),"D","C"))</f>
        <v>#VALUE!</v>
      </c>
      <c r="BO90" s="11" t="str">
        <f t="shared" si="48"/>
        <v>判定不要</v>
      </c>
      <c r="BP90" s="11" t="e">
        <f t="shared" si="32"/>
        <v>#VALUE!</v>
      </c>
      <c r="BU90" s="11">
        <v>82</v>
      </c>
      <c r="CC90" s="11">
        <v>82</v>
      </c>
      <c r="CD90" s="11">
        <v>0</v>
      </c>
      <c r="CS90" s="11">
        <v>82</v>
      </c>
      <c r="CT90" s="11">
        <v>0</v>
      </c>
      <c r="CU90" s="11">
        <v>0</v>
      </c>
      <c r="DQ90" s="11">
        <v>82</v>
      </c>
      <c r="DR90" s="11">
        <v>0</v>
      </c>
      <c r="DS90" s="11">
        <v>0</v>
      </c>
      <c r="DT90" s="11">
        <v>0</v>
      </c>
    </row>
    <row r="91" spans="1:124" ht="31.5" customHeight="1">
      <c r="A91" s="82">
        <v>84</v>
      </c>
      <c r="B91" s="12"/>
      <c r="C91" s="13"/>
      <c r="D91" s="14"/>
      <c r="E91" s="12"/>
      <c r="F91" s="13"/>
      <c r="G91" s="13"/>
      <c r="H91" s="13"/>
      <c r="I91" s="14" t="str">
        <f t="shared" si="33"/>
        <v/>
      </c>
      <c r="J91" s="14" t="str">
        <f t="shared" si="34"/>
        <v/>
      </c>
      <c r="K91" s="264" t="str">
        <f t="shared" si="28"/>
        <v/>
      </c>
      <c r="L91" s="13"/>
      <c r="M91" s="83" t="str">
        <f t="shared" si="35"/>
        <v>84A</v>
      </c>
      <c r="N91" s="58"/>
      <c r="O91" s="15"/>
      <c r="P91" s="15"/>
      <c r="Q91" s="15"/>
      <c r="R91" s="15"/>
      <c r="S91" s="15"/>
      <c r="T91" s="14"/>
      <c r="U91" s="14"/>
      <c r="V91" s="14"/>
      <c r="W91" s="14"/>
      <c r="X91" s="14"/>
      <c r="Y91" s="14"/>
      <c r="Z91" s="14"/>
      <c r="AA91" s="14"/>
      <c r="AB91" s="84" t="str">
        <f t="shared" si="36"/>
        <v>84B</v>
      </c>
      <c r="AC91" s="58"/>
      <c r="AD91" s="31"/>
      <c r="AE91" s="31"/>
      <c r="AF91" s="31"/>
      <c r="AG91" s="31"/>
      <c r="AH91" s="31"/>
      <c r="AI91" s="32"/>
      <c r="AJ91" s="32"/>
      <c r="AK91" s="32"/>
      <c r="AL91" s="32"/>
      <c r="AM91" s="32"/>
      <c r="AN91" s="32"/>
      <c r="AO91" s="32"/>
      <c r="AP91" s="32"/>
      <c r="AQ91" s="15"/>
      <c r="AS91" s="11">
        <f t="shared" si="37"/>
        <v>9</v>
      </c>
      <c r="AZ91" s="11" t="e">
        <f t="shared" si="38"/>
        <v>#VALUE!</v>
      </c>
      <c r="BA91" s="11" t="e">
        <f t="shared" si="39"/>
        <v>#VALUE!</v>
      </c>
      <c r="BB91" s="11" t="e">
        <f t="shared" si="40"/>
        <v>#VALUE!</v>
      </c>
      <c r="BC91" s="11" t="e">
        <f t="shared" si="41"/>
        <v>#VALUE!</v>
      </c>
      <c r="BD91" s="11" t="str">
        <f t="shared" si="29"/>
        <v>記載なし</v>
      </c>
      <c r="BE91" s="11" t="str">
        <f t="shared" si="30"/>
        <v>A</v>
      </c>
      <c r="BF91" s="11" t="e">
        <f t="shared" si="42"/>
        <v>#VALUE!</v>
      </c>
      <c r="BG91" s="11" t="e">
        <f t="shared" si="43"/>
        <v>#VALUE!</v>
      </c>
      <c r="BH91" s="11" t="str">
        <f t="shared" si="44"/>
        <v>C</v>
      </c>
      <c r="BI91" s="11" t="str">
        <f t="shared" si="45"/>
        <v>次判定へ</v>
      </c>
      <c r="BJ91" s="11" t="str">
        <f t="shared" si="46"/>
        <v>以後判定なし</v>
      </c>
      <c r="BK91" s="11" t="e">
        <f t="shared" si="47"/>
        <v>#N/A</v>
      </c>
      <c r="BL91" s="11" t="e">
        <f t="shared" si="31"/>
        <v>#VALUE!</v>
      </c>
      <c r="BM91" s="11" t="e" cm="1">
        <f t="array" ref="BM91">IF(AND($BJ91=3,$BC91=0,MOD(VLOOKUP($BB91,BU:DT,$BK91,FALSE),2)=0,INDEX(BU:DT,VLOOKUP($BB91,BU:DT,$BK91,FALSE)+8,$BK91+1)=0),"D",IF(AND($BJ91=3,$BC91=255,MOD(VLOOKUP($BB91,BU:DT,$BK91,FALSE),2)=1,INDEX(BU:DT,VLOOKUP($BB91,BU:DT,$BK91,FALSE)+8,$BK91+1)=255),"D","C"))</f>
        <v>#VALUE!</v>
      </c>
      <c r="BN91" s="11" t="e" cm="1">
        <f t="array" ref="BN91">IF(AND($BJ91=2,$BC91=0,$BB91=0,MOD(VLOOKUP($BA91,BU:DT,$BK91,FALSE),2)=0,INDEX(DH:EM,VLOOKUP($BA91,BU:DT,$BK91,FALSE)+8,DC97+1)=0,INDEX(BU:DT,VLOOKUP($BA91,BU:DT,$BK91,FALSE)+8,$BK91+2)=0),"D",IF(AND($BJ91=2,$BC91=255,$BB91=255,MOD(VLOOKUP($BA91,BU:DT,$BK91,FALSE),2)=1,INDEX(BU:DT,VLOOKUP($BA91,BU:DT,$BK91,FALSE)+8,$BK91+1)=255,INDEX(BU:DT,VLOOKUP($BA91,BU:DT,$BK91,FALSE)+8,$BK91+2)=255),"D","C"))</f>
        <v>#VALUE!</v>
      </c>
      <c r="BO91" s="11" t="str">
        <f t="shared" si="48"/>
        <v>判定不要</v>
      </c>
      <c r="BP91" s="11" t="e">
        <f t="shared" si="32"/>
        <v>#VALUE!</v>
      </c>
      <c r="BU91" s="11">
        <v>83</v>
      </c>
      <c r="BV91" s="11">
        <v>83</v>
      </c>
      <c r="CC91" s="11">
        <v>83</v>
      </c>
      <c r="CD91" s="11">
        <v>255</v>
      </c>
      <c r="CE91" s="11">
        <v>83</v>
      </c>
      <c r="CF91" s="11">
        <v>255</v>
      </c>
      <c r="CS91" s="11">
        <v>83</v>
      </c>
      <c r="CT91" s="11">
        <v>255</v>
      </c>
      <c r="CU91" s="11">
        <v>255</v>
      </c>
      <c r="CV91" s="11">
        <v>83</v>
      </c>
      <c r="CW91" s="11">
        <v>255</v>
      </c>
      <c r="CX91" s="11">
        <v>255</v>
      </c>
      <c r="DQ91" s="11">
        <v>83</v>
      </c>
      <c r="DR91" s="11">
        <v>255</v>
      </c>
      <c r="DS91" s="11">
        <v>255</v>
      </c>
      <c r="DT91" s="11">
        <v>255</v>
      </c>
    </row>
    <row r="92" spans="1:124" ht="31.5" customHeight="1">
      <c r="A92" s="82">
        <v>85</v>
      </c>
      <c r="B92" s="12"/>
      <c r="C92" s="13"/>
      <c r="D92" s="14"/>
      <c r="E92" s="12"/>
      <c r="F92" s="13"/>
      <c r="G92" s="13"/>
      <c r="H92" s="13"/>
      <c r="I92" s="14" t="str">
        <f t="shared" si="33"/>
        <v/>
      </c>
      <c r="J92" s="14" t="str">
        <f t="shared" si="34"/>
        <v/>
      </c>
      <c r="K92" s="264" t="str">
        <f t="shared" si="28"/>
        <v/>
      </c>
      <c r="L92" s="13"/>
      <c r="M92" s="83" t="str">
        <f t="shared" si="35"/>
        <v>85A</v>
      </c>
      <c r="N92" s="58"/>
      <c r="O92" s="15"/>
      <c r="P92" s="15"/>
      <c r="Q92" s="15"/>
      <c r="R92" s="15"/>
      <c r="S92" s="15"/>
      <c r="T92" s="14"/>
      <c r="U92" s="14"/>
      <c r="V92" s="14"/>
      <c r="W92" s="14"/>
      <c r="X92" s="14"/>
      <c r="Y92" s="14"/>
      <c r="Z92" s="14"/>
      <c r="AA92" s="14"/>
      <c r="AB92" s="84" t="str">
        <f t="shared" si="36"/>
        <v>85B</v>
      </c>
      <c r="AC92" s="58"/>
      <c r="AD92" s="31"/>
      <c r="AE92" s="31"/>
      <c r="AF92" s="31"/>
      <c r="AG92" s="31"/>
      <c r="AH92" s="31"/>
      <c r="AI92" s="32"/>
      <c r="AJ92" s="32"/>
      <c r="AK92" s="32"/>
      <c r="AL92" s="32"/>
      <c r="AM92" s="32"/>
      <c r="AN92" s="32"/>
      <c r="AO92" s="32"/>
      <c r="AP92" s="32"/>
      <c r="AQ92" s="15"/>
      <c r="AS92" s="11">
        <f t="shared" si="37"/>
        <v>9</v>
      </c>
      <c r="AZ92" s="11" t="e">
        <f t="shared" si="38"/>
        <v>#VALUE!</v>
      </c>
      <c r="BA92" s="11" t="e">
        <f t="shared" si="39"/>
        <v>#VALUE!</v>
      </c>
      <c r="BB92" s="11" t="e">
        <f t="shared" si="40"/>
        <v>#VALUE!</v>
      </c>
      <c r="BC92" s="11" t="e">
        <f t="shared" si="41"/>
        <v>#VALUE!</v>
      </c>
      <c r="BD92" s="11" t="str">
        <f t="shared" si="29"/>
        <v>記載なし</v>
      </c>
      <c r="BE92" s="11" t="str">
        <f t="shared" si="30"/>
        <v>A</v>
      </c>
      <c r="BF92" s="11" t="e">
        <f t="shared" si="42"/>
        <v>#VALUE!</v>
      </c>
      <c r="BG92" s="11" t="e">
        <f t="shared" si="43"/>
        <v>#VALUE!</v>
      </c>
      <c r="BH92" s="11" t="str">
        <f t="shared" si="44"/>
        <v>C</v>
      </c>
      <c r="BI92" s="11" t="str">
        <f t="shared" si="45"/>
        <v>次判定へ</v>
      </c>
      <c r="BJ92" s="11" t="str">
        <f t="shared" si="46"/>
        <v>以後判定なし</v>
      </c>
      <c r="BK92" s="11" t="e">
        <f t="shared" si="47"/>
        <v>#N/A</v>
      </c>
      <c r="BL92" s="11" t="e">
        <f t="shared" si="31"/>
        <v>#VALUE!</v>
      </c>
      <c r="BM92" s="11" t="e" cm="1">
        <f t="array" ref="BM92">IF(AND($BJ92=3,$BC92=0,MOD(VLOOKUP($BB92,BU:DT,$BK92,FALSE),2)=0,INDEX(BU:DT,VLOOKUP($BB92,BU:DT,$BK92,FALSE)+8,$BK92+1)=0),"D",IF(AND($BJ92=3,$BC92=255,MOD(VLOOKUP($BB92,BU:DT,$BK92,FALSE),2)=1,INDEX(BU:DT,VLOOKUP($BB92,BU:DT,$BK92,FALSE)+8,$BK92+1)=255),"D","C"))</f>
        <v>#VALUE!</v>
      </c>
      <c r="BN92" s="11" t="e" cm="1">
        <f t="array" ref="BN92">IF(AND($BJ92=2,$BC92=0,$BB92=0,MOD(VLOOKUP($BA92,BU:DT,$BK92,FALSE),2)=0,INDEX(DH:EM,VLOOKUP($BA92,BU:DT,$BK92,FALSE)+8,DC98+1)=0,INDEX(BU:DT,VLOOKUP($BA92,BU:DT,$BK92,FALSE)+8,$BK92+2)=0),"D",IF(AND($BJ92=2,$BC92=255,$BB92=255,MOD(VLOOKUP($BA92,BU:DT,$BK92,FALSE),2)=1,INDEX(BU:DT,VLOOKUP($BA92,BU:DT,$BK92,FALSE)+8,$BK92+1)=255,INDEX(BU:DT,VLOOKUP($BA92,BU:DT,$BK92,FALSE)+8,$BK92+2)=255),"D","C"))</f>
        <v>#VALUE!</v>
      </c>
      <c r="BO92" s="11" t="str">
        <f t="shared" si="48"/>
        <v>判定不要</v>
      </c>
      <c r="BP92" s="11" t="e">
        <f t="shared" si="32"/>
        <v>#VALUE!</v>
      </c>
      <c r="BU92" s="11">
        <v>84</v>
      </c>
      <c r="BV92" s="11">
        <v>84</v>
      </c>
      <c r="CC92" s="11">
        <v>84</v>
      </c>
      <c r="CD92" s="11">
        <v>0</v>
      </c>
      <c r="CE92" s="11">
        <v>84</v>
      </c>
      <c r="CF92" s="11">
        <v>0</v>
      </c>
      <c r="CS92" s="11">
        <v>84</v>
      </c>
      <c r="CT92" s="11">
        <v>0</v>
      </c>
      <c r="CU92" s="11">
        <v>0</v>
      </c>
      <c r="CV92" s="11">
        <v>84</v>
      </c>
      <c r="CW92" s="11">
        <v>0</v>
      </c>
      <c r="CX92" s="11">
        <v>0</v>
      </c>
      <c r="DQ92" s="11">
        <v>84</v>
      </c>
      <c r="DR92" s="11">
        <v>0</v>
      </c>
      <c r="DS92" s="11">
        <v>0</v>
      </c>
      <c r="DT92" s="11">
        <v>0</v>
      </c>
    </row>
    <row r="93" spans="1:124" ht="31.5" customHeight="1">
      <c r="A93" s="82">
        <v>86</v>
      </c>
      <c r="B93" s="12"/>
      <c r="C93" s="13"/>
      <c r="D93" s="14"/>
      <c r="E93" s="12"/>
      <c r="F93" s="13"/>
      <c r="G93" s="13"/>
      <c r="H93" s="13"/>
      <c r="I93" s="14" t="str">
        <f t="shared" si="33"/>
        <v/>
      </c>
      <c r="J93" s="14" t="str">
        <f t="shared" si="34"/>
        <v/>
      </c>
      <c r="K93" s="264" t="str">
        <f t="shared" si="28"/>
        <v/>
      </c>
      <c r="L93" s="13"/>
      <c r="M93" s="83" t="str">
        <f t="shared" si="35"/>
        <v>86A</v>
      </c>
      <c r="N93" s="58"/>
      <c r="O93" s="15"/>
      <c r="P93" s="15"/>
      <c r="Q93" s="15"/>
      <c r="R93" s="15"/>
      <c r="S93" s="15"/>
      <c r="T93" s="14"/>
      <c r="U93" s="14"/>
      <c r="V93" s="14"/>
      <c r="W93" s="14"/>
      <c r="X93" s="14"/>
      <c r="Y93" s="14"/>
      <c r="Z93" s="14"/>
      <c r="AA93" s="14"/>
      <c r="AB93" s="84" t="str">
        <f t="shared" si="36"/>
        <v>86B</v>
      </c>
      <c r="AC93" s="58"/>
      <c r="AD93" s="31"/>
      <c r="AE93" s="31"/>
      <c r="AF93" s="31"/>
      <c r="AG93" s="31"/>
      <c r="AH93" s="31"/>
      <c r="AI93" s="32"/>
      <c r="AJ93" s="32"/>
      <c r="AK93" s="32"/>
      <c r="AL93" s="32"/>
      <c r="AM93" s="32"/>
      <c r="AN93" s="32"/>
      <c r="AO93" s="32"/>
      <c r="AP93" s="32"/>
      <c r="AQ93" s="15"/>
      <c r="AS93" s="11">
        <f t="shared" si="37"/>
        <v>9</v>
      </c>
      <c r="AZ93" s="11" t="e">
        <f t="shared" si="38"/>
        <v>#VALUE!</v>
      </c>
      <c r="BA93" s="11" t="e">
        <f t="shared" si="39"/>
        <v>#VALUE!</v>
      </c>
      <c r="BB93" s="11" t="e">
        <f t="shared" si="40"/>
        <v>#VALUE!</v>
      </c>
      <c r="BC93" s="11" t="e">
        <f t="shared" si="41"/>
        <v>#VALUE!</v>
      </c>
      <c r="BD93" s="11" t="str">
        <f t="shared" si="29"/>
        <v>記載なし</v>
      </c>
      <c r="BE93" s="11" t="str">
        <f t="shared" si="30"/>
        <v>A</v>
      </c>
      <c r="BF93" s="11" t="e">
        <f t="shared" si="42"/>
        <v>#VALUE!</v>
      </c>
      <c r="BG93" s="11" t="e">
        <f t="shared" si="43"/>
        <v>#VALUE!</v>
      </c>
      <c r="BH93" s="11" t="str">
        <f t="shared" si="44"/>
        <v>C</v>
      </c>
      <c r="BI93" s="11" t="str">
        <f t="shared" si="45"/>
        <v>次判定へ</v>
      </c>
      <c r="BJ93" s="11" t="str">
        <f t="shared" si="46"/>
        <v>以後判定なし</v>
      </c>
      <c r="BK93" s="11" t="e">
        <f t="shared" si="47"/>
        <v>#N/A</v>
      </c>
      <c r="BL93" s="11" t="e">
        <f t="shared" si="31"/>
        <v>#VALUE!</v>
      </c>
      <c r="BM93" s="11" t="e" cm="1">
        <f t="array" ref="BM93">IF(AND($BJ93=3,$BC93=0,MOD(VLOOKUP($BB93,BU:DT,$BK93,FALSE),2)=0,INDEX(BU:DT,VLOOKUP($BB93,BU:DT,$BK93,FALSE)+8,$BK93+1)=0),"D",IF(AND($BJ93=3,$BC93=255,MOD(VLOOKUP($BB93,BU:DT,$BK93,FALSE),2)=1,INDEX(BU:DT,VLOOKUP($BB93,BU:DT,$BK93,FALSE)+8,$BK93+1)=255),"D","C"))</f>
        <v>#VALUE!</v>
      </c>
      <c r="BN93" s="11" t="e" cm="1">
        <f t="array" ref="BN93">IF(AND($BJ93=2,$BC93=0,$BB93=0,MOD(VLOOKUP($BA93,BU:DT,$BK93,FALSE),2)=0,INDEX(DH:EM,VLOOKUP($BA93,BU:DT,$BK93,FALSE)+8,DC99+1)=0,INDEX(BU:DT,VLOOKUP($BA93,BU:DT,$BK93,FALSE)+8,$BK93+2)=0),"D",IF(AND($BJ93=2,$BC93=255,$BB93=255,MOD(VLOOKUP($BA93,BU:DT,$BK93,FALSE),2)=1,INDEX(BU:DT,VLOOKUP($BA93,BU:DT,$BK93,FALSE)+8,$BK93+1)=255,INDEX(BU:DT,VLOOKUP($BA93,BU:DT,$BK93,FALSE)+8,$BK93+2)=255),"D","C"))</f>
        <v>#VALUE!</v>
      </c>
      <c r="BO93" s="11" t="str">
        <f t="shared" si="48"/>
        <v>判定不要</v>
      </c>
      <c r="BP93" s="11" t="e">
        <f t="shared" si="32"/>
        <v>#VALUE!</v>
      </c>
      <c r="BU93" s="11">
        <v>85</v>
      </c>
      <c r="CC93" s="11">
        <v>85</v>
      </c>
      <c r="CD93" s="11">
        <v>255</v>
      </c>
      <c r="CS93" s="11">
        <v>85</v>
      </c>
      <c r="CT93" s="11">
        <v>255</v>
      </c>
      <c r="CU93" s="11">
        <v>255</v>
      </c>
      <c r="DQ93" s="11">
        <v>85</v>
      </c>
      <c r="DR93" s="11">
        <v>255</v>
      </c>
      <c r="DS93" s="11">
        <v>255</v>
      </c>
      <c r="DT93" s="11">
        <v>255</v>
      </c>
    </row>
    <row r="94" spans="1:124" ht="31.5" customHeight="1">
      <c r="A94" s="82">
        <v>87</v>
      </c>
      <c r="B94" s="12"/>
      <c r="C94" s="13"/>
      <c r="D94" s="14"/>
      <c r="E94" s="12"/>
      <c r="F94" s="13"/>
      <c r="G94" s="13"/>
      <c r="H94" s="13"/>
      <c r="I94" s="14" t="str">
        <f t="shared" si="33"/>
        <v/>
      </c>
      <c r="J94" s="14" t="str">
        <f t="shared" si="34"/>
        <v/>
      </c>
      <c r="K94" s="264" t="str">
        <f t="shared" si="28"/>
        <v/>
      </c>
      <c r="L94" s="13"/>
      <c r="M94" s="83" t="str">
        <f t="shared" si="35"/>
        <v>87A</v>
      </c>
      <c r="N94" s="58"/>
      <c r="O94" s="15"/>
      <c r="P94" s="15"/>
      <c r="Q94" s="15"/>
      <c r="R94" s="15"/>
      <c r="S94" s="15"/>
      <c r="T94" s="14"/>
      <c r="U94" s="14"/>
      <c r="V94" s="14"/>
      <c r="W94" s="14"/>
      <c r="X94" s="14"/>
      <c r="Y94" s="14"/>
      <c r="Z94" s="14"/>
      <c r="AA94" s="14"/>
      <c r="AB94" s="84" t="str">
        <f t="shared" si="36"/>
        <v>87B</v>
      </c>
      <c r="AC94" s="58"/>
      <c r="AD94" s="31"/>
      <c r="AE94" s="31"/>
      <c r="AF94" s="31"/>
      <c r="AG94" s="31"/>
      <c r="AH94" s="31"/>
      <c r="AI94" s="32"/>
      <c r="AJ94" s="32"/>
      <c r="AK94" s="32"/>
      <c r="AL94" s="32"/>
      <c r="AM94" s="32"/>
      <c r="AN94" s="32"/>
      <c r="AO94" s="32"/>
      <c r="AP94" s="32"/>
      <c r="AQ94" s="15"/>
      <c r="AS94" s="11">
        <f t="shared" si="37"/>
        <v>9</v>
      </c>
      <c r="AZ94" s="11" t="e">
        <f t="shared" si="38"/>
        <v>#VALUE!</v>
      </c>
      <c r="BA94" s="11" t="e">
        <f t="shared" si="39"/>
        <v>#VALUE!</v>
      </c>
      <c r="BB94" s="11" t="e">
        <f t="shared" si="40"/>
        <v>#VALUE!</v>
      </c>
      <c r="BC94" s="11" t="e">
        <f t="shared" si="41"/>
        <v>#VALUE!</v>
      </c>
      <c r="BD94" s="11" t="str">
        <f t="shared" si="29"/>
        <v>記載なし</v>
      </c>
      <c r="BE94" s="11" t="str">
        <f t="shared" si="30"/>
        <v>A</v>
      </c>
      <c r="BF94" s="11" t="e">
        <f t="shared" si="42"/>
        <v>#VALUE!</v>
      </c>
      <c r="BG94" s="11" t="e">
        <f t="shared" si="43"/>
        <v>#VALUE!</v>
      </c>
      <c r="BH94" s="11" t="str">
        <f t="shared" si="44"/>
        <v>C</v>
      </c>
      <c r="BI94" s="11" t="str">
        <f t="shared" si="45"/>
        <v>次判定へ</v>
      </c>
      <c r="BJ94" s="11" t="str">
        <f t="shared" si="46"/>
        <v>以後判定なし</v>
      </c>
      <c r="BK94" s="11" t="e">
        <f t="shared" si="47"/>
        <v>#N/A</v>
      </c>
      <c r="BL94" s="11" t="e">
        <f t="shared" si="31"/>
        <v>#VALUE!</v>
      </c>
      <c r="BM94" s="11" t="e" cm="1">
        <f t="array" ref="BM94">IF(AND($BJ94=3,$BC94=0,MOD(VLOOKUP($BB94,BU:DT,$BK94,FALSE),2)=0,INDEX(BU:DT,VLOOKUP($BB94,BU:DT,$BK94,FALSE)+8,$BK94+1)=0),"D",IF(AND($BJ94=3,$BC94=255,MOD(VLOOKUP($BB94,BU:DT,$BK94,FALSE),2)=1,INDEX(BU:DT,VLOOKUP($BB94,BU:DT,$BK94,FALSE)+8,$BK94+1)=255),"D","C"))</f>
        <v>#VALUE!</v>
      </c>
      <c r="BN94" s="11" t="e" cm="1">
        <f t="array" ref="BN94">IF(AND($BJ94=2,$BC94=0,$BB94=0,MOD(VLOOKUP($BA94,BU:DT,$BK94,FALSE),2)=0,INDEX(DH:EM,VLOOKUP($BA94,BU:DT,$BK94,FALSE)+8,DC100+1)=0,INDEX(BU:DT,VLOOKUP($BA94,BU:DT,$BK94,FALSE)+8,$BK94+2)=0),"D",IF(AND($BJ94=2,$BC94=255,$BB94=255,MOD(VLOOKUP($BA94,BU:DT,$BK94,FALSE),2)=1,INDEX(BU:DT,VLOOKUP($BA94,BU:DT,$BK94,FALSE)+8,$BK94+1)=255,INDEX(BU:DT,VLOOKUP($BA94,BU:DT,$BK94,FALSE)+8,$BK94+2)=255),"D","C"))</f>
        <v>#VALUE!</v>
      </c>
      <c r="BO94" s="11" t="str">
        <f t="shared" si="48"/>
        <v>判定不要</v>
      </c>
      <c r="BP94" s="11" t="e">
        <f t="shared" si="32"/>
        <v>#VALUE!</v>
      </c>
      <c r="BU94" s="11">
        <v>86</v>
      </c>
      <c r="CC94" s="11">
        <v>86</v>
      </c>
      <c r="CD94" s="11">
        <v>0</v>
      </c>
      <c r="CS94" s="11">
        <v>86</v>
      </c>
      <c r="CT94" s="11">
        <v>0</v>
      </c>
      <c r="CU94" s="11">
        <v>0</v>
      </c>
      <c r="DQ94" s="11">
        <v>86</v>
      </c>
      <c r="DR94" s="11">
        <v>0</v>
      </c>
      <c r="DS94" s="11">
        <v>0</v>
      </c>
      <c r="DT94" s="11">
        <v>0</v>
      </c>
    </row>
    <row r="95" spans="1:124" ht="31.5" customHeight="1">
      <c r="A95" s="82">
        <v>88</v>
      </c>
      <c r="B95" s="12"/>
      <c r="C95" s="13"/>
      <c r="D95" s="14"/>
      <c r="E95" s="12"/>
      <c r="F95" s="13"/>
      <c r="G95" s="13"/>
      <c r="H95" s="13"/>
      <c r="I95" s="14" t="str">
        <f t="shared" si="33"/>
        <v/>
      </c>
      <c r="J95" s="14" t="str">
        <f t="shared" si="34"/>
        <v/>
      </c>
      <c r="K95" s="264" t="str">
        <f t="shared" si="28"/>
        <v/>
      </c>
      <c r="L95" s="13"/>
      <c r="M95" s="83" t="str">
        <f t="shared" si="35"/>
        <v>88A</v>
      </c>
      <c r="N95" s="58"/>
      <c r="O95" s="15"/>
      <c r="P95" s="15"/>
      <c r="Q95" s="15"/>
      <c r="R95" s="15"/>
      <c r="S95" s="15"/>
      <c r="T95" s="14"/>
      <c r="U95" s="14"/>
      <c r="V95" s="14"/>
      <c r="W95" s="14"/>
      <c r="X95" s="14"/>
      <c r="Y95" s="14"/>
      <c r="Z95" s="14"/>
      <c r="AA95" s="14"/>
      <c r="AB95" s="84" t="str">
        <f t="shared" si="36"/>
        <v>88B</v>
      </c>
      <c r="AC95" s="58"/>
      <c r="AD95" s="31"/>
      <c r="AE95" s="31"/>
      <c r="AF95" s="31"/>
      <c r="AG95" s="31"/>
      <c r="AH95" s="31"/>
      <c r="AI95" s="32"/>
      <c r="AJ95" s="32"/>
      <c r="AK95" s="32"/>
      <c r="AL95" s="32"/>
      <c r="AM95" s="32"/>
      <c r="AN95" s="32"/>
      <c r="AO95" s="32"/>
      <c r="AP95" s="32"/>
      <c r="AQ95" s="15"/>
      <c r="AS95" s="11">
        <f t="shared" si="37"/>
        <v>9</v>
      </c>
      <c r="AZ95" s="11" t="e">
        <f t="shared" si="38"/>
        <v>#VALUE!</v>
      </c>
      <c r="BA95" s="11" t="e">
        <f t="shared" si="39"/>
        <v>#VALUE!</v>
      </c>
      <c r="BB95" s="11" t="e">
        <f t="shared" si="40"/>
        <v>#VALUE!</v>
      </c>
      <c r="BC95" s="11" t="e">
        <f t="shared" si="41"/>
        <v>#VALUE!</v>
      </c>
      <c r="BD95" s="11" t="str">
        <f t="shared" si="29"/>
        <v>記載なし</v>
      </c>
      <c r="BE95" s="11" t="str">
        <f t="shared" si="30"/>
        <v>A</v>
      </c>
      <c r="BF95" s="11" t="e">
        <f t="shared" si="42"/>
        <v>#VALUE!</v>
      </c>
      <c r="BG95" s="11" t="e">
        <f t="shared" si="43"/>
        <v>#VALUE!</v>
      </c>
      <c r="BH95" s="11" t="str">
        <f t="shared" si="44"/>
        <v>C</v>
      </c>
      <c r="BI95" s="11" t="str">
        <f t="shared" si="45"/>
        <v>次判定へ</v>
      </c>
      <c r="BJ95" s="11" t="str">
        <f t="shared" si="46"/>
        <v>以後判定なし</v>
      </c>
      <c r="BK95" s="11" t="e">
        <f t="shared" si="47"/>
        <v>#N/A</v>
      </c>
      <c r="BL95" s="11" t="e">
        <f t="shared" si="31"/>
        <v>#VALUE!</v>
      </c>
      <c r="BM95" s="11" t="e" cm="1">
        <f t="array" ref="BM95">IF(AND($BJ95=3,$BC95=0,MOD(VLOOKUP($BB95,BU:DT,$BK95,FALSE),2)=0,INDEX(BU:DT,VLOOKUP($BB95,BU:DT,$BK95,FALSE)+8,$BK95+1)=0),"D",IF(AND($BJ95=3,$BC95=255,MOD(VLOOKUP($BB95,BU:DT,$BK95,FALSE),2)=1,INDEX(BU:DT,VLOOKUP($BB95,BU:DT,$BK95,FALSE)+8,$BK95+1)=255),"D","C"))</f>
        <v>#VALUE!</v>
      </c>
      <c r="BN95" s="11" t="e" cm="1">
        <f t="array" ref="BN95">IF(AND($BJ95=2,$BC95=0,$BB95=0,MOD(VLOOKUP($BA95,BU:DT,$BK95,FALSE),2)=0,INDEX(DH:EM,VLOOKUP($BA95,BU:DT,$BK95,FALSE)+8,DC101+1)=0,INDEX(BU:DT,VLOOKUP($BA95,BU:DT,$BK95,FALSE)+8,$BK95+2)=0),"D",IF(AND($BJ95=2,$BC95=255,$BB95=255,MOD(VLOOKUP($BA95,BU:DT,$BK95,FALSE),2)=1,INDEX(BU:DT,VLOOKUP($BA95,BU:DT,$BK95,FALSE)+8,$BK95+1)=255,INDEX(BU:DT,VLOOKUP($BA95,BU:DT,$BK95,FALSE)+8,$BK95+2)=255),"D","C"))</f>
        <v>#VALUE!</v>
      </c>
      <c r="BO95" s="11" t="str">
        <f t="shared" si="48"/>
        <v>判定不要</v>
      </c>
      <c r="BP95" s="11" t="e">
        <f t="shared" si="32"/>
        <v>#VALUE!</v>
      </c>
      <c r="BU95" s="11">
        <v>87</v>
      </c>
      <c r="BV95" s="11">
        <v>87</v>
      </c>
      <c r="BW95" s="11">
        <v>87</v>
      </c>
      <c r="CC95" s="11">
        <v>87</v>
      </c>
      <c r="CD95" s="11">
        <v>255</v>
      </c>
      <c r="CE95" s="11">
        <v>87</v>
      </c>
      <c r="CF95" s="11">
        <v>255</v>
      </c>
      <c r="CG95" s="11">
        <v>87</v>
      </c>
      <c r="CH95" s="11">
        <v>255</v>
      </c>
      <c r="CS95" s="11">
        <v>87</v>
      </c>
      <c r="CT95" s="11">
        <v>255</v>
      </c>
      <c r="CU95" s="11">
        <v>255</v>
      </c>
      <c r="CV95" s="11">
        <v>87</v>
      </c>
      <c r="CW95" s="11">
        <v>255</v>
      </c>
      <c r="CX95" s="11">
        <v>255</v>
      </c>
      <c r="CY95" s="11">
        <v>87</v>
      </c>
      <c r="CZ95" s="11">
        <v>255</v>
      </c>
      <c r="DA95" s="11">
        <v>255</v>
      </c>
      <c r="DQ95" s="11">
        <v>87</v>
      </c>
      <c r="DR95" s="11">
        <v>255</v>
      </c>
      <c r="DS95" s="11">
        <v>255</v>
      </c>
      <c r="DT95" s="11">
        <v>255</v>
      </c>
    </row>
    <row r="96" spans="1:124" ht="31.5" customHeight="1">
      <c r="A96" s="82">
        <v>89</v>
      </c>
      <c r="B96" s="12"/>
      <c r="C96" s="13"/>
      <c r="D96" s="14"/>
      <c r="E96" s="12"/>
      <c r="F96" s="13"/>
      <c r="G96" s="13"/>
      <c r="H96" s="13"/>
      <c r="I96" s="14" t="str">
        <f t="shared" si="33"/>
        <v/>
      </c>
      <c r="J96" s="14" t="str">
        <f t="shared" si="34"/>
        <v/>
      </c>
      <c r="K96" s="264" t="str">
        <f t="shared" si="28"/>
        <v/>
      </c>
      <c r="L96" s="13"/>
      <c r="M96" s="83" t="str">
        <f t="shared" si="35"/>
        <v>89A</v>
      </c>
      <c r="N96" s="58"/>
      <c r="O96" s="15"/>
      <c r="P96" s="15"/>
      <c r="Q96" s="15"/>
      <c r="R96" s="15"/>
      <c r="S96" s="15"/>
      <c r="T96" s="14"/>
      <c r="U96" s="14"/>
      <c r="V96" s="14"/>
      <c r="W96" s="14"/>
      <c r="X96" s="14"/>
      <c r="Y96" s="14"/>
      <c r="Z96" s="14"/>
      <c r="AA96" s="14"/>
      <c r="AB96" s="84" t="str">
        <f t="shared" si="36"/>
        <v>89B</v>
      </c>
      <c r="AC96" s="58"/>
      <c r="AD96" s="31"/>
      <c r="AE96" s="31"/>
      <c r="AF96" s="31"/>
      <c r="AG96" s="31"/>
      <c r="AH96" s="31"/>
      <c r="AI96" s="32"/>
      <c r="AJ96" s="32"/>
      <c r="AK96" s="32"/>
      <c r="AL96" s="32"/>
      <c r="AM96" s="32"/>
      <c r="AN96" s="32"/>
      <c r="AO96" s="32"/>
      <c r="AP96" s="32"/>
      <c r="AQ96" s="15"/>
      <c r="AS96" s="11">
        <f t="shared" si="37"/>
        <v>9</v>
      </c>
      <c r="AZ96" s="11" t="e">
        <f t="shared" si="38"/>
        <v>#VALUE!</v>
      </c>
      <c r="BA96" s="11" t="e">
        <f t="shared" si="39"/>
        <v>#VALUE!</v>
      </c>
      <c r="BB96" s="11" t="e">
        <f t="shared" si="40"/>
        <v>#VALUE!</v>
      </c>
      <c r="BC96" s="11" t="e">
        <f t="shared" si="41"/>
        <v>#VALUE!</v>
      </c>
      <c r="BD96" s="11" t="str">
        <f t="shared" si="29"/>
        <v>記載なし</v>
      </c>
      <c r="BE96" s="11" t="str">
        <f t="shared" si="30"/>
        <v>A</v>
      </c>
      <c r="BF96" s="11" t="e">
        <f t="shared" si="42"/>
        <v>#VALUE!</v>
      </c>
      <c r="BG96" s="11" t="e">
        <f t="shared" si="43"/>
        <v>#VALUE!</v>
      </c>
      <c r="BH96" s="11" t="str">
        <f t="shared" si="44"/>
        <v>C</v>
      </c>
      <c r="BI96" s="11" t="str">
        <f t="shared" si="45"/>
        <v>次判定へ</v>
      </c>
      <c r="BJ96" s="11" t="str">
        <f t="shared" si="46"/>
        <v>以後判定なし</v>
      </c>
      <c r="BK96" s="11" t="e">
        <f t="shared" si="47"/>
        <v>#N/A</v>
      </c>
      <c r="BL96" s="11" t="e">
        <f t="shared" si="31"/>
        <v>#VALUE!</v>
      </c>
      <c r="BM96" s="11" t="e" cm="1">
        <f t="array" ref="BM96">IF(AND($BJ96=3,$BC96=0,MOD(VLOOKUP($BB96,BU:DT,$BK96,FALSE),2)=0,INDEX(BU:DT,VLOOKUP($BB96,BU:DT,$BK96,FALSE)+8,$BK96+1)=0),"D",IF(AND($BJ96=3,$BC96=255,MOD(VLOOKUP($BB96,BU:DT,$BK96,FALSE),2)=1,INDEX(BU:DT,VLOOKUP($BB96,BU:DT,$BK96,FALSE)+8,$BK96+1)=255),"D","C"))</f>
        <v>#VALUE!</v>
      </c>
      <c r="BN96" s="11" t="e" cm="1">
        <f t="array" ref="BN96">IF(AND($BJ96=2,$BC96=0,$BB96=0,MOD(VLOOKUP($BA96,BU:DT,$BK96,FALSE),2)=0,INDEX(DH:EM,VLOOKUP($BA96,BU:DT,$BK96,FALSE)+8,DC102+1)=0,INDEX(BU:DT,VLOOKUP($BA96,BU:DT,$BK96,FALSE)+8,$BK96+2)=0),"D",IF(AND($BJ96=2,$BC96=255,$BB96=255,MOD(VLOOKUP($BA96,BU:DT,$BK96,FALSE),2)=1,INDEX(BU:DT,VLOOKUP($BA96,BU:DT,$BK96,FALSE)+8,$BK96+1)=255,INDEX(BU:DT,VLOOKUP($BA96,BU:DT,$BK96,FALSE)+8,$BK96+2)=255),"D","C"))</f>
        <v>#VALUE!</v>
      </c>
      <c r="BO96" s="11" t="str">
        <f t="shared" si="48"/>
        <v>判定不要</v>
      </c>
      <c r="BP96" s="11" t="e">
        <f t="shared" si="32"/>
        <v>#VALUE!</v>
      </c>
      <c r="BU96" s="11">
        <v>88</v>
      </c>
      <c r="BV96" s="11">
        <v>88</v>
      </c>
      <c r="BW96" s="11">
        <v>88</v>
      </c>
      <c r="CC96" s="11">
        <v>88</v>
      </c>
      <c r="CD96" s="11">
        <v>0</v>
      </c>
      <c r="CE96" s="11">
        <v>88</v>
      </c>
      <c r="CF96" s="11">
        <v>0</v>
      </c>
      <c r="CG96" s="11">
        <v>88</v>
      </c>
      <c r="CH96" s="11">
        <v>0</v>
      </c>
      <c r="CS96" s="11">
        <v>88</v>
      </c>
      <c r="CT96" s="11">
        <v>0</v>
      </c>
      <c r="CU96" s="11">
        <v>0</v>
      </c>
      <c r="CV96" s="11">
        <v>88</v>
      </c>
      <c r="CW96" s="11">
        <v>0</v>
      </c>
      <c r="CX96" s="11">
        <v>0</v>
      </c>
      <c r="CY96" s="11">
        <v>88</v>
      </c>
      <c r="CZ96" s="11">
        <v>0</v>
      </c>
      <c r="DA96" s="11">
        <v>0</v>
      </c>
      <c r="DQ96" s="11">
        <v>88</v>
      </c>
      <c r="DR96" s="11">
        <v>0</v>
      </c>
      <c r="DS96" s="11">
        <v>0</v>
      </c>
      <c r="DT96" s="11">
        <v>0</v>
      </c>
    </row>
    <row r="97" spans="1:124" ht="31.5" customHeight="1">
      <c r="A97" s="82">
        <v>90</v>
      </c>
      <c r="B97" s="12"/>
      <c r="C97" s="13"/>
      <c r="D97" s="14"/>
      <c r="E97" s="12"/>
      <c r="F97" s="13"/>
      <c r="G97" s="13"/>
      <c r="H97" s="13"/>
      <c r="I97" s="14" t="str">
        <f t="shared" si="33"/>
        <v/>
      </c>
      <c r="J97" s="14" t="str">
        <f t="shared" si="34"/>
        <v/>
      </c>
      <c r="K97" s="264" t="str">
        <f t="shared" si="28"/>
        <v/>
      </c>
      <c r="L97" s="13"/>
      <c r="M97" s="83" t="str">
        <f t="shared" si="35"/>
        <v>90A</v>
      </c>
      <c r="N97" s="58"/>
      <c r="O97" s="15"/>
      <c r="P97" s="15"/>
      <c r="Q97" s="15"/>
      <c r="R97" s="15"/>
      <c r="S97" s="15"/>
      <c r="T97" s="14"/>
      <c r="U97" s="14"/>
      <c r="V97" s="14"/>
      <c r="W97" s="14"/>
      <c r="X97" s="14"/>
      <c r="Y97" s="14"/>
      <c r="Z97" s="14"/>
      <c r="AA97" s="14"/>
      <c r="AB97" s="84" t="str">
        <f t="shared" si="36"/>
        <v>90B</v>
      </c>
      <c r="AC97" s="58"/>
      <c r="AD97" s="31"/>
      <c r="AE97" s="31"/>
      <c r="AF97" s="31"/>
      <c r="AG97" s="31"/>
      <c r="AH97" s="31"/>
      <c r="AI97" s="32"/>
      <c r="AJ97" s="32"/>
      <c r="AK97" s="32"/>
      <c r="AL97" s="32"/>
      <c r="AM97" s="32"/>
      <c r="AN97" s="32"/>
      <c r="AO97" s="32"/>
      <c r="AP97" s="32"/>
      <c r="AQ97" s="15"/>
      <c r="AS97" s="11">
        <f t="shared" si="37"/>
        <v>9</v>
      </c>
      <c r="AZ97" s="11" t="e">
        <f t="shared" si="38"/>
        <v>#VALUE!</v>
      </c>
      <c r="BA97" s="11" t="e">
        <f t="shared" si="39"/>
        <v>#VALUE!</v>
      </c>
      <c r="BB97" s="11" t="e">
        <f t="shared" si="40"/>
        <v>#VALUE!</v>
      </c>
      <c r="BC97" s="11" t="e">
        <f t="shared" si="41"/>
        <v>#VALUE!</v>
      </c>
      <c r="BD97" s="11" t="str">
        <f t="shared" si="29"/>
        <v>記載なし</v>
      </c>
      <c r="BE97" s="11" t="str">
        <f t="shared" si="30"/>
        <v>A</v>
      </c>
      <c r="BF97" s="11" t="e">
        <f t="shared" si="42"/>
        <v>#VALUE!</v>
      </c>
      <c r="BG97" s="11" t="e">
        <f t="shared" si="43"/>
        <v>#VALUE!</v>
      </c>
      <c r="BH97" s="11" t="str">
        <f t="shared" si="44"/>
        <v>C</v>
      </c>
      <c r="BI97" s="11" t="str">
        <f t="shared" si="45"/>
        <v>次判定へ</v>
      </c>
      <c r="BJ97" s="11" t="str">
        <f t="shared" si="46"/>
        <v>以後判定なし</v>
      </c>
      <c r="BK97" s="11" t="e">
        <f t="shared" si="47"/>
        <v>#N/A</v>
      </c>
      <c r="BL97" s="11" t="e">
        <f t="shared" si="31"/>
        <v>#VALUE!</v>
      </c>
      <c r="BM97" s="11" t="e" cm="1">
        <f t="array" ref="BM97">IF(AND($BJ97=3,$BC97=0,MOD(VLOOKUP($BB97,BU:DT,$BK97,FALSE),2)=0,INDEX(BU:DT,VLOOKUP($BB97,BU:DT,$BK97,FALSE)+8,$BK97+1)=0),"D",IF(AND($BJ97=3,$BC97=255,MOD(VLOOKUP($BB97,BU:DT,$BK97,FALSE),2)=1,INDEX(BU:DT,VLOOKUP($BB97,BU:DT,$BK97,FALSE)+8,$BK97+1)=255),"D","C"))</f>
        <v>#VALUE!</v>
      </c>
      <c r="BN97" s="11" t="e" cm="1">
        <f t="array" ref="BN97">IF(AND($BJ97=2,$BC97=0,$BB97=0,MOD(VLOOKUP($BA97,BU:DT,$BK97,FALSE),2)=0,INDEX(DH:EM,VLOOKUP($BA97,BU:DT,$BK97,FALSE)+8,DC103+1)=0,INDEX(BU:DT,VLOOKUP($BA97,BU:DT,$BK97,FALSE)+8,$BK97+2)=0),"D",IF(AND($BJ97=2,$BC97=255,$BB97=255,MOD(VLOOKUP($BA97,BU:DT,$BK97,FALSE),2)=1,INDEX(BU:DT,VLOOKUP($BA97,BU:DT,$BK97,FALSE)+8,$BK97+1)=255,INDEX(BU:DT,VLOOKUP($BA97,BU:DT,$BK97,FALSE)+8,$BK97+2)=255),"D","C"))</f>
        <v>#VALUE!</v>
      </c>
      <c r="BO97" s="11" t="str">
        <f t="shared" si="48"/>
        <v>判定不要</v>
      </c>
      <c r="BP97" s="11" t="e">
        <f t="shared" si="32"/>
        <v>#VALUE!</v>
      </c>
      <c r="BU97" s="11">
        <v>89</v>
      </c>
      <c r="CC97" s="11">
        <v>89</v>
      </c>
      <c r="CD97" s="11">
        <v>255</v>
      </c>
      <c r="CS97" s="11">
        <v>89</v>
      </c>
      <c r="CT97" s="11">
        <v>255</v>
      </c>
      <c r="CU97" s="11">
        <v>255</v>
      </c>
      <c r="DQ97" s="11">
        <v>89</v>
      </c>
      <c r="DR97" s="11">
        <v>255</v>
      </c>
      <c r="DS97" s="11">
        <v>255</v>
      </c>
      <c r="DT97" s="11">
        <v>255</v>
      </c>
    </row>
    <row r="98" spans="1:124" ht="31.5" customHeight="1">
      <c r="A98" s="82">
        <v>91</v>
      </c>
      <c r="B98" s="12"/>
      <c r="C98" s="13"/>
      <c r="D98" s="14"/>
      <c r="E98" s="12"/>
      <c r="F98" s="13"/>
      <c r="G98" s="13"/>
      <c r="H98" s="13"/>
      <c r="I98" s="14" t="str">
        <f t="shared" si="33"/>
        <v/>
      </c>
      <c r="J98" s="14" t="str">
        <f t="shared" si="34"/>
        <v/>
      </c>
      <c r="K98" s="264" t="str">
        <f t="shared" si="28"/>
        <v/>
      </c>
      <c r="L98" s="13"/>
      <c r="M98" s="83" t="str">
        <f t="shared" si="35"/>
        <v>91A</v>
      </c>
      <c r="N98" s="58"/>
      <c r="O98" s="15"/>
      <c r="P98" s="15"/>
      <c r="Q98" s="15"/>
      <c r="R98" s="15"/>
      <c r="S98" s="15"/>
      <c r="T98" s="14"/>
      <c r="U98" s="14"/>
      <c r="V98" s="14"/>
      <c r="W98" s="14"/>
      <c r="X98" s="14"/>
      <c r="Y98" s="14"/>
      <c r="Z98" s="14"/>
      <c r="AA98" s="14"/>
      <c r="AB98" s="84" t="str">
        <f t="shared" si="36"/>
        <v>91B</v>
      </c>
      <c r="AC98" s="58"/>
      <c r="AD98" s="31"/>
      <c r="AE98" s="31"/>
      <c r="AF98" s="31"/>
      <c r="AG98" s="31"/>
      <c r="AH98" s="31"/>
      <c r="AI98" s="32"/>
      <c r="AJ98" s="32"/>
      <c r="AK98" s="32"/>
      <c r="AL98" s="32"/>
      <c r="AM98" s="32"/>
      <c r="AN98" s="32"/>
      <c r="AO98" s="32"/>
      <c r="AP98" s="32"/>
      <c r="AQ98" s="15"/>
      <c r="AS98" s="11">
        <f t="shared" si="37"/>
        <v>9</v>
      </c>
      <c r="AZ98" s="11" t="e">
        <f t="shared" si="38"/>
        <v>#VALUE!</v>
      </c>
      <c r="BA98" s="11" t="e">
        <f t="shared" si="39"/>
        <v>#VALUE!</v>
      </c>
      <c r="BB98" s="11" t="e">
        <f t="shared" si="40"/>
        <v>#VALUE!</v>
      </c>
      <c r="BC98" s="11" t="e">
        <f t="shared" si="41"/>
        <v>#VALUE!</v>
      </c>
      <c r="BD98" s="11" t="str">
        <f t="shared" si="29"/>
        <v>記載なし</v>
      </c>
      <c r="BE98" s="11" t="str">
        <f t="shared" si="30"/>
        <v>A</v>
      </c>
      <c r="BF98" s="11" t="e">
        <f t="shared" si="42"/>
        <v>#VALUE!</v>
      </c>
      <c r="BG98" s="11" t="e">
        <f t="shared" si="43"/>
        <v>#VALUE!</v>
      </c>
      <c r="BH98" s="11" t="str">
        <f t="shared" si="44"/>
        <v>C</v>
      </c>
      <c r="BI98" s="11" t="str">
        <f t="shared" si="45"/>
        <v>次判定へ</v>
      </c>
      <c r="BJ98" s="11" t="str">
        <f t="shared" si="46"/>
        <v>以後判定なし</v>
      </c>
      <c r="BK98" s="11" t="e">
        <f t="shared" si="47"/>
        <v>#N/A</v>
      </c>
      <c r="BL98" s="11" t="e">
        <f t="shared" si="31"/>
        <v>#VALUE!</v>
      </c>
      <c r="BM98" s="11" t="e" cm="1">
        <f t="array" ref="BM98">IF(AND($BJ98=3,$BC98=0,MOD(VLOOKUP($BB98,BU:DT,$BK98,FALSE),2)=0,INDEX(BU:DT,VLOOKUP($BB98,BU:DT,$BK98,FALSE)+8,$BK98+1)=0),"D",IF(AND($BJ98=3,$BC98=255,MOD(VLOOKUP($BB98,BU:DT,$BK98,FALSE),2)=1,INDEX(BU:DT,VLOOKUP($BB98,BU:DT,$BK98,FALSE)+8,$BK98+1)=255),"D","C"))</f>
        <v>#VALUE!</v>
      </c>
      <c r="BN98" s="11" t="e" cm="1">
        <f t="array" ref="BN98">IF(AND($BJ98=2,$BC98=0,$BB98=0,MOD(VLOOKUP($BA98,BU:DT,$BK98,FALSE),2)=0,INDEX(DH:EM,VLOOKUP($BA98,BU:DT,$BK98,FALSE)+8,DC104+1)=0,INDEX(BU:DT,VLOOKUP($BA98,BU:DT,$BK98,FALSE)+8,$BK98+2)=0),"D",IF(AND($BJ98=2,$BC98=255,$BB98=255,MOD(VLOOKUP($BA98,BU:DT,$BK98,FALSE),2)=1,INDEX(BU:DT,VLOOKUP($BA98,BU:DT,$BK98,FALSE)+8,$BK98+1)=255,INDEX(BU:DT,VLOOKUP($BA98,BU:DT,$BK98,FALSE)+8,$BK98+2)=255),"D","C"))</f>
        <v>#VALUE!</v>
      </c>
      <c r="BO98" s="11" t="str">
        <f t="shared" si="48"/>
        <v>判定不要</v>
      </c>
      <c r="BP98" s="11" t="e">
        <f t="shared" si="32"/>
        <v>#VALUE!</v>
      </c>
      <c r="BU98" s="11">
        <v>90</v>
      </c>
      <c r="CC98" s="11">
        <v>90</v>
      </c>
      <c r="CD98" s="11">
        <v>0</v>
      </c>
      <c r="CS98" s="11">
        <v>90</v>
      </c>
      <c r="CT98" s="11">
        <v>0</v>
      </c>
      <c r="CU98" s="11">
        <v>0</v>
      </c>
      <c r="DQ98" s="11">
        <v>90</v>
      </c>
      <c r="DR98" s="11">
        <v>0</v>
      </c>
      <c r="DS98" s="11">
        <v>0</v>
      </c>
      <c r="DT98" s="11">
        <v>0</v>
      </c>
    </row>
    <row r="99" spans="1:124" ht="31.5" customHeight="1">
      <c r="A99" s="82">
        <v>92</v>
      </c>
      <c r="B99" s="12"/>
      <c r="C99" s="13"/>
      <c r="D99" s="14"/>
      <c r="E99" s="12"/>
      <c r="F99" s="13"/>
      <c r="G99" s="13"/>
      <c r="H99" s="13"/>
      <c r="I99" s="14" t="str">
        <f t="shared" si="33"/>
        <v/>
      </c>
      <c r="J99" s="14" t="str">
        <f t="shared" si="34"/>
        <v/>
      </c>
      <c r="K99" s="264" t="str">
        <f t="shared" si="28"/>
        <v/>
      </c>
      <c r="L99" s="13"/>
      <c r="M99" s="83" t="str">
        <f t="shared" si="35"/>
        <v>92A</v>
      </c>
      <c r="N99" s="58"/>
      <c r="O99" s="15"/>
      <c r="P99" s="15"/>
      <c r="Q99" s="15"/>
      <c r="R99" s="15"/>
      <c r="S99" s="15"/>
      <c r="T99" s="14"/>
      <c r="U99" s="14"/>
      <c r="V99" s="14"/>
      <c r="W99" s="14"/>
      <c r="X99" s="14"/>
      <c r="Y99" s="14"/>
      <c r="Z99" s="14"/>
      <c r="AA99" s="14"/>
      <c r="AB99" s="84" t="str">
        <f t="shared" si="36"/>
        <v>92B</v>
      </c>
      <c r="AC99" s="58"/>
      <c r="AD99" s="31"/>
      <c r="AE99" s="31"/>
      <c r="AF99" s="31"/>
      <c r="AG99" s="31"/>
      <c r="AH99" s="31"/>
      <c r="AI99" s="32"/>
      <c r="AJ99" s="32"/>
      <c r="AK99" s="32"/>
      <c r="AL99" s="32"/>
      <c r="AM99" s="32"/>
      <c r="AN99" s="32"/>
      <c r="AO99" s="32"/>
      <c r="AP99" s="32"/>
      <c r="AQ99" s="15"/>
      <c r="AS99" s="11">
        <f t="shared" si="37"/>
        <v>9</v>
      </c>
      <c r="AZ99" s="11" t="e">
        <f t="shared" si="38"/>
        <v>#VALUE!</v>
      </c>
      <c r="BA99" s="11" t="e">
        <f t="shared" si="39"/>
        <v>#VALUE!</v>
      </c>
      <c r="BB99" s="11" t="e">
        <f t="shared" si="40"/>
        <v>#VALUE!</v>
      </c>
      <c r="BC99" s="11" t="e">
        <f t="shared" si="41"/>
        <v>#VALUE!</v>
      </c>
      <c r="BD99" s="11" t="str">
        <f t="shared" si="29"/>
        <v>記載なし</v>
      </c>
      <c r="BE99" s="11" t="str">
        <f t="shared" si="30"/>
        <v>A</v>
      </c>
      <c r="BF99" s="11" t="e">
        <f t="shared" si="42"/>
        <v>#VALUE!</v>
      </c>
      <c r="BG99" s="11" t="e">
        <f t="shared" si="43"/>
        <v>#VALUE!</v>
      </c>
      <c r="BH99" s="11" t="str">
        <f t="shared" si="44"/>
        <v>C</v>
      </c>
      <c r="BI99" s="11" t="str">
        <f t="shared" si="45"/>
        <v>次判定へ</v>
      </c>
      <c r="BJ99" s="11" t="str">
        <f t="shared" si="46"/>
        <v>以後判定なし</v>
      </c>
      <c r="BK99" s="11" t="e">
        <f t="shared" si="47"/>
        <v>#N/A</v>
      </c>
      <c r="BL99" s="11" t="e">
        <f t="shared" si="31"/>
        <v>#VALUE!</v>
      </c>
      <c r="BM99" s="11" t="e" cm="1">
        <f t="array" ref="BM99">IF(AND($BJ99=3,$BC99=0,MOD(VLOOKUP($BB99,BU:DT,$BK99,FALSE),2)=0,INDEX(BU:DT,VLOOKUP($BB99,BU:DT,$BK99,FALSE)+8,$BK99+1)=0),"D",IF(AND($BJ99=3,$BC99=255,MOD(VLOOKUP($BB99,BU:DT,$BK99,FALSE),2)=1,INDEX(BU:DT,VLOOKUP($BB99,BU:DT,$BK99,FALSE)+8,$BK99+1)=255),"D","C"))</f>
        <v>#VALUE!</v>
      </c>
      <c r="BN99" s="11" t="e" cm="1">
        <f t="array" ref="BN99">IF(AND($BJ99=2,$BC99=0,$BB99=0,MOD(VLOOKUP($BA99,BU:DT,$BK99,FALSE),2)=0,INDEX(DH:EM,VLOOKUP($BA99,BU:DT,$BK99,FALSE)+8,DC105+1)=0,INDEX(BU:DT,VLOOKUP($BA99,BU:DT,$BK99,FALSE)+8,$BK99+2)=0),"D",IF(AND($BJ99=2,$BC99=255,$BB99=255,MOD(VLOOKUP($BA99,BU:DT,$BK99,FALSE),2)=1,INDEX(BU:DT,VLOOKUP($BA99,BU:DT,$BK99,FALSE)+8,$BK99+1)=255,INDEX(BU:DT,VLOOKUP($BA99,BU:DT,$BK99,FALSE)+8,$BK99+2)=255),"D","C"))</f>
        <v>#VALUE!</v>
      </c>
      <c r="BO99" s="11" t="str">
        <f t="shared" si="48"/>
        <v>判定不要</v>
      </c>
      <c r="BP99" s="11" t="e">
        <f t="shared" si="32"/>
        <v>#VALUE!</v>
      </c>
      <c r="BU99" s="11">
        <v>91</v>
      </c>
      <c r="BV99" s="11">
        <v>91</v>
      </c>
      <c r="CC99" s="11">
        <v>91</v>
      </c>
      <c r="CD99" s="11">
        <v>255</v>
      </c>
      <c r="CE99" s="11">
        <v>91</v>
      </c>
      <c r="CF99" s="11">
        <v>255</v>
      </c>
      <c r="CS99" s="11">
        <v>91</v>
      </c>
      <c r="CT99" s="11">
        <v>255</v>
      </c>
      <c r="CU99" s="11">
        <v>255</v>
      </c>
      <c r="CV99" s="11">
        <v>91</v>
      </c>
      <c r="CW99" s="11">
        <v>255</v>
      </c>
      <c r="CX99" s="11">
        <v>255</v>
      </c>
      <c r="DQ99" s="11">
        <v>91</v>
      </c>
      <c r="DR99" s="11">
        <v>255</v>
      </c>
      <c r="DS99" s="11">
        <v>255</v>
      </c>
      <c r="DT99" s="11">
        <v>255</v>
      </c>
    </row>
    <row r="100" spans="1:124" ht="31.5" customHeight="1">
      <c r="A100" s="82">
        <v>93</v>
      </c>
      <c r="B100" s="12"/>
      <c r="C100" s="13"/>
      <c r="D100" s="14"/>
      <c r="E100" s="12"/>
      <c r="F100" s="13"/>
      <c r="G100" s="13"/>
      <c r="H100" s="13"/>
      <c r="I100" s="14" t="str">
        <f t="shared" si="33"/>
        <v/>
      </c>
      <c r="J100" s="14" t="str">
        <f t="shared" si="34"/>
        <v/>
      </c>
      <c r="K100" s="264" t="str">
        <f t="shared" si="28"/>
        <v/>
      </c>
      <c r="L100" s="13"/>
      <c r="M100" s="83" t="str">
        <f t="shared" si="35"/>
        <v>93A</v>
      </c>
      <c r="N100" s="58"/>
      <c r="O100" s="15"/>
      <c r="P100" s="15"/>
      <c r="Q100" s="15"/>
      <c r="R100" s="15"/>
      <c r="S100" s="15"/>
      <c r="T100" s="14"/>
      <c r="U100" s="14"/>
      <c r="V100" s="14"/>
      <c r="W100" s="14"/>
      <c r="X100" s="14"/>
      <c r="Y100" s="14"/>
      <c r="Z100" s="14"/>
      <c r="AA100" s="14"/>
      <c r="AB100" s="84" t="str">
        <f t="shared" si="36"/>
        <v>93B</v>
      </c>
      <c r="AC100" s="58"/>
      <c r="AD100" s="31"/>
      <c r="AE100" s="31"/>
      <c r="AF100" s="31"/>
      <c r="AG100" s="31"/>
      <c r="AH100" s="31"/>
      <c r="AI100" s="32"/>
      <c r="AJ100" s="32"/>
      <c r="AK100" s="32"/>
      <c r="AL100" s="32"/>
      <c r="AM100" s="32"/>
      <c r="AN100" s="32"/>
      <c r="AO100" s="32"/>
      <c r="AP100" s="32"/>
      <c r="AQ100" s="15"/>
      <c r="AS100" s="11">
        <f t="shared" si="37"/>
        <v>9</v>
      </c>
      <c r="AZ100" s="11" t="e">
        <f t="shared" si="38"/>
        <v>#VALUE!</v>
      </c>
      <c r="BA100" s="11" t="e">
        <f t="shared" si="39"/>
        <v>#VALUE!</v>
      </c>
      <c r="BB100" s="11" t="e">
        <f t="shared" si="40"/>
        <v>#VALUE!</v>
      </c>
      <c r="BC100" s="11" t="e">
        <f t="shared" si="41"/>
        <v>#VALUE!</v>
      </c>
      <c r="BD100" s="11" t="str">
        <f t="shared" si="29"/>
        <v>記載なし</v>
      </c>
      <c r="BE100" s="11" t="str">
        <f t="shared" si="30"/>
        <v>A</v>
      </c>
      <c r="BF100" s="11" t="e">
        <f t="shared" si="42"/>
        <v>#VALUE!</v>
      </c>
      <c r="BG100" s="11" t="e">
        <f t="shared" si="43"/>
        <v>#VALUE!</v>
      </c>
      <c r="BH100" s="11" t="str">
        <f t="shared" si="44"/>
        <v>C</v>
      </c>
      <c r="BI100" s="11" t="str">
        <f t="shared" si="45"/>
        <v>次判定へ</v>
      </c>
      <c r="BJ100" s="11" t="str">
        <f t="shared" si="46"/>
        <v>以後判定なし</v>
      </c>
      <c r="BK100" s="11" t="e">
        <f t="shared" si="47"/>
        <v>#N/A</v>
      </c>
      <c r="BL100" s="11" t="e">
        <f t="shared" si="31"/>
        <v>#VALUE!</v>
      </c>
      <c r="BM100" s="11" t="e" cm="1">
        <f t="array" ref="BM100">IF(AND($BJ100=3,$BC100=0,MOD(VLOOKUP($BB100,BU:DT,$BK100,FALSE),2)=0,INDEX(BU:DT,VLOOKUP($BB100,BU:DT,$BK100,FALSE)+8,$BK100+1)=0),"D",IF(AND($BJ100=3,$BC100=255,MOD(VLOOKUP($BB100,BU:DT,$BK100,FALSE),2)=1,INDEX(BU:DT,VLOOKUP($BB100,BU:DT,$BK100,FALSE)+8,$BK100+1)=255),"D","C"))</f>
        <v>#VALUE!</v>
      </c>
      <c r="BN100" s="11" t="e" cm="1">
        <f t="array" ref="BN100">IF(AND($BJ100=2,$BC100=0,$BB100=0,MOD(VLOOKUP($BA100,BU:DT,$BK100,FALSE),2)=0,INDEX(DH:EM,VLOOKUP($BA100,BU:DT,$BK100,FALSE)+8,DC106+1)=0,INDEX(BU:DT,VLOOKUP($BA100,BU:DT,$BK100,FALSE)+8,$BK100+2)=0),"D",IF(AND($BJ100=2,$BC100=255,$BB100=255,MOD(VLOOKUP($BA100,BU:DT,$BK100,FALSE),2)=1,INDEX(BU:DT,VLOOKUP($BA100,BU:DT,$BK100,FALSE)+8,$BK100+1)=255,INDEX(BU:DT,VLOOKUP($BA100,BU:DT,$BK100,FALSE)+8,$BK100+2)=255),"D","C"))</f>
        <v>#VALUE!</v>
      </c>
      <c r="BO100" s="11" t="str">
        <f t="shared" si="48"/>
        <v>判定不要</v>
      </c>
      <c r="BP100" s="11" t="e">
        <f t="shared" si="32"/>
        <v>#VALUE!</v>
      </c>
      <c r="BU100" s="11">
        <v>92</v>
      </c>
      <c r="BV100" s="11">
        <v>92</v>
      </c>
      <c r="CC100" s="11">
        <v>92</v>
      </c>
      <c r="CD100" s="11">
        <v>0</v>
      </c>
      <c r="CE100" s="11">
        <v>92</v>
      </c>
      <c r="CF100" s="11">
        <v>0</v>
      </c>
      <c r="CS100" s="11">
        <v>92</v>
      </c>
      <c r="CT100" s="11">
        <v>0</v>
      </c>
      <c r="CU100" s="11">
        <v>0</v>
      </c>
      <c r="CV100" s="11">
        <v>92</v>
      </c>
      <c r="CW100" s="11">
        <v>0</v>
      </c>
      <c r="CX100" s="11">
        <v>0</v>
      </c>
      <c r="DQ100" s="11">
        <v>92</v>
      </c>
      <c r="DR100" s="11">
        <v>0</v>
      </c>
      <c r="DS100" s="11">
        <v>0</v>
      </c>
      <c r="DT100" s="11">
        <v>0</v>
      </c>
    </row>
    <row r="101" spans="1:124" ht="31.5" customHeight="1">
      <c r="A101" s="82">
        <v>94</v>
      </c>
      <c r="B101" s="12"/>
      <c r="C101" s="13"/>
      <c r="D101" s="14"/>
      <c r="E101" s="12"/>
      <c r="F101" s="13"/>
      <c r="G101" s="13"/>
      <c r="H101" s="13"/>
      <c r="I101" s="14" t="str">
        <f t="shared" si="33"/>
        <v/>
      </c>
      <c r="J101" s="14" t="str">
        <f t="shared" si="34"/>
        <v/>
      </c>
      <c r="K101" s="264" t="str">
        <f t="shared" si="28"/>
        <v/>
      </c>
      <c r="L101" s="13"/>
      <c r="M101" s="83" t="str">
        <f t="shared" si="35"/>
        <v>94A</v>
      </c>
      <c r="N101" s="58"/>
      <c r="O101" s="15"/>
      <c r="P101" s="15"/>
      <c r="Q101" s="15"/>
      <c r="R101" s="15"/>
      <c r="S101" s="15"/>
      <c r="T101" s="14"/>
      <c r="U101" s="14"/>
      <c r="V101" s="14"/>
      <c r="W101" s="14"/>
      <c r="X101" s="14"/>
      <c r="Y101" s="14"/>
      <c r="Z101" s="14"/>
      <c r="AA101" s="14"/>
      <c r="AB101" s="84" t="str">
        <f t="shared" si="36"/>
        <v>94B</v>
      </c>
      <c r="AC101" s="58"/>
      <c r="AD101" s="31"/>
      <c r="AE101" s="31"/>
      <c r="AF101" s="31"/>
      <c r="AG101" s="31"/>
      <c r="AH101" s="31"/>
      <c r="AI101" s="32"/>
      <c r="AJ101" s="32"/>
      <c r="AK101" s="32"/>
      <c r="AL101" s="32"/>
      <c r="AM101" s="32"/>
      <c r="AN101" s="32"/>
      <c r="AO101" s="32"/>
      <c r="AP101" s="32"/>
      <c r="AQ101" s="15"/>
      <c r="AS101" s="11">
        <f t="shared" si="37"/>
        <v>9</v>
      </c>
      <c r="AZ101" s="11" t="e">
        <f t="shared" si="38"/>
        <v>#VALUE!</v>
      </c>
      <c r="BA101" s="11" t="e">
        <f t="shared" si="39"/>
        <v>#VALUE!</v>
      </c>
      <c r="BB101" s="11" t="e">
        <f t="shared" si="40"/>
        <v>#VALUE!</v>
      </c>
      <c r="BC101" s="11" t="e">
        <f t="shared" si="41"/>
        <v>#VALUE!</v>
      </c>
      <c r="BD101" s="11" t="str">
        <f t="shared" si="29"/>
        <v>記載なし</v>
      </c>
      <c r="BE101" s="11" t="str">
        <f t="shared" si="30"/>
        <v>A</v>
      </c>
      <c r="BF101" s="11" t="e">
        <f t="shared" si="42"/>
        <v>#VALUE!</v>
      </c>
      <c r="BG101" s="11" t="e">
        <f t="shared" si="43"/>
        <v>#VALUE!</v>
      </c>
      <c r="BH101" s="11" t="str">
        <f t="shared" si="44"/>
        <v>C</v>
      </c>
      <c r="BI101" s="11" t="str">
        <f t="shared" si="45"/>
        <v>次判定へ</v>
      </c>
      <c r="BJ101" s="11" t="str">
        <f t="shared" si="46"/>
        <v>以後判定なし</v>
      </c>
      <c r="BK101" s="11" t="e">
        <f t="shared" si="47"/>
        <v>#N/A</v>
      </c>
      <c r="BL101" s="11" t="e">
        <f t="shared" si="31"/>
        <v>#VALUE!</v>
      </c>
      <c r="BM101" s="11" t="e" cm="1">
        <f t="array" ref="BM101">IF(AND($BJ101=3,$BC101=0,MOD(VLOOKUP($BB101,BU:DT,$BK101,FALSE),2)=0,INDEX(BU:DT,VLOOKUP($BB101,BU:DT,$BK101,FALSE)+8,$BK101+1)=0),"D",IF(AND($BJ101=3,$BC101=255,MOD(VLOOKUP($BB101,BU:DT,$BK101,FALSE),2)=1,INDEX(BU:DT,VLOOKUP($BB101,BU:DT,$BK101,FALSE)+8,$BK101+1)=255),"D","C"))</f>
        <v>#VALUE!</v>
      </c>
      <c r="BN101" s="11" t="e" cm="1">
        <f t="array" ref="BN101">IF(AND($BJ101=2,$BC101=0,$BB101=0,MOD(VLOOKUP($BA101,BU:DT,$BK101,FALSE),2)=0,INDEX(DH:EM,VLOOKUP($BA101,BU:DT,$BK101,FALSE)+8,DC107+1)=0,INDEX(BU:DT,VLOOKUP($BA101,BU:DT,$BK101,FALSE)+8,$BK101+2)=0),"D",IF(AND($BJ101=2,$BC101=255,$BB101=255,MOD(VLOOKUP($BA101,BU:DT,$BK101,FALSE),2)=1,INDEX(BU:DT,VLOOKUP($BA101,BU:DT,$BK101,FALSE)+8,$BK101+1)=255,INDEX(BU:DT,VLOOKUP($BA101,BU:DT,$BK101,FALSE)+8,$BK101+2)=255),"D","C"))</f>
        <v>#VALUE!</v>
      </c>
      <c r="BO101" s="11" t="str">
        <f t="shared" si="48"/>
        <v>判定不要</v>
      </c>
      <c r="BP101" s="11" t="e">
        <f t="shared" si="32"/>
        <v>#VALUE!</v>
      </c>
      <c r="BU101" s="11">
        <v>93</v>
      </c>
      <c r="CC101" s="11">
        <v>93</v>
      </c>
      <c r="CD101" s="11">
        <v>255</v>
      </c>
      <c r="CS101" s="11">
        <v>93</v>
      </c>
      <c r="CT101" s="11">
        <v>255</v>
      </c>
      <c r="CU101" s="11">
        <v>255</v>
      </c>
      <c r="DQ101" s="11">
        <v>93</v>
      </c>
      <c r="DR101" s="11">
        <v>255</v>
      </c>
      <c r="DS101" s="11">
        <v>255</v>
      </c>
      <c r="DT101" s="11">
        <v>255</v>
      </c>
    </row>
    <row r="102" spans="1:124" ht="31.5" customHeight="1">
      <c r="A102" s="82">
        <v>95</v>
      </c>
      <c r="B102" s="12"/>
      <c r="C102" s="13"/>
      <c r="D102" s="14"/>
      <c r="E102" s="12"/>
      <c r="F102" s="13"/>
      <c r="G102" s="13"/>
      <c r="H102" s="13"/>
      <c r="I102" s="14" t="str">
        <f t="shared" si="33"/>
        <v/>
      </c>
      <c r="J102" s="14" t="str">
        <f t="shared" si="34"/>
        <v/>
      </c>
      <c r="K102" s="264" t="str">
        <f t="shared" si="28"/>
        <v/>
      </c>
      <c r="L102" s="13"/>
      <c r="M102" s="83" t="str">
        <f t="shared" si="35"/>
        <v>95A</v>
      </c>
      <c r="N102" s="58"/>
      <c r="O102" s="15"/>
      <c r="P102" s="15"/>
      <c r="Q102" s="15"/>
      <c r="R102" s="15"/>
      <c r="S102" s="15"/>
      <c r="T102" s="14"/>
      <c r="U102" s="14"/>
      <c r="V102" s="14"/>
      <c r="W102" s="14"/>
      <c r="X102" s="14"/>
      <c r="Y102" s="14"/>
      <c r="Z102" s="14"/>
      <c r="AA102" s="14"/>
      <c r="AB102" s="84" t="str">
        <f t="shared" si="36"/>
        <v>95B</v>
      </c>
      <c r="AC102" s="58"/>
      <c r="AD102" s="31"/>
      <c r="AE102" s="31"/>
      <c r="AF102" s="31"/>
      <c r="AG102" s="31"/>
      <c r="AH102" s="31"/>
      <c r="AI102" s="32"/>
      <c r="AJ102" s="32"/>
      <c r="AK102" s="32"/>
      <c r="AL102" s="32"/>
      <c r="AM102" s="32"/>
      <c r="AN102" s="32"/>
      <c r="AO102" s="32"/>
      <c r="AP102" s="32"/>
      <c r="AQ102" s="15"/>
      <c r="AS102" s="11">
        <f t="shared" si="37"/>
        <v>9</v>
      </c>
      <c r="AZ102" s="11" t="e">
        <f t="shared" si="38"/>
        <v>#VALUE!</v>
      </c>
      <c r="BA102" s="11" t="e">
        <f t="shared" si="39"/>
        <v>#VALUE!</v>
      </c>
      <c r="BB102" s="11" t="e">
        <f t="shared" si="40"/>
        <v>#VALUE!</v>
      </c>
      <c r="BC102" s="11" t="e">
        <f t="shared" si="41"/>
        <v>#VALUE!</v>
      </c>
      <c r="BD102" s="11" t="str">
        <f t="shared" si="29"/>
        <v>記載なし</v>
      </c>
      <c r="BE102" s="11" t="str">
        <f t="shared" si="30"/>
        <v>A</v>
      </c>
      <c r="BF102" s="11" t="e">
        <f t="shared" si="42"/>
        <v>#VALUE!</v>
      </c>
      <c r="BG102" s="11" t="e">
        <f t="shared" si="43"/>
        <v>#VALUE!</v>
      </c>
      <c r="BH102" s="11" t="str">
        <f t="shared" si="44"/>
        <v>C</v>
      </c>
      <c r="BI102" s="11" t="str">
        <f t="shared" si="45"/>
        <v>次判定へ</v>
      </c>
      <c r="BJ102" s="11" t="str">
        <f t="shared" si="46"/>
        <v>以後判定なし</v>
      </c>
      <c r="BK102" s="11" t="e">
        <f t="shared" si="47"/>
        <v>#N/A</v>
      </c>
      <c r="BL102" s="11" t="e">
        <f t="shared" si="31"/>
        <v>#VALUE!</v>
      </c>
      <c r="BM102" s="11" t="e" cm="1">
        <f t="array" ref="BM102">IF(AND($BJ102=3,$BC102=0,MOD(VLOOKUP($BB102,BU:DT,$BK102,FALSE),2)=0,INDEX(BU:DT,VLOOKUP($BB102,BU:DT,$BK102,FALSE)+8,$BK102+1)=0),"D",IF(AND($BJ102=3,$BC102=255,MOD(VLOOKUP($BB102,BU:DT,$BK102,FALSE),2)=1,INDEX(BU:DT,VLOOKUP($BB102,BU:DT,$BK102,FALSE)+8,$BK102+1)=255),"D","C"))</f>
        <v>#VALUE!</v>
      </c>
      <c r="BN102" s="11" t="e" cm="1">
        <f t="array" ref="BN102">IF(AND($BJ102=2,$BC102=0,$BB102=0,MOD(VLOOKUP($BA102,BU:DT,$BK102,FALSE),2)=0,INDEX(DH:EM,VLOOKUP($BA102,BU:DT,$BK102,FALSE)+8,DC108+1)=0,INDEX(BU:DT,VLOOKUP($BA102,BU:DT,$BK102,FALSE)+8,$BK102+2)=0),"D",IF(AND($BJ102=2,$BC102=255,$BB102=255,MOD(VLOOKUP($BA102,BU:DT,$BK102,FALSE),2)=1,INDEX(BU:DT,VLOOKUP($BA102,BU:DT,$BK102,FALSE)+8,$BK102+1)=255,INDEX(BU:DT,VLOOKUP($BA102,BU:DT,$BK102,FALSE)+8,$BK102+2)=255),"D","C"))</f>
        <v>#VALUE!</v>
      </c>
      <c r="BO102" s="11" t="str">
        <f t="shared" si="48"/>
        <v>判定不要</v>
      </c>
      <c r="BP102" s="11" t="e">
        <f t="shared" si="32"/>
        <v>#VALUE!</v>
      </c>
      <c r="BU102" s="11">
        <v>94</v>
      </c>
      <c r="CC102" s="11">
        <v>94</v>
      </c>
      <c r="CD102" s="11">
        <v>0</v>
      </c>
      <c r="CS102" s="11">
        <v>94</v>
      </c>
      <c r="CT102" s="11">
        <v>0</v>
      </c>
      <c r="CU102" s="11">
        <v>0</v>
      </c>
      <c r="DQ102" s="11">
        <v>94</v>
      </c>
      <c r="DR102" s="11">
        <v>0</v>
      </c>
      <c r="DS102" s="11">
        <v>0</v>
      </c>
      <c r="DT102" s="11">
        <v>0</v>
      </c>
    </row>
    <row r="103" spans="1:124" ht="31.5" customHeight="1">
      <c r="A103" s="82">
        <v>96</v>
      </c>
      <c r="B103" s="12"/>
      <c r="C103" s="13"/>
      <c r="D103" s="14"/>
      <c r="E103" s="12"/>
      <c r="F103" s="13"/>
      <c r="G103" s="13"/>
      <c r="H103" s="13"/>
      <c r="I103" s="14" t="str">
        <f t="shared" si="33"/>
        <v/>
      </c>
      <c r="J103" s="14" t="str">
        <f t="shared" si="34"/>
        <v/>
      </c>
      <c r="K103" s="264" t="str">
        <f t="shared" si="28"/>
        <v/>
      </c>
      <c r="L103" s="13"/>
      <c r="M103" s="83" t="str">
        <f t="shared" si="35"/>
        <v>96A</v>
      </c>
      <c r="N103" s="58"/>
      <c r="O103" s="15"/>
      <c r="P103" s="15"/>
      <c r="Q103" s="15"/>
      <c r="R103" s="15"/>
      <c r="S103" s="15"/>
      <c r="T103" s="14"/>
      <c r="U103" s="14"/>
      <c r="V103" s="14"/>
      <c r="W103" s="14"/>
      <c r="X103" s="14"/>
      <c r="Y103" s="14"/>
      <c r="Z103" s="14"/>
      <c r="AA103" s="14"/>
      <c r="AB103" s="84" t="str">
        <f t="shared" si="36"/>
        <v>96B</v>
      </c>
      <c r="AC103" s="58"/>
      <c r="AD103" s="31"/>
      <c r="AE103" s="31"/>
      <c r="AF103" s="31"/>
      <c r="AG103" s="31"/>
      <c r="AH103" s="31"/>
      <c r="AI103" s="32"/>
      <c r="AJ103" s="32"/>
      <c r="AK103" s="32"/>
      <c r="AL103" s="32"/>
      <c r="AM103" s="32"/>
      <c r="AN103" s="32"/>
      <c r="AO103" s="32"/>
      <c r="AP103" s="32"/>
      <c r="AQ103" s="15"/>
      <c r="AS103" s="11">
        <f t="shared" si="37"/>
        <v>9</v>
      </c>
      <c r="AZ103" s="11" t="e">
        <f t="shared" si="38"/>
        <v>#VALUE!</v>
      </c>
      <c r="BA103" s="11" t="e">
        <f t="shared" si="39"/>
        <v>#VALUE!</v>
      </c>
      <c r="BB103" s="11" t="e">
        <f t="shared" si="40"/>
        <v>#VALUE!</v>
      </c>
      <c r="BC103" s="11" t="e">
        <f t="shared" si="41"/>
        <v>#VALUE!</v>
      </c>
      <c r="BD103" s="11" t="str">
        <f t="shared" si="29"/>
        <v>記載なし</v>
      </c>
      <c r="BE103" s="11" t="str">
        <f t="shared" si="30"/>
        <v>A</v>
      </c>
      <c r="BF103" s="11" t="e">
        <f t="shared" si="42"/>
        <v>#VALUE!</v>
      </c>
      <c r="BG103" s="11" t="e">
        <f t="shared" si="43"/>
        <v>#VALUE!</v>
      </c>
      <c r="BH103" s="11" t="str">
        <f t="shared" si="44"/>
        <v>C</v>
      </c>
      <c r="BI103" s="11" t="str">
        <f t="shared" si="45"/>
        <v>次判定へ</v>
      </c>
      <c r="BJ103" s="11" t="str">
        <f t="shared" si="46"/>
        <v>以後判定なし</v>
      </c>
      <c r="BK103" s="11" t="e">
        <f t="shared" si="47"/>
        <v>#N/A</v>
      </c>
      <c r="BL103" s="11" t="e">
        <f t="shared" si="31"/>
        <v>#VALUE!</v>
      </c>
      <c r="BM103" s="11" t="e" cm="1">
        <f t="array" ref="BM103">IF(AND($BJ103=3,$BC103=0,MOD(VLOOKUP($BB103,BU:DT,$BK103,FALSE),2)=0,INDEX(BU:DT,VLOOKUP($BB103,BU:DT,$BK103,FALSE)+8,$BK103+1)=0),"D",IF(AND($BJ103=3,$BC103=255,MOD(VLOOKUP($BB103,BU:DT,$BK103,FALSE),2)=1,INDEX(BU:DT,VLOOKUP($BB103,BU:DT,$BK103,FALSE)+8,$BK103+1)=255),"D","C"))</f>
        <v>#VALUE!</v>
      </c>
      <c r="BN103" s="11" t="e" cm="1">
        <f t="array" ref="BN103">IF(AND($BJ103=2,$BC103=0,$BB103=0,MOD(VLOOKUP($BA103,BU:DT,$BK103,FALSE),2)=0,INDEX(DH:EM,VLOOKUP($BA103,BU:DT,$BK103,FALSE)+8,DC109+1)=0,INDEX(BU:DT,VLOOKUP($BA103,BU:DT,$BK103,FALSE)+8,$BK103+2)=0),"D",IF(AND($BJ103=2,$BC103=255,$BB103=255,MOD(VLOOKUP($BA103,BU:DT,$BK103,FALSE),2)=1,INDEX(BU:DT,VLOOKUP($BA103,BU:DT,$BK103,FALSE)+8,$BK103+1)=255,INDEX(BU:DT,VLOOKUP($BA103,BU:DT,$BK103,FALSE)+8,$BK103+2)=255),"D","C"))</f>
        <v>#VALUE!</v>
      </c>
      <c r="BO103" s="11" t="str">
        <f t="shared" si="48"/>
        <v>判定不要</v>
      </c>
      <c r="BP103" s="11" t="e">
        <f t="shared" si="32"/>
        <v>#VALUE!</v>
      </c>
      <c r="BU103" s="11">
        <v>95</v>
      </c>
      <c r="BV103" s="11">
        <v>95</v>
      </c>
      <c r="BW103" s="11">
        <v>95</v>
      </c>
      <c r="BX103" s="11">
        <v>95</v>
      </c>
      <c r="BY103" s="11">
        <v>95</v>
      </c>
      <c r="CC103" s="11">
        <v>95</v>
      </c>
      <c r="CD103" s="11">
        <v>255</v>
      </c>
      <c r="CE103" s="11">
        <v>95</v>
      </c>
      <c r="CF103" s="11">
        <v>255</v>
      </c>
      <c r="CG103" s="11">
        <v>95</v>
      </c>
      <c r="CH103" s="11">
        <v>255</v>
      </c>
      <c r="CI103" s="11">
        <v>95</v>
      </c>
      <c r="CJ103" s="11">
        <v>255</v>
      </c>
      <c r="CK103" s="11">
        <v>95</v>
      </c>
      <c r="CL103" s="11">
        <v>255</v>
      </c>
      <c r="CS103" s="11">
        <v>95</v>
      </c>
      <c r="CT103" s="11">
        <v>255</v>
      </c>
      <c r="CU103" s="11">
        <v>255</v>
      </c>
      <c r="CV103" s="11">
        <v>95</v>
      </c>
      <c r="CW103" s="11">
        <v>255</v>
      </c>
      <c r="CX103" s="11">
        <v>255</v>
      </c>
      <c r="CY103" s="11">
        <v>95</v>
      </c>
      <c r="CZ103" s="11">
        <v>255</v>
      </c>
      <c r="DA103" s="11">
        <v>255</v>
      </c>
      <c r="DB103" s="11">
        <v>95</v>
      </c>
      <c r="DC103" s="11">
        <v>255</v>
      </c>
      <c r="DD103" s="11">
        <v>255</v>
      </c>
      <c r="DE103" s="11">
        <v>95</v>
      </c>
      <c r="DF103" s="11">
        <v>255</v>
      </c>
      <c r="DG103" s="11">
        <v>255</v>
      </c>
      <c r="DQ103" s="11">
        <v>95</v>
      </c>
      <c r="DR103" s="11">
        <v>255</v>
      </c>
      <c r="DS103" s="11">
        <v>255</v>
      </c>
      <c r="DT103" s="11">
        <v>255</v>
      </c>
    </row>
    <row r="104" spans="1:124" ht="31.5" customHeight="1">
      <c r="A104" s="82">
        <v>97</v>
      </c>
      <c r="B104" s="12"/>
      <c r="C104" s="13"/>
      <c r="D104" s="14"/>
      <c r="E104" s="12"/>
      <c r="F104" s="13"/>
      <c r="G104" s="13"/>
      <c r="H104" s="13"/>
      <c r="I104" s="14" t="str">
        <f t="shared" si="33"/>
        <v/>
      </c>
      <c r="J104" s="14" t="str">
        <f t="shared" si="34"/>
        <v/>
      </c>
      <c r="K104" s="264" t="str">
        <f t="shared" si="28"/>
        <v/>
      </c>
      <c r="L104" s="13"/>
      <c r="M104" s="83" t="str">
        <f t="shared" si="35"/>
        <v>97A</v>
      </c>
      <c r="N104" s="58"/>
      <c r="O104" s="15"/>
      <c r="P104" s="15"/>
      <c r="Q104" s="15"/>
      <c r="R104" s="15"/>
      <c r="S104" s="15"/>
      <c r="T104" s="14"/>
      <c r="U104" s="14"/>
      <c r="V104" s="14"/>
      <c r="W104" s="14"/>
      <c r="X104" s="14"/>
      <c r="Y104" s="14"/>
      <c r="Z104" s="14"/>
      <c r="AA104" s="14"/>
      <c r="AB104" s="84" t="str">
        <f t="shared" si="36"/>
        <v>97B</v>
      </c>
      <c r="AC104" s="58"/>
      <c r="AD104" s="31"/>
      <c r="AE104" s="31"/>
      <c r="AF104" s="31"/>
      <c r="AG104" s="31"/>
      <c r="AH104" s="31"/>
      <c r="AI104" s="32"/>
      <c r="AJ104" s="32"/>
      <c r="AK104" s="32"/>
      <c r="AL104" s="32"/>
      <c r="AM104" s="32"/>
      <c r="AN104" s="32"/>
      <c r="AO104" s="32"/>
      <c r="AP104" s="32"/>
      <c r="AQ104" s="15"/>
      <c r="AS104" s="11">
        <f t="shared" si="37"/>
        <v>9</v>
      </c>
      <c r="AZ104" s="11" t="e">
        <f t="shared" si="38"/>
        <v>#VALUE!</v>
      </c>
      <c r="BA104" s="11" t="e">
        <f t="shared" si="39"/>
        <v>#VALUE!</v>
      </c>
      <c r="BB104" s="11" t="e">
        <f t="shared" si="40"/>
        <v>#VALUE!</v>
      </c>
      <c r="BC104" s="11" t="e">
        <f t="shared" si="41"/>
        <v>#VALUE!</v>
      </c>
      <c r="BD104" s="11" t="str">
        <f t="shared" si="29"/>
        <v>記載なし</v>
      </c>
      <c r="BE104" s="11" t="str">
        <f t="shared" si="30"/>
        <v>A</v>
      </c>
      <c r="BF104" s="11" t="e">
        <f t="shared" si="42"/>
        <v>#VALUE!</v>
      </c>
      <c r="BG104" s="11" t="e">
        <f t="shared" si="43"/>
        <v>#VALUE!</v>
      </c>
      <c r="BH104" s="11" t="str">
        <f t="shared" si="44"/>
        <v>C</v>
      </c>
      <c r="BI104" s="11" t="str">
        <f t="shared" si="45"/>
        <v>次判定へ</v>
      </c>
      <c r="BJ104" s="11" t="str">
        <f t="shared" si="46"/>
        <v>以後判定なし</v>
      </c>
      <c r="BK104" s="11" t="e">
        <f t="shared" si="47"/>
        <v>#N/A</v>
      </c>
      <c r="BL104" s="11" t="e">
        <f t="shared" si="31"/>
        <v>#VALUE!</v>
      </c>
      <c r="BM104" s="11" t="e" cm="1">
        <f t="array" ref="BM104">IF(AND($BJ104=3,$BC104=0,MOD(VLOOKUP($BB104,BU:DT,$BK104,FALSE),2)=0,INDEX(BU:DT,VLOOKUP($BB104,BU:DT,$BK104,FALSE)+8,$BK104+1)=0),"D",IF(AND($BJ104=3,$BC104=255,MOD(VLOOKUP($BB104,BU:DT,$BK104,FALSE),2)=1,INDEX(BU:DT,VLOOKUP($BB104,BU:DT,$BK104,FALSE)+8,$BK104+1)=255),"D","C"))</f>
        <v>#VALUE!</v>
      </c>
      <c r="BN104" s="11" t="e" cm="1">
        <f t="array" ref="BN104">IF(AND($BJ104=2,$BC104=0,$BB104=0,MOD(VLOOKUP($BA104,BU:DT,$BK104,FALSE),2)=0,INDEX(DH:EM,VLOOKUP($BA104,BU:DT,$BK104,FALSE)+8,DC110+1)=0,INDEX(BU:DT,VLOOKUP($BA104,BU:DT,$BK104,FALSE)+8,$BK104+2)=0),"D",IF(AND($BJ104=2,$BC104=255,$BB104=255,MOD(VLOOKUP($BA104,BU:DT,$BK104,FALSE),2)=1,INDEX(BU:DT,VLOOKUP($BA104,BU:DT,$BK104,FALSE)+8,$BK104+1)=255,INDEX(BU:DT,VLOOKUP($BA104,BU:DT,$BK104,FALSE)+8,$BK104+2)=255),"D","C"))</f>
        <v>#VALUE!</v>
      </c>
      <c r="BO104" s="11" t="str">
        <f t="shared" si="48"/>
        <v>判定不要</v>
      </c>
      <c r="BP104" s="11" t="e">
        <f t="shared" si="32"/>
        <v>#VALUE!</v>
      </c>
      <c r="BU104" s="11">
        <v>96</v>
      </c>
      <c r="BV104" s="11">
        <v>96</v>
      </c>
      <c r="BW104" s="11">
        <v>96</v>
      </c>
      <c r="BX104" s="11">
        <v>96</v>
      </c>
      <c r="BY104" s="11">
        <v>96</v>
      </c>
      <c r="CC104" s="11">
        <v>96</v>
      </c>
      <c r="CD104" s="11">
        <v>0</v>
      </c>
      <c r="CE104" s="11">
        <v>96</v>
      </c>
      <c r="CF104" s="11">
        <v>0</v>
      </c>
      <c r="CG104" s="11">
        <v>96</v>
      </c>
      <c r="CH104" s="11">
        <v>0</v>
      </c>
      <c r="CI104" s="11">
        <v>96</v>
      </c>
      <c r="CJ104" s="11">
        <v>0</v>
      </c>
      <c r="CK104" s="11">
        <v>96</v>
      </c>
      <c r="CL104" s="11">
        <v>0</v>
      </c>
      <c r="CS104" s="11">
        <v>96</v>
      </c>
      <c r="CT104" s="11">
        <v>0</v>
      </c>
      <c r="CU104" s="11">
        <v>0</v>
      </c>
      <c r="CV104" s="11">
        <v>96</v>
      </c>
      <c r="CW104" s="11">
        <v>0</v>
      </c>
      <c r="CX104" s="11">
        <v>0</v>
      </c>
      <c r="CY104" s="11">
        <v>96</v>
      </c>
      <c r="CZ104" s="11">
        <v>0</v>
      </c>
      <c r="DA104" s="11">
        <v>0</v>
      </c>
      <c r="DB104" s="11">
        <v>96</v>
      </c>
      <c r="DC104" s="11">
        <v>0</v>
      </c>
      <c r="DD104" s="11">
        <v>0</v>
      </c>
      <c r="DE104" s="11">
        <v>96</v>
      </c>
      <c r="DF104" s="11">
        <v>0</v>
      </c>
      <c r="DG104" s="11">
        <v>0</v>
      </c>
      <c r="DQ104" s="11">
        <v>96</v>
      </c>
      <c r="DR104" s="11">
        <v>0</v>
      </c>
      <c r="DS104" s="11">
        <v>0</v>
      </c>
      <c r="DT104" s="11">
        <v>0</v>
      </c>
    </row>
    <row r="105" spans="1:124" ht="31.5" customHeight="1">
      <c r="A105" s="82">
        <v>98</v>
      </c>
      <c r="B105" s="12"/>
      <c r="C105" s="13"/>
      <c r="D105" s="14"/>
      <c r="E105" s="12"/>
      <c r="F105" s="13"/>
      <c r="G105" s="13"/>
      <c r="H105" s="13"/>
      <c r="I105" s="14" t="str">
        <f t="shared" si="33"/>
        <v/>
      </c>
      <c r="J105" s="14" t="str">
        <f t="shared" si="34"/>
        <v/>
      </c>
      <c r="K105" s="264" t="str">
        <f t="shared" si="28"/>
        <v/>
      </c>
      <c r="L105" s="13"/>
      <c r="M105" s="83" t="str">
        <f t="shared" si="35"/>
        <v>98A</v>
      </c>
      <c r="N105" s="58"/>
      <c r="O105" s="15"/>
      <c r="P105" s="15"/>
      <c r="Q105" s="15"/>
      <c r="R105" s="15"/>
      <c r="S105" s="15"/>
      <c r="T105" s="14"/>
      <c r="U105" s="14"/>
      <c r="V105" s="14"/>
      <c r="W105" s="14"/>
      <c r="X105" s="14"/>
      <c r="Y105" s="14"/>
      <c r="Z105" s="14"/>
      <c r="AA105" s="14"/>
      <c r="AB105" s="84" t="str">
        <f t="shared" si="36"/>
        <v>98B</v>
      </c>
      <c r="AC105" s="58"/>
      <c r="AD105" s="31"/>
      <c r="AE105" s="31"/>
      <c r="AF105" s="31"/>
      <c r="AG105" s="31"/>
      <c r="AH105" s="31"/>
      <c r="AI105" s="32"/>
      <c r="AJ105" s="32"/>
      <c r="AK105" s="32"/>
      <c r="AL105" s="32"/>
      <c r="AM105" s="32"/>
      <c r="AN105" s="32"/>
      <c r="AO105" s="32"/>
      <c r="AP105" s="32"/>
      <c r="AQ105" s="15"/>
      <c r="AS105" s="11">
        <f t="shared" si="37"/>
        <v>9</v>
      </c>
      <c r="AZ105" s="11" t="e">
        <f t="shared" si="38"/>
        <v>#VALUE!</v>
      </c>
      <c r="BA105" s="11" t="e">
        <f t="shared" si="39"/>
        <v>#VALUE!</v>
      </c>
      <c r="BB105" s="11" t="e">
        <f t="shared" si="40"/>
        <v>#VALUE!</v>
      </c>
      <c r="BC105" s="11" t="e">
        <f t="shared" si="41"/>
        <v>#VALUE!</v>
      </c>
      <c r="BD105" s="11" t="str">
        <f t="shared" si="29"/>
        <v>記載なし</v>
      </c>
      <c r="BE105" s="11" t="str">
        <f t="shared" si="30"/>
        <v>A</v>
      </c>
      <c r="BF105" s="11" t="e">
        <f t="shared" si="42"/>
        <v>#VALUE!</v>
      </c>
      <c r="BG105" s="11" t="e">
        <f t="shared" si="43"/>
        <v>#VALUE!</v>
      </c>
      <c r="BH105" s="11" t="str">
        <f t="shared" si="44"/>
        <v>C</v>
      </c>
      <c r="BI105" s="11" t="str">
        <f t="shared" si="45"/>
        <v>次判定へ</v>
      </c>
      <c r="BJ105" s="11" t="str">
        <f t="shared" si="46"/>
        <v>以後判定なし</v>
      </c>
      <c r="BK105" s="11" t="e">
        <f t="shared" si="47"/>
        <v>#N/A</v>
      </c>
      <c r="BL105" s="11" t="e">
        <f t="shared" si="31"/>
        <v>#VALUE!</v>
      </c>
      <c r="BM105" s="11" t="e" cm="1">
        <f t="array" ref="BM105">IF(AND($BJ105=3,$BC105=0,MOD(VLOOKUP($BB105,BU:DT,$BK105,FALSE),2)=0,INDEX(BU:DT,VLOOKUP($BB105,BU:DT,$BK105,FALSE)+8,$BK105+1)=0),"D",IF(AND($BJ105=3,$BC105=255,MOD(VLOOKUP($BB105,BU:DT,$BK105,FALSE),2)=1,INDEX(BU:DT,VLOOKUP($BB105,BU:DT,$BK105,FALSE)+8,$BK105+1)=255),"D","C"))</f>
        <v>#VALUE!</v>
      </c>
      <c r="BN105" s="11" t="e" cm="1">
        <f t="array" ref="BN105">IF(AND($BJ105=2,$BC105=0,$BB105=0,MOD(VLOOKUP($BA105,BU:DT,$BK105,FALSE),2)=0,INDEX(DH:EM,VLOOKUP($BA105,BU:DT,$BK105,FALSE)+8,DC111+1)=0,INDEX(BU:DT,VLOOKUP($BA105,BU:DT,$BK105,FALSE)+8,$BK105+2)=0),"D",IF(AND($BJ105=2,$BC105=255,$BB105=255,MOD(VLOOKUP($BA105,BU:DT,$BK105,FALSE),2)=1,INDEX(BU:DT,VLOOKUP($BA105,BU:DT,$BK105,FALSE)+8,$BK105+1)=255,INDEX(BU:DT,VLOOKUP($BA105,BU:DT,$BK105,FALSE)+8,$BK105+2)=255),"D","C"))</f>
        <v>#VALUE!</v>
      </c>
      <c r="BO105" s="11" t="str">
        <f t="shared" si="48"/>
        <v>判定不要</v>
      </c>
      <c r="BP105" s="11" t="e">
        <f t="shared" si="32"/>
        <v>#VALUE!</v>
      </c>
      <c r="BU105" s="11">
        <v>97</v>
      </c>
      <c r="CC105" s="11">
        <v>97</v>
      </c>
      <c r="CD105" s="11">
        <v>255</v>
      </c>
      <c r="CS105" s="11">
        <v>97</v>
      </c>
      <c r="CT105" s="11">
        <v>255</v>
      </c>
      <c r="CU105" s="11">
        <v>255</v>
      </c>
      <c r="DQ105" s="11">
        <v>97</v>
      </c>
      <c r="DR105" s="11">
        <v>255</v>
      </c>
      <c r="DS105" s="11">
        <v>255</v>
      </c>
      <c r="DT105" s="11">
        <v>255</v>
      </c>
    </row>
    <row r="106" spans="1:124" ht="31.5" customHeight="1">
      <c r="A106" s="82">
        <v>99</v>
      </c>
      <c r="B106" s="12"/>
      <c r="C106" s="13"/>
      <c r="D106" s="14"/>
      <c r="E106" s="12"/>
      <c r="F106" s="13"/>
      <c r="G106" s="13"/>
      <c r="H106" s="13"/>
      <c r="I106" s="14" t="str">
        <f t="shared" si="33"/>
        <v/>
      </c>
      <c r="J106" s="14" t="str">
        <f t="shared" si="34"/>
        <v/>
      </c>
      <c r="K106" s="264" t="str">
        <f t="shared" si="28"/>
        <v/>
      </c>
      <c r="L106" s="13"/>
      <c r="M106" s="83" t="str">
        <f t="shared" si="35"/>
        <v>99A</v>
      </c>
      <c r="N106" s="58"/>
      <c r="O106" s="15"/>
      <c r="P106" s="15"/>
      <c r="Q106" s="15"/>
      <c r="R106" s="15"/>
      <c r="S106" s="15"/>
      <c r="T106" s="14"/>
      <c r="U106" s="14"/>
      <c r="V106" s="14"/>
      <c r="W106" s="14"/>
      <c r="X106" s="14"/>
      <c r="Y106" s="14"/>
      <c r="Z106" s="14"/>
      <c r="AA106" s="14"/>
      <c r="AB106" s="84" t="str">
        <f t="shared" si="36"/>
        <v>99B</v>
      </c>
      <c r="AC106" s="58"/>
      <c r="AD106" s="31"/>
      <c r="AE106" s="31"/>
      <c r="AF106" s="31"/>
      <c r="AG106" s="31"/>
      <c r="AH106" s="31"/>
      <c r="AI106" s="32"/>
      <c r="AJ106" s="32"/>
      <c r="AK106" s="32"/>
      <c r="AL106" s="32"/>
      <c r="AM106" s="32"/>
      <c r="AN106" s="32"/>
      <c r="AO106" s="32"/>
      <c r="AP106" s="32"/>
      <c r="AQ106" s="15"/>
      <c r="AS106" s="11">
        <f t="shared" si="37"/>
        <v>9</v>
      </c>
      <c r="AZ106" s="11" t="e">
        <f t="shared" si="38"/>
        <v>#VALUE!</v>
      </c>
      <c r="BA106" s="11" t="e">
        <f t="shared" si="39"/>
        <v>#VALUE!</v>
      </c>
      <c r="BB106" s="11" t="e">
        <f t="shared" si="40"/>
        <v>#VALUE!</v>
      </c>
      <c r="BC106" s="11" t="e">
        <f t="shared" si="41"/>
        <v>#VALUE!</v>
      </c>
      <c r="BD106" s="11" t="str">
        <f t="shared" si="29"/>
        <v>記載なし</v>
      </c>
      <c r="BE106" s="11" t="str">
        <f t="shared" si="30"/>
        <v>A</v>
      </c>
      <c r="BF106" s="11" t="e">
        <f t="shared" si="42"/>
        <v>#VALUE!</v>
      </c>
      <c r="BG106" s="11" t="e">
        <f t="shared" si="43"/>
        <v>#VALUE!</v>
      </c>
      <c r="BH106" s="11" t="str">
        <f t="shared" si="44"/>
        <v>C</v>
      </c>
      <c r="BI106" s="11" t="str">
        <f t="shared" si="45"/>
        <v>次判定へ</v>
      </c>
      <c r="BJ106" s="11" t="str">
        <f t="shared" si="46"/>
        <v>以後判定なし</v>
      </c>
      <c r="BK106" s="11" t="e">
        <f t="shared" si="47"/>
        <v>#N/A</v>
      </c>
      <c r="BL106" s="11" t="e">
        <f t="shared" si="31"/>
        <v>#VALUE!</v>
      </c>
      <c r="BM106" s="11" t="e" cm="1">
        <f t="array" ref="BM106">IF(AND($BJ106=3,$BC106=0,MOD(VLOOKUP($BB106,BU:DT,$BK106,FALSE),2)=0,INDEX(BU:DT,VLOOKUP($BB106,BU:DT,$BK106,FALSE)+8,$BK106+1)=0),"D",IF(AND($BJ106=3,$BC106=255,MOD(VLOOKUP($BB106,BU:DT,$BK106,FALSE),2)=1,INDEX(BU:DT,VLOOKUP($BB106,BU:DT,$BK106,FALSE)+8,$BK106+1)=255),"D","C"))</f>
        <v>#VALUE!</v>
      </c>
      <c r="BN106" s="11" t="e" cm="1">
        <f t="array" ref="BN106">IF(AND($BJ106=2,$BC106=0,$BB106=0,MOD(VLOOKUP($BA106,BU:DT,$BK106,FALSE),2)=0,INDEX(DH:EM,VLOOKUP($BA106,BU:DT,$BK106,FALSE)+8,DC112+1)=0,INDEX(BU:DT,VLOOKUP($BA106,BU:DT,$BK106,FALSE)+8,$BK106+2)=0),"D",IF(AND($BJ106=2,$BC106=255,$BB106=255,MOD(VLOOKUP($BA106,BU:DT,$BK106,FALSE),2)=1,INDEX(BU:DT,VLOOKUP($BA106,BU:DT,$BK106,FALSE)+8,$BK106+1)=255,INDEX(BU:DT,VLOOKUP($BA106,BU:DT,$BK106,FALSE)+8,$BK106+2)=255),"D","C"))</f>
        <v>#VALUE!</v>
      </c>
      <c r="BO106" s="11" t="str">
        <f t="shared" si="48"/>
        <v>判定不要</v>
      </c>
      <c r="BP106" s="11" t="e">
        <f t="shared" si="32"/>
        <v>#VALUE!</v>
      </c>
      <c r="BU106" s="11">
        <v>98</v>
      </c>
      <c r="CC106" s="11">
        <v>98</v>
      </c>
      <c r="CD106" s="11">
        <v>0</v>
      </c>
      <c r="CS106" s="11">
        <v>98</v>
      </c>
      <c r="CT106" s="11">
        <v>0</v>
      </c>
      <c r="CU106" s="11">
        <v>0</v>
      </c>
      <c r="DQ106" s="11">
        <v>98</v>
      </c>
      <c r="DR106" s="11">
        <v>0</v>
      </c>
      <c r="DS106" s="11">
        <v>0</v>
      </c>
      <c r="DT106" s="11">
        <v>0</v>
      </c>
    </row>
    <row r="107" spans="1:124" ht="31.5" customHeight="1">
      <c r="A107" s="82">
        <v>100</v>
      </c>
      <c r="B107" s="12"/>
      <c r="C107" s="13"/>
      <c r="D107" s="14"/>
      <c r="E107" s="12"/>
      <c r="F107" s="13"/>
      <c r="G107" s="13"/>
      <c r="H107" s="13"/>
      <c r="I107" s="14" t="str">
        <f t="shared" si="33"/>
        <v/>
      </c>
      <c r="J107" s="14" t="str">
        <f t="shared" si="34"/>
        <v/>
      </c>
      <c r="K107" s="264" t="str">
        <f t="shared" si="28"/>
        <v/>
      </c>
      <c r="L107" s="13"/>
      <c r="M107" s="83" t="str">
        <f t="shared" si="35"/>
        <v>100A</v>
      </c>
      <c r="N107" s="58"/>
      <c r="O107" s="15"/>
      <c r="P107" s="15"/>
      <c r="Q107" s="15"/>
      <c r="R107" s="15"/>
      <c r="S107" s="15"/>
      <c r="T107" s="14"/>
      <c r="U107" s="14"/>
      <c r="V107" s="14"/>
      <c r="W107" s="14"/>
      <c r="X107" s="14"/>
      <c r="Y107" s="14"/>
      <c r="Z107" s="14"/>
      <c r="AA107" s="14"/>
      <c r="AB107" s="84" t="str">
        <f t="shared" si="36"/>
        <v>100B</v>
      </c>
      <c r="AC107" s="58"/>
      <c r="AD107" s="31"/>
      <c r="AE107" s="31"/>
      <c r="AF107" s="31"/>
      <c r="AG107" s="31"/>
      <c r="AH107" s="31"/>
      <c r="AI107" s="32"/>
      <c r="AJ107" s="32"/>
      <c r="AK107" s="32"/>
      <c r="AL107" s="32"/>
      <c r="AM107" s="32"/>
      <c r="AN107" s="32"/>
      <c r="AO107" s="32"/>
      <c r="AP107" s="32"/>
      <c r="AQ107" s="15"/>
      <c r="AS107" s="11">
        <f t="shared" si="37"/>
        <v>9</v>
      </c>
      <c r="AZ107" s="11" t="e">
        <f t="shared" si="38"/>
        <v>#VALUE!</v>
      </c>
      <c r="BA107" s="11" t="e">
        <f t="shared" si="39"/>
        <v>#VALUE!</v>
      </c>
      <c r="BB107" s="11" t="e">
        <f t="shared" si="40"/>
        <v>#VALUE!</v>
      </c>
      <c r="BC107" s="11" t="e">
        <f t="shared" si="41"/>
        <v>#VALUE!</v>
      </c>
      <c r="BD107" s="11" t="str">
        <f t="shared" si="29"/>
        <v>記載なし</v>
      </c>
      <c r="BE107" s="11" t="str">
        <f t="shared" si="30"/>
        <v>A</v>
      </c>
      <c r="BF107" s="11" t="e">
        <f t="shared" si="42"/>
        <v>#VALUE!</v>
      </c>
      <c r="BG107" s="11" t="e">
        <f t="shared" si="43"/>
        <v>#VALUE!</v>
      </c>
      <c r="BH107" s="11" t="str">
        <f t="shared" si="44"/>
        <v>C</v>
      </c>
      <c r="BI107" s="11" t="str">
        <f t="shared" si="45"/>
        <v>次判定へ</v>
      </c>
      <c r="BJ107" s="11" t="str">
        <f t="shared" si="46"/>
        <v>以後判定なし</v>
      </c>
      <c r="BK107" s="11" t="e">
        <f t="shared" si="47"/>
        <v>#N/A</v>
      </c>
      <c r="BL107" s="11" t="e">
        <f t="shared" si="31"/>
        <v>#VALUE!</v>
      </c>
      <c r="BM107" s="11" t="e" cm="1">
        <f t="array" ref="BM107">IF(AND($BJ107=3,$BC107=0,MOD(VLOOKUP($BB107,BU:DT,$BK107,FALSE),2)=0,INDEX(BU:DT,VLOOKUP($BB107,BU:DT,$BK107,FALSE)+8,$BK107+1)=0),"D",IF(AND($BJ107=3,$BC107=255,MOD(VLOOKUP($BB107,BU:DT,$BK107,FALSE),2)=1,INDEX(BU:DT,VLOOKUP($BB107,BU:DT,$BK107,FALSE)+8,$BK107+1)=255),"D","C"))</f>
        <v>#VALUE!</v>
      </c>
      <c r="BN107" s="11" t="e" cm="1">
        <f t="array" ref="BN107">IF(AND($BJ107=2,$BC107=0,$BB107=0,MOD(VLOOKUP($BA107,BU:DT,$BK107,FALSE),2)=0,INDEX(DH:EM,VLOOKUP($BA107,BU:DT,$BK107,FALSE)+8,DC113+1)=0,INDEX(BU:DT,VLOOKUP($BA107,BU:DT,$BK107,FALSE)+8,$BK107+2)=0),"D",IF(AND($BJ107=2,$BC107=255,$BB107=255,MOD(VLOOKUP($BA107,BU:DT,$BK107,FALSE),2)=1,INDEX(BU:DT,VLOOKUP($BA107,BU:DT,$BK107,FALSE)+8,$BK107+1)=255,INDEX(BU:DT,VLOOKUP($BA107,BU:DT,$BK107,FALSE)+8,$BK107+2)=255),"D","C"))</f>
        <v>#VALUE!</v>
      </c>
      <c r="BO107" s="11" t="str">
        <f t="shared" si="48"/>
        <v>判定不要</v>
      </c>
      <c r="BP107" s="11" t="e">
        <f t="shared" si="32"/>
        <v>#VALUE!</v>
      </c>
      <c r="BU107" s="11">
        <v>99</v>
      </c>
      <c r="BV107" s="11">
        <v>99</v>
      </c>
      <c r="CC107" s="11">
        <v>99</v>
      </c>
      <c r="CD107" s="11">
        <v>255</v>
      </c>
      <c r="CE107" s="11">
        <v>99</v>
      </c>
      <c r="CF107" s="11">
        <v>255</v>
      </c>
      <c r="CS107" s="11">
        <v>99</v>
      </c>
      <c r="CT107" s="11">
        <v>255</v>
      </c>
      <c r="CU107" s="11">
        <v>255</v>
      </c>
      <c r="CV107" s="11">
        <v>99</v>
      </c>
      <c r="CW107" s="11">
        <v>255</v>
      </c>
      <c r="CX107" s="11">
        <v>255</v>
      </c>
      <c r="DQ107" s="11">
        <v>99</v>
      </c>
      <c r="DR107" s="11">
        <v>255</v>
      </c>
      <c r="DS107" s="11">
        <v>255</v>
      </c>
      <c r="DT107" s="11">
        <v>255</v>
      </c>
    </row>
    <row r="108" spans="1:124" ht="39" customHeight="1">
      <c r="A108" s="11"/>
      <c r="B108" s="18"/>
      <c r="C108" s="18"/>
      <c r="D108" s="18"/>
      <c r="E108" s="18"/>
      <c r="F108" s="18"/>
      <c r="G108" s="18"/>
      <c r="H108" s="18"/>
      <c r="I108" s="18"/>
      <c r="J108" s="18"/>
      <c r="K108" s="18"/>
      <c r="L108" s="18"/>
      <c r="M108" s="18"/>
      <c r="N108" s="53"/>
      <c r="O108" s="18"/>
      <c r="P108" s="18"/>
      <c r="Q108" s="18"/>
      <c r="R108" s="18"/>
      <c r="S108" s="18"/>
      <c r="T108" s="18"/>
      <c r="U108" s="18"/>
      <c r="V108" s="18"/>
      <c r="W108" s="18"/>
      <c r="X108" s="18"/>
      <c r="Y108" s="18"/>
      <c r="Z108" s="18"/>
      <c r="AA108" s="18"/>
      <c r="AB108" s="18"/>
      <c r="AC108" s="53"/>
      <c r="AD108" s="18"/>
      <c r="AE108" s="18"/>
      <c r="AF108" s="18"/>
      <c r="AG108" s="18"/>
      <c r="AH108" s="18"/>
      <c r="AI108" s="18"/>
      <c r="AJ108" s="18"/>
      <c r="AK108" s="18"/>
      <c r="AL108" s="18"/>
      <c r="AM108" s="18"/>
      <c r="AN108" s="18"/>
      <c r="AO108" s="18"/>
      <c r="AP108" s="18"/>
      <c r="AQ108" s="18"/>
      <c r="AS108" s="11">
        <f t="shared" si="37"/>
        <v>9</v>
      </c>
      <c r="BU108" s="11">
        <v>100</v>
      </c>
      <c r="BV108" s="11">
        <v>100</v>
      </c>
      <c r="CC108" s="11">
        <v>100</v>
      </c>
      <c r="CD108" s="11">
        <v>0</v>
      </c>
      <c r="CE108" s="11">
        <v>100</v>
      </c>
      <c r="CF108" s="11">
        <v>0</v>
      </c>
      <c r="CS108" s="11">
        <v>100</v>
      </c>
      <c r="CT108" s="11">
        <v>0</v>
      </c>
      <c r="CU108" s="11">
        <v>0</v>
      </c>
      <c r="CV108" s="11">
        <v>100</v>
      </c>
      <c r="CW108" s="11">
        <v>0</v>
      </c>
      <c r="CX108" s="11">
        <v>0</v>
      </c>
      <c r="DQ108" s="11">
        <v>100</v>
      </c>
      <c r="DR108" s="11">
        <v>0</v>
      </c>
      <c r="DS108" s="11">
        <v>0</v>
      </c>
      <c r="DT108" s="11">
        <v>0</v>
      </c>
    </row>
    <row r="109" spans="1:124" ht="42.75" customHeight="1">
      <c r="A109" s="25"/>
      <c r="B109" s="25"/>
      <c r="C109" s="25"/>
      <c r="D109" s="25"/>
      <c r="E109" s="25"/>
      <c r="F109" s="25"/>
      <c r="G109" s="25"/>
      <c r="H109" s="25"/>
      <c r="I109" s="25"/>
      <c r="J109" s="25"/>
      <c r="K109" s="25"/>
      <c r="L109" s="25"/>
      <c r="M109" s="25"/>
      <c r="N109" s="39"/>
      <c r="O109" s="25"/>
      <c r="P109" s="25"/>
      <c r="Q109" s="25"/>
      <c r="R109" s="25"/>
      <c r="S109" s="25"/>
      <c r="T109" s="25"/>
      <c r="U109" s="25"/>
      <c r="V109" s="25"/>
      <c r="W109" s="25"/>
      <c r="X109" s="25"/>
      <c r="Y109" s="25"/>
      <c r="Z109" s="25"/>
      <c r="AA109" s="25"/>
      <c r="AB109" s="25"/>
      <c r="AC109" s="39"/>
      <c r="AD109" s="25"/>
      <c r="AE109" s="25"/>
      <c r="AF109" s="25"/>
      <c r="AG109" s="25"/>
      <c r="AH109" s="25"/>
      <c r="AI109" s="25"/>
      <c r="AJ109" s="25"/>
      <c r="AK109" s="25"/>
      <c r="AL109" s="25"/>
      <c r="AM109" s="25"/>
      <c r="AN109" s="25"/>
      <c r="AO109" s="25"/>
      <c r="AP109" s="25"/>
      <c r="AQ109" s="25"/>
      <c r="BU109" s="11">
        <v>101</v>
      </c>
      <c r="CC109" s="11">
        <v>101</v>
      </c>
      <c r="CD109" s="11">
        <v>255</v>
      </c>
      <c r="CS109" s="11">
        <v>101</v>
      </c>
      <c r="CT109" s="11">
        <v>255</v>
      </c>
      <c r="CU109" s="11">
        <v>255</v>
      </c>
      <c r="DQ109" s="11">
        <v>101</v>
      </c>
      <c r="DR109" s="11">
        <v>255</v>
      </c>
      <c r="DS109" s="11">
        <v>255</v>
      </c>
      <c r="DT109" s="11">
        <v>255</v>
      </c>
    </row>
    <row r="110" spans="1:124" ht="17.25" customHeight="1">
      <c r="N110" s="40"/>
      <c r="AC110" s="40"/>
      <c r="BU110" s="11">
        <v>102</v>
      </c>
      <c r="CC110" s="11">
        <v>102</v>
      </c>
      <c r="CD110" s="11">
        <v>0</v>
      </c>
      <c r="CS110" s="11">
        <v>102</v>
      </c>
      <c r="CT110" s="11">
        <v>0</v>
      </c>
      <c r="CU110" s="11">
        <v>0</v>
      </c>
      <c r="DQ110" s="11">
        <v>102</v>
      </c>
      <c r="DR110" s="11">
        <v>0</v>
      </c>
      <c r="DS110" s="11">
        <v>0</v>
      </c>
      <c r="DT110" s="11">
        <v>0</v>
      </c>
    </row>
    <row r="111" spans="1:124" ht="24" customHeight="1">
      <c r="A111" s="26"/>
      <c r="B111" s="26"/>
      <c r="C111" s="26"/>
      <c r="D111" s="26"/>
      <c r="E111" s="26"/>
      <c r="F111" s="26"/>
      <c r="G111" s="26"/>
      <c r="H111" s="26"/>
      <c r="I111" s="26"/>
      <c r="J111" s="26"/>
      <c r="K111" s="26"/>
      <c r="L111" s="26"/>
      <c r="M111" s="26"/>
      <c r="N111" s="54"/>
      <c r="O111" s="26"/>
      <c r="P111" s="26"/>
      <c r="Q111" s="26"/>
      <c r="R111" s="26"/>
      <c r="S111" s="26"/>
      <c r="T111" s="26"/>
      <c r="U111" s="26"/>
      <c r="V111" s="26"/>
      <c r="W111" s="26"/>
      <c r="X111" s="26"/>
      <c r="Y111" s="26"/>
      <c r="Z111" s="26"/>
      <c r="AA111" s="26"/>
      <c r="AB111" s="26"/>
      <c r="AC111" s="54"/>
      <c r="AD111" s="26"/>
      <c r="AE111" s="26"/>
      <c r="AF111" s="26"/>
      <c r="AG111" s="26"/>
      <c r="AH111" s="26"/>
      <c r="AI111" s="26"/>
      <c r="AJ111" s="26"/>
      <c r="AK111" s="26"/>
      <c r="AL111" s="26"/>
      <c r="AM111" s="26"/>
      <c r="AN111" s="26"/>
      <c r="AO111" s="26"/>
      <c r="AP111" s="26"/>
      <c r="AQ111" s="26"/>
      <c r="BU111" s="11">
        <v>103</v>
      </c>
      <c r="BV111" s="11">
        <v>103</v>
      </c>
      <c r="BW111" s="11">
        <v>103</v>
      </c>
      <c r="CC111" s="11">
        <v>103</v>
      </c>
      <c r="CD111" s="11">
        <v>255</v>
      </c>
      <c r="CE111" s="11">
        <v>103</v>
      </c>
      <c r="CF111" s="11">
        <v>255</v>
      </c>
      <c r="CG111" s="11">
        <v>103</v>
      </c>
      <c r="CH111" s="11">
        <v>255</v>
      </c>
      <c r="CS111" s="11">
        <v>103</v>
      </c>
      <c r="CT111" s="11">
        <v>255</v>
      </c>
      <c r="CU111" s="11">
        <v>255</v>
      </c>
      <c r="CV111" s="11">
        <v>103</v>
      </c>
      <c r="CW111" s="11">
        <v>255</v>
      </c>
      <c r="CX111" s="11">
        <v>255</v>
      </c>
      <c r="CY111" s="11">
        <v>103</v>
      </c>
      <c r="CZ111" s="11">
        <v>255</v>
      </c>
      <c r="DA111" s="11">
        <v>255</v>
      </c>
      <c r="DQ111" s="11">
        <v>103</v>
      </c>
      <c r="DR111" s="11">
        <v>255</v>
      </c>
      <c r="DS111" s="11">
        <v>255</v>
      </c>
      <c r="DT111" s="11">
        <v>255</v>
      </c>
    </row>
    <row r="112" spans="1:124" ht="63" customHeight="1">
      <c r="A112" s="20"/>
      <c r="B112" s="21"/>
      <c r="C112" s="21"/>
      <c r="D112" s="21"/>
      <c r="E112" s="21"/>
      <c r="F112" s="21"/>
      <c r="G112" s="21"/>
      <c r="H112" s="21"/>
      <c r="I112" s="21"/>
      <c r="J112" s="21"/>
      <c r="K112" s="21"/>
      <c r="L112" s="21"/>
      <c r="M112" s="21"/>
      <c r="N112" s="55"/>
      <c r="O112" s="21"/>
      <c r="P112" s="21"/>
      <c r="Q112" s="21"/>
      <c r="R112" s="21"/>
      <c r="S112" s="21"/>
      <c r="T112" s="21"/>
      <c r="U112" s="21"/>
      <c r="V112" s="21"/>
      <c r="W112" s="21"/>
      <c r="X112" s="21"/>
      <c r="Y112" s="21"/>
      <c r="Z112" s="21"/>
      <c r="AA112" s="21"/>
      <c r="AB112" s="21"/>
      <c r="AC112" s="55"/>
      <c r="AD112" s="21"/>
      <c r="AE112" s="21"/>
      <c r="AF112" s="21"/>
      <c r="AG112" s="21"/>
      <c r="AH112" s="21"/>
      <c r="AI112" s="21"/>
      <c r="AJ112" s="21"/>
      <c r="AK112" s="21"/>
      <c r="AL112" s="21"/>
      <c r="AM112" s="21"/>
      <c r="AN112" s="21"/>
      <c r="AO112" s="21"/>
      <c r="AP112" s="21"/>
      <c r="AQ112" s="21"/>
      <c r="BU112" s="11">
        <v>104</v>
      </c>
      <c r="BV112" s="11">
        <v>104</v>
      </c>
      <c r="BW112" s="11">
        <v>104</v>
      </c>
      <c r="CC112" s="11">
        <v>104</v>
      </c>
      <c r="CD112" s="11">
        <v>0</v>
      </c>
      <c r="CE112" s="11">
        <v>104</v>
      </c>
      <c r="CF112" s="11">
        <v>0</v>
      </c>
      <c r="CG112" s="11">
        <v>104</v>
      </c>
      <c r="CH112" s="11">
        <v>0</v>
      </c>
      <c r="CS112" s="11">
        <v>104</v>
      </c>
      <c r="CT112" s="11">
        <v>0</v>
      </c>
      <c r="CU112" s="11">
        <v>0</v>
      </c>
      <c r="CV112" s="11">
        <v>104</v>
      </c>
      <c r="CW112" s="11">
        <v>0</v>
      </c>
      <c r="CX112" s="11">
        <v>0</v>
      </c>
      <c r="CY112" s="11">
        <v>104</v>
      </c>
      <c r="CZ112" s="11">
        <v>0</v>
      </c>
      <c r="DA112" s="11">
        <v>0</v>
      </c>
      <c r="DQ112" s="11">
        <v>104</v>
      </c>
      <c r="DR112" s="11">
        <v>0</v>
      </c>
      <c r="DS112" s="11">
        <v>0</v>
      </c>
      <c r="DT112" s="11">
        <v>0</v>
      </c>
    </row>
    <row r="113" spans="1:124" ht="24" customHeight="1">
      <c r="A113" s="22"/>
      <c r="B113" s="23"/>
      <c r="C113" s="23"/>
      <c r="D113" s="23"/>
      <c r="E113" s="23"/>
      <c r="F113" s="23"/>
      <c r="G113" s="23"/>
      <c r="H113" s="23"/>
      <c r="I113" s="23"/>
      <c r="J113" s="23"/>
      <c r="K113" s="23"/>
      <c r="L113" s="23"/>
      <c r="M113" s="23"/>
      <c r="N113" s="56"/>
      <c r="O113" s="23"/>
      <c r="P113" s="23"/>
      <c r="Q113" s="23"/>
      <c r="R113" s="23"/>
      <c r="S113" s="23"/>
      <c r="T113" s="23"/>
      <c r="U113" s="23"/>
      <c r="V113" s="23"/>
      <c r="W113" s="23"/>
      <c r="X113" s="23"/>
      <c r="Y113" s="23"/>
      <c r="Z113" s="23"/>
      <c r="AA113" s="23"/>
      <c r="AB113" s="23"/>
      <c r="AC113" s="56"/>
      <c r="AD113" s="23"/>
      <c r="AE113" s="23"/>
      <c r="AF113" s="23"/>
      <c r="AG113" s="23"/>
      <c r="AH113" s="23"/>
      <c r="AI113" s="23"/>
      <c r="AJ113" s="23"/>
      <c r="AK113" s="23"/>
      <c r="AL113" s="23"/>
      <c r="AM113" s="23"/>
      <c r="AN113" s="23"/>
      <c r="AO113" s="23"/>
      <c r="AP113" s="23"/>
      <c r="AQ113" s="23"/>
      <c r="BU113" s="11">
        <v>105</v>
      </c>
      <c r="CC113" s="11">
        <v>105</v>
      </c>
      <c r="CD113" s="11">
        <v>255</v>
      </c>
      <c r="CS113" s="11">
        <v>105</v>
      </c>
      <c r="CT113" s="11">
        <v>255</v>
      </c>
      <c r="CU113" s="11">
        <v>255</v>
      </c>
      <c r="DQ113" s="11">
        <v>105</v>
      </c>
      <c r="DR113" s="11">
        <v>255</v>
      </c>
      <c r="DS113" s="11">
        <v>255</v>
      </c>
      <c r="DT113" s="11">
        <v>255</v>
      </c>
    </row>
    <row r="114" spans="1:124" ht="31.5" customHeight="1">
      <c r="B114" s="24"/>
      <c r="C114" s="24"/>
      <c r="D114" s="24"/>
      <c r="E114" s="24"/>
      <c r="F114" s="24"/>
      <c r="G114" s="24"/>
      <c r="H114" s="24"/>
      <c r="I114" s="24"/>
      <c r="J114" s="24"/>
      <c r="K114" s="24"/>
      <c r="L114" s="24"/>
      <c r="M114" s="24"/>
      <c r="N114" s="57"/>
      <c r="O114" s="24"/>
      <c r="P114" s="24"/>
      <c r="Q114" s="24"/>
      <c r="R114" s="24"/>
      <c r="S114" s="24"/>
      <c r="T114" s="24"/>
      <c r="U114" s="24"/>
      <c r="V114" s="24"/>
      <c r="W114" s="24"/>
      <c r="X114" s="24"/>
      <c r="Y114" s="24"/>
      <c r="Z114" s="24"/>
      <c r="AA114" s="24"/>
      <c r="AB114" s="24"/>
      <c r="AC114" s="57"/>
      <c r="AD114" s="24"/>
      <c r="AE114" s="24"/>
      <c r="AF114" s="24"/>
      <c r="AG114" s="24"/>
      <c r="AH114" s="24"/>
      <c r="AI114" s="24"/>
      <c r="AJ114" s="24"/>
      <c r="AK114" s="24"/>
      <c r="AL114" s="24"/>
      <c r="AM114" s="24"/>
      <c r="AN114" s="24"/>
      <c r="AO114" s="24"/>
      <c r="AP114" s="24"/>
      <c r="AQ114" s="24"/>
      <c r="BU114" s="11">
        <v>106</v>
      </c>
      <c r="CC114" s="11">
        <v>106</v>
      </c>
      <c r="CD114" s="11">
        <v>0</v>
      </c>
      <c r="CS114" s="11">
        <v>106</v>
      </c>
      <c r="CT114" s="11">
        <v>0</v>
      </c>
      <c r="CU114" s="11">
        <v>0</v>
      </c>
      <c r="DQ114" s="11">
        <v>106</v>
      </c>
      <c r="DR114" s="11">
        <v>0</v>
      </c>
      <c r="DS114" s="11">
        <v>0</v>
      </c>
      <c r="DT114" s="11">
        <v>0</v>
      </c>
    </row>
    <row r="115" spans="1:124" ht="31.5" customHeight="1">
      <c r="B115" s="24"/>
      <c r="C115" s="24"/>
      <c r="D115" s="24"/>
      <c r="E115" s="24"/>
      <c r="F115" s="24"/>
      <c r="G115" s="24"/>
      <c r="H115" s="24"/>
      <c r="I115" s="24"/>
      <c r="J115" s="24"/>
      <c r="K115" s="24"/>
      <c r="L115" s="24"/>
      <c r="M115" s="24"/>
      <c r="N115" s="57"/>
      <c r="O115" s="24"/>
      <c r="P115" s="24"/>
      <c r="Q115" s="24"/>
      <c r="R115" s="24"/>
      <c r="S115" s="24"/>
      <c r="T115" s="24"/>
      <c r="U115" s="24"/>
      <c r="V115" s="24"/>
      <c r="W115" s="24"/>
      <c r="X115" s="24"/>
      <c r="Y115" s="24"/>
      <c r="Z115" s="24"/>
      <c r="AA115" s="24"/>
      <c r="AB115" s="24"/>
      <c r="AC115" s="57"/>
      <c r="AD115" s="24"/>
      <c r="AE115" s="24"/>
      <c r="AF115" s="24"/>
      <c r="AG115" s="24"/>
      <c r="AH115" s="24"/>
      <c r="AI115" s="24"/>
      <c r="AJ115" s="24"/>
      <c r="AK115" s="24"/>
      <c r="AL115" s="24"/>
      <c r="AM115" s="24"/>
      <c r="AN115" s="24"/>
      <c r="AO115" s="24"/>
      <c r="AP115" s="24"/>
      <c r="AQ115" s="24"/>
      <c r="BU115" s="11">
        <v>107</v>
      </c>
      <c r="BV115" s="11">
        <v>107</v>
      </c>
      <c r="CC115" s="11">
        <v>107</v>
      </c>
      <c r="CD115" s="11">
        <v>255</v>
      </c>
      <c r="CE115" s="11">
        <v>107</v>
      </c>
      <c r="CF115" s="11">
        <v>255</v>
      </c>
      <c r="CS115" s="11">
        <v>107</v>
      </c>
      <c r="CT115" s="11">
        <v>255</v>
      </c>
      <c r="CU115" s="11">
        <v>255</v>
      </c>
      <c r="CV115" s="11">
        <v>107</v>
      </c>
      <c r="CW115" s="11">
        <v>255</v>
      </c>
      <c r="CX115" s="11">
        <v>255</v>
      </c>
      <c r="DQ115" s="11">
        <v>107</v>
      </c>
      <c r="DR115" s="11">
        <v>255</v>
      </c>
      <c r="DS115" s="11">
        <v>255</v>
      </c>
      <c r="DT115" s="11">
        <v>255</v>
      </c>
    </row>
    <row r="116" spans="1:124" ht="31.5" customHeight="1">
      <c r="B116" s="24"/>
      <c r="C116" s="24"/>
      <c r="D116" s="24"/>
      <c r="E116" s="24"/>
      <c r="F116" s="24"/>
      <c r="G116" s="24"/>
      <c r="H116" s="24"/>
      <c r="I116" s="24"/>
      <c r="J116" s="24"/>
      <c r="K116" s="24"/>
      <c r="L116" s="24"/>
      <c r="M116" s="24"/>
      <c r="N116" s="57"/>
      <c r="O116" s="24"/>
      <c r="P116" s="24"/>
      <c r="Q116" s="24"/>
      <c r="R116" s="24"/>
      <c r="S116" s="24"/>
      <c r="T116" s="24"/>
      <c r="U116" s="24"/>
      <c r="V116" s="24"/>
      <c r="W116" s="24"/>
      <c r="X116" s="24"/>
      <c r="Y116" s="24"/>
      <c r="Z116" s="24"/>
      <c r="AA116" s="24"/>
      <c r="AB116" s="24"/>
      <c r="AC116" s="57"/>
      <c r="AD116" s="24"/>
      <c r="AE116" s="24"/>
      <c r="AF116" s="24"/>
      <c r="AG116" s="24"/>
      <c r="AH116" s="24"/>
      <c r="AI116" s="24"/>
      <c r="AJ116" s="24"/>
      <c r="AK116" s="24"/>
      <c r="AL116" s="24"/>
      <c r="AM116" s="24"/>
      <c r="AN116" s="24"/>
      <c r="AO116" s="24"/>
      <c r="AP116" s="24"/>
      <c r="AQ116" s="24"/>
      <c r="BU116" s="11">
        <v>108</v>
      </c>
      <c r="BV116" s="11">
        <v>108</v>
      </c>
      <c r="CC116" s="11">
        <v>108</v>
      </c>
      <c r="CD116" s="11">
        <v>0</v>
      </c>
      <c r="CE116" s="11">
        <v>108</v>
      </c>
      <c r="CF116" s="11">
        <v>0</v>
      </c>
      <c r="CS116" s="11">
        <v>108</v>
      </c>
      <c r="CT116" s="11">
        <v>0</v>
      </c>
      <c r="CU116" s="11">
        <v>0</v>
      </c>
      <c r="CV116" s="11">
        <v>108</v>
      </c>
      <c r="CW116" s="11">
        <v>0</v>
      </c>
      <c r="CX116" s="11">
        <v>0</v>
      </c>
      <c r="DQ116" s="11">
        <v>108</v>
      </c>
      <c r="DR116" s="11">
        <v>0</v>
      </c>
      <c r="DS116" s="11">
        <v>0</v>
      </c>
      <c r="DT116" s="11">
        <v>0</v>
      </c>
    </row>
    <row r="117" spans="1:124" ht="31.5" customHeight="1">
      <c r="B117" s="24"/>
      <c r="C117" s="24"/>
      <c r="D117" s="24"/>
      <c r="E117" s="24"/>
      <c r="F117" s="24"/>
      <c r="G117" s="24"/>
      <c r="H117" s="24"/>
      <c r="I117" s="24"/>
      <c r="J117" s="24"/>
      <c r="K117" s="24"/>
      <c r="L117" s="24"/>
      <c r="M117" s="24"/>
      <c r="N117" s="57"/>
      <c r="O117" s="24"/>
      <c r="P117" s="24"/>
      <c r="Q117" s="24"/>
      <c r="R117" s="24"/>
      <c r="S117" s="24"/>
      <c r="T117" s="24"/>
      <c r="U117" s="24"/>
      <c r="V117" s="24"/>
      <c r="W117" s="24"/>
      <c r="X117" s="24"/>
      <c r="Y117" s="24"/>
      <c r="Z117" s="24"/>
      <c r="AA117" s="24"/>
      <c r="AB117" s="24"/>
      <c r="AC117" s="57"/>
      <c r="AD117" s="24"/>
      <c r="AE117" s="24"/>
      <c r="AF117" s="24"/>
      <c r="AG117" s="24"/>
      <c r="AH117" s="24"/>
      <c r="AI117" s="24"/>
      <c r="AJ117" s="24"/>
      <c r="AK117" s="24"/>
      <c r="AL117" s="24"/>
      <c r="AM117" s="24"/>
      <c r="AN117" s="24"/>
      <c r="AO117" s="24"/>
      <c r="AP117" s="24"/>
      <c r="AQ117" s="24"/>
      <c r="BU117" s="11">
        <v>109</v>
      </c>
      <c r="CC117" s="11">
        <v>109</v>
      </c>
      <c r="CD117" s="11">
        <v>255</v>
      </c>
      <c r="CS117" s="11">
        <v>109</v>
      </c>
      <c r="CT117" s="11">
        <v>255</v>
      </c>
      <c r="CU117" s="11">
        <v>255</v>
      </c>
      <c r="DQ117" s="11">
        <v>109</v>
      </c>
      <c r="DR117" s="11">
        <v>255</v>
      </c>
      <c r="DS117" s="11">
        <v>255</v>
      </c>
      <c r="DT117" s="11">
        <v>255</v>
      </c>
    </row>
    <row r="118" spans="1:124" ht="31.5" customHeight="1">
      <c r="B118" s="24"/>
      <c r="C118" s="24"/>
      <c r="D118" s="24"/>
      <c r="E118" s="24"/>
      <c r="F118" s="24"/>
      <c r="G118" s="24"/>
      <c r="H118" s="24"/>
      <c r="I118" s="24"/>
      <c r="J118" s="24"/>
      <c r="K118" s="24"/>
      <c r="L118" s="24"/>
      <c r="M118" s="24"/>
      <c r="N118" s="57"/>
      <c r="O118" s="24"/>
      <c r="P118" s="24"/>
      <c r="Q118" s="24"/>
      <c r="R118" s="24"/>
      <c r="S118" s="24"/>
      <c r="T118" s="24"/>
      <c r="U118" s="24"/>
      <c r="V118" s="24"/>
      <c r="W118" s="24"/>
      <c r="X118" s="24"/>
      <c r="Y118" s="24"/>
      <c r="Z118" s="24"/>
      <c r="AA118" s="24"/>
      <c r="AB118" s="24"/>
      <c r="AC118" s="57"/>
      <c r="AD118" s="24"/>
      <c r="AE118" s="24"/>
      <c r="AF118" s="24"/>
      <c r="AG118" s="24"/>
      <c r="AH118" s="24"/>
      <c r="AI118" s="24"/>
      <c r="AJ118" s="24"/>
      <c r="AK118" s="24"/>
      <c r="AL118" s="24"/>
      <c r="AM118" s="24"/>
      <c r="AN118" s="24"/>
      <c r="AO118" s="24"/>
      <c r="AP118" s="24"/>
      <c r="AQ118" s="24"/>
      <c r="BU118" s="11">
        <v>110</v>
      </c>
      <c r="CC118" s="11">
        <v>110</v>
      </c>
      <c r="CD118" s="11">
        <v>0</v>
      </c>
      <c r="CS118" s="11">
        <v>110</v>
      </c>
      <c r="CT118" s="11">
        <v>0</v>
      </c>
      <c r="CU118" s="11">
        <v>0</v>
      </c>
      <c r="DQ118" s="11">
        <v>110</v>
      </c>
      <c r="DR118" s="11">
        <v>0</v>
      </c>
      <c r="DS118" s="11">
        <v>0</v>
      </c>
      <c r="DT118" s="11">
        <v>0</v>
      </c>
    </row>
    <row r="119" spans="1:124" ht="31.5" customHeight="1">
      <c r="B119" s="24"/>
      <c r="C119" s="24"/>
      <c r="D119" s="24"/>
      <c r="E119" s="24"/>
      <c r="F119" s="24"/>
      <c r="G119" s="24"/>
      <c r="H119" s="24"/>
      <c r="I119" s="24"/>
      <c r="J119" s="24"/>
      <c r="K119" s="24"/>
      <c r="L119" s="24"/>
      <c r="M119" s="24"/>
      <c r="N119" s="57"/>
      <c r="O119" s="24"/>
      <c r="P119" s="24"/>
      <c r="Q119" s="24"/>
      <c r="R119" s="24"/>
      <c r="S119" s="24"/>
      <c r="T119" s="24"/>
      <c r="U119" s="24"/>
      <c r="V119" s="24"/>
      <c r="W119" s="24"/>
      <c r="X119" s="24"/>
      <c r="Y119" s="24"/>
      <c r="Z119" s="24"/>
      <c r="AA119" s="24"/>
      <c r="AB119" s="24"/>
      <c r="AC119" s="57"/>
      <c r="AD119" s="24"/>
      <c r="AE119" s="24"/>
      <c r="AF119" s="24"/>
      <c r="AG119" s="24"/>
      <c r="AH119" s="24"/>
      <c r="AI119" s="24"/>
      <c r="AJ119" s="24"/>
      <c r="AK119" s="24"/>
      <c r="AL119" s="24"/>
      <c r="AM119" s="24"/>
      <c r="AN119" s="24"/>
      <c r="AO119" s="24"/>
      <c r="AP119" s="24"/>
      <c r="AQ119" s="24"/>
      <c r="BU119" s="11">
        <v>111</v>
      </c>
      <c r="BV119" s="11">
        <v>111</v>
      </c>
      <c r="BW119" s="11">
        <v>111</v>
      </c>
      <c r="BX119" s="11">
        <v>111</v>
      </c>
      <c r="CC119" s="11">
        <v>111</v>
      </c>
      <c r="CD119" s="11">
        <v>255</v>
      </c>
      <c r="CE119" s="11">
        <v>111</v>
      </c>
      <c r="CF119" s="11">
        <v>255</v>
      </c>
      <c r="CG119" s="11">
        <v>111</v>
      </c>
      <c r="CH119" s="11">
        <v>255</v>
      </c>
      <c r="CI119" s="11">
        <v>111</v>
      </c>
      <c r="CJ119" s="11">
        <v>255</v>
      </c>
      <c r="CS119" s="11">
        <v>111</v>
      </c>
      <c r="CT119" s="11">
        <v>255</v>
      </c>
      <c r="CU119" s="11">
        <v>255</v>
      </c>
      <c r="CV119" s="11">
        <v>111</v>
      </c>
      <c r="CW119" s="11">
        <v>255</v>
      </c>
      <c r="CX119" s="11">
        <v>255</v>
      </c>
      <c r="CY119" s="11">
        <v>111</v>
      </c>
      <c r="CZ119" s="11">
        <v>255</v>
      </c>
      <c r="DA119" s="11">
        <v>255</v>
      </c>
      <c r="DB119" s="11">
        <v>111</v>
      </c>
      <c r="DC119" s="11">
        <v>255</v>
      </c>
      <c r="DD119" s="11">
        <v>255</v>
      </c>
      <c r="DQ119" s="11">
        <v>111</v>
      </c>
      <c r="DR119" s="11">
        <v>255</v>
      </c>
      <c r="DS119" s="11">
        <v>255</v>
      </c>
      <c r="DT119" s="11">
        <v>255</v>
      </c>
    </row>
    <row r="120" spans="1:124" ht="31.5" customHeight="1">
      <c r="B120" s="24"/>
      <c r="C120" s="24"/>
      <c r="D120" s="24"/>
      <c r="E120" s="24"/>
      <c r="F120" s="24"/>
      <c r="G120" s="24"/>
      <c r="H120" s="24"/>
      <c r="I120" s="24"/>
      <c r="J120" s="24"/>
      <c r="K120" s="24"/>
      <c r="L120" s="24"/>
      <c r="M120" s="24"/>
      <c r="N120" s="57"/>
      <c r="O120" s="24"/>
      <c r="P120" s="24"/>
      <c r="Q120" s="24"/>
      <c r="R120" s="24"/>
      <c r="S120" s="24"/>
      <c r="T120" s="24"/>
      <c r="U120" s="24"/>
      <c r="V120" s="24"/>
      <c r="W120" s="24"/>
      <c r="X120" s="24"/>
      <c r="Y120" s="24"/>
      <c r="Z120" s="24"/>
      <c r="AA120" s="24"/>
      <c r="AB120" s="24"/>
      <c r="AC120" s="57"/>
      <c r="AD120" s="24"/>
      <c r="AE120" s="24"/>
      <c r="AF120" s="24"/>
      <c r="AG120" s="24"/>
      <c r="AH120" s="24"/>
      <c r="AI120" s="24"/>
      <c r="AJ120" s="24"/>
      <c r="AK120" s="24"/>
      <c r="AL120" s="24"/>
      <c r="AM120" s="24"/>
      <c r="AN120" s="24"/>
      <c r="AO120" s="24"/>
      <c r="AP120" s="24"/>
      <c r="AQ120" s="24"/>
      <c r="BU120" s="11">
        <v>112</v>
      </c>
      <c r="BV120" s="11">
        <v>112</v>
      </c>
      <c r="BW120" s="11">
        <v>112</v>
      </c>
      <c r="BX120" s="11">
        <v>112</v>
      </c>
      <c r="CC120" s="11">
        <v>112</v>
      </c>
      <c r="CD120" s="11">
        <v>0</v>
      </c>
      <c r="CE120" s="11">
        <v>112</v>
      </c>
      <c r="CF120" s="11">
        <v>0</v>
      </c>
      <c r="CG120" s="11">
        <v>112</v>
      </c>
      <c r="CH120" s="11">
        <v>0</v>
      </c>
      <c r="CI120" s="11">
        <v>112</v>
      </c>
      <c r="CJ120" s="11">
        <v>0</v>
      </c>
      <c r="CS120" s="11">
        <v>112</v>
      </c>
      <c r="CT120" s="11">
        <v>0</v>
      </c>
      <c r="CU120" s="11">
        <v>0</v>
      </c>
      <c r="CV120" s="11">
        <v>112</v>
      </c>
      <c r="CW120" s="11">
        <v>0</v>
      </c>
      <c r="CX120" s="11">
        <v>0</v>
      </c>
      <c r="CY120" s="11">
        <v>112</v>
      </c>
      <c r="CZ120" s="11">
        <v>0</v>
      </c>
      <c r="DA120" s="11">
        <v>0</v>
      </c>
      <c r="DB120" s="11">
        <v>112</v>
      </c>
      <c r="DC120" s="11">
        <v>0</v>
      </c>
      <c r="DD120" s="11">
        <v>0</v>
      </c>
      <c r="DQ120" s="11">
        <v>112</v>
      </c>
      <c r="DR120" s="11">
        <v>0</v>
      </c>
      <c r="DS120" s="11">
        <v>0</v>
      </c>
      <c r="DT120" s="11">
        <v>0</v>
      </c>
    </row>
    <row r="121" spans="1:124" ht="31.5" customHeight="1">
      <c r="B121" s="24"/>
      <c r="C121" s="24"/>
      <c r="D121" s="24"/>
      <c r="E121" s="24"/>
      <c r="F121" s="24"/>
      <c r="G121" s="24"/>
      <c r="H121" s="24"/>
      <c r="I121" s="24"/>
      <c r="J121" s="24"/>
      <c r="K121" s="24"/>
      <c r="L121" s="24"/>
      <c r="M121" s="24"/>
      <c r="N121" s="57"/>
      <c r="O121" s="24"/>
      <c r="P121" s="24"/>
      <c r="Q121" s="24"/>
      <c r="R121" s="24"/>
      <c r="S121" s="24"/>
      <c r="T121" s="24"/>
      <c r="U121" s="24"/>
      <c r="V121" s="24"/>
      <c r="W121" s="24"/>
      <c r="X121" s="24"/>
      <c r="Y121" s="24"/>
      <c r="Z121" s="24"/>
      <c r="AA121" s="24"/>
      <c r="AB121" s="24"/>
      <c r="AC121" s="57"/>
      <c r="AD121" s="24"/>
      <c r="AE121" s="24"/>
      <c r="AF121" s="24"/>
      <c r="AG121" s="24"/>
      <c r="AH121" s="24"/>
      <c r="AI121" s="24"/>
      <c r="AJ121" s="24"/>
      <c r="AK121" s="24"/>
      <c r="AL121" s="24"/>
      <c r="AM121" s="24"/>
      <c r="AN121" s="24"/>
      <c r="AO121" s="24"/>
      <c r="AP121" s="24"/>
      <c r="AQ121" s="24"/>
      <c r="BU121" s="11">
        <v>113</v>
      </c>
      <c r="CC121" s="11">
        <v>113</v>
      </c>
      <c r="CD121" s="11">
        <v>255</v>
      </c>
      <c r="CS121" s="11">
        <v>113</v>
      </c>
      <c r="CT121" s="11">
        <v>255</v>
      </c>
      <c r="CU121" s="11">
        <v>255</v>
      </c>
      <c r="DQ121" s="11">
        <v>113</v>
      </c>
      <c r="DR121" s="11">
        <v>255</v>
      </c>
      <c r="DS121" s="11">
        <v>255</v>
      </c>
      <c r="DT121" s="11">
        <v>255</v>
      </c>
    </row>
    <row r="122" spans="1:124" ht="31.5" customHeight="1">
      <c r="B122" s="24"/>
      <c r="C122" s="24"/>
      <c r="D122" s="24"/>
      <c r="E122" s="24"/>
      <c r="F122" s="24"/>
      <c r="G122" s="24"/>
      <c r="H122" s="24"/>
      <c r="I122" s="24"/>
      <c r="J122" s="24"/>
      <c r="K122" s="24"/>
      <c r="L122" s="24"/>
      <c r="M122" s="24"/>
      <c r="N122" s="57"/>
      <c r="O122" s="24"/>
      <c r="P122" s="24"/>
      <c r="Q122" s="24"/>
      <c r="R122" s="24"/>
      <c r="S122" s="24"/>
      <c r="T122" s="24"/>
      <c r="U122" s="24"/>
      <c r="V122" s="24"/>
      <c r="W122" s="24"/>
      <c r="X122" s="24"/>
      <c r="Y122" s="24"/>
      <c r="Z122" s="24"/>
      <c r="AA122" s="24"/>
      <c r="AB122" s="24"/>
      <c r="AC122" s="57"/>
      <c r="AD122" s="24"/>
      <c r="AE122" s="24"/>
      <c r="AF122" s="24"/>
      <c r="AG122" s="24"/>
      <c r="AH122" s="24"/>
      <c r="AI122" s="24"/>
      <c r="AJ122" s="24"/>
      <c r="AK122" s="24"/>
      <c r="AL122" s="24"/>
      <c r="AM122" s="24"/>
      <c r="AN122" s="24"/>
      <c r="AO122" s="24"/>
      <c r="AP122" s="24"/>
      <c r="AQ122" s="24"/>
      <c r="BU122" s="11">
        <v>114</v>
      </c>
      <c r="CC122" s="11">
        <v>114</v>
      </c>
      <c r="CD122" s="11">
        <v>0</v>
      </c>
      <c r="CS122" s="11">
        <v>114</v>
      </c>
      <c r="CT122" s="11">
        <v>0</v>
      </c>
      <c r="CU122" s="11">
        <v>0</v>
      </c>
      <c r="DQ122" s="11">
        <v>114</v>
      </c>
      <c r="DR122" s="11">
        <v>0</v>
      </c>
      <c r="DS122" s="11">
        <v>0</v>
      </c>
      <c r="DT122" s="11">
        <v>0</v>
      </c>
    </row>
    <row r="123" spans="1:124" ht="31.5" customHeight="1">
      <c r="B123" s="24"/>
      <c r="C123" s="24"/>
      <c r="D123" s="24"/>
      <c r="E123" s="24"/>
      <c r="F123" s="24"/>
      <c r="G123" s="24"/>
      <c r="H123" s="24"/>
      <c r="I123" s="24"/>
      <c r="J123" s="24"/>
      <c r="K123" s="24"/>
      <c r="L123" s="24"/>
      <c r="M123" s="24"/>
      <c r="N123" s="57"/>
      <c r="O123" s="24"/>
      <c r="P123" s="24"/>
      <c r="Q123" s="24"/>
      <c r="R123" s="24"/>
      <c r="S123" s="24"/>
      <c r="T123" s="24"/>
      <c r="U123" s="24"/>
      <c r="V123" s="24"/>
      <c r="W123" s="24"/>
      <c r="X123" s="24"/>
      <c r="Y123" s="24"/>
      <c r="Z123" s="24"/>
      <c r="AA123" s="24"/>
      <c r="AB123" s="24"/>
      <c r="AC123" s="57"/>
      <c r="AD123" s="24"/>
      <c r="AE123" s="24"/>
      <c r="AF123" s="24"/>
      <c r="AG123" s="24"/>
      <c r="AH123" s="24"/>
      <c r="AI123" s="24"/>
      <c r="AJ123" s="24"/>
      <c r="AK123" s="24"/>
      <c r="AL123" s="24"/>
      <c r="AM123" s="24"/>
      <c r="AN123" s="24"/>
      <c r="AO123" s="24"/>
      <c r="AP123" s="24"/>
      <c r="AQ123" s="24"/>
      <c r="BU123" s="11">
        <v>115</v>
      </c>
      <c r="BV123" s="11">
        <v>115</v>
      </c>
      <c r="CC123" s="11">
        <v>115</v>
      </c>
      <c r="CD123" s="11">
        <v>255</v>
      </c>
      <c r="CE123" s="11">
        <v>115</v>
      </c>
      <c r="CF123" s="11">
        <v>255</v>
      </c>
      <c r="CS123" s="11">
        <v>115</v>
      </c>
      <c r="CT123" s="11">
        <v>255</v>
      </c>
      <c r="CU123" s="11">
        <v>255</v>
      </c>
      <c r="CV123" s="11">
        <v>115</v>
      </c>
      <c r="CW123" s="11">
        <v>255</v>
      </c>
      <c r="CX123" s="11">
        <v>255</v>
      </c>
      <c r="DQ123" s="11">
        <v>115</v>
      </c>
      <c r="DR123" s="11">
        <v>255</v>
      </c>
      <c r="DS123" s="11">
        <v>255</v>
      </c>
      <c r="DT123" s="11">
        <v>255</v>
      </c>
    </row>
    <row r="124" spans="1:124" ht="31.5" customHeight="1">
      <c r="B124" s="24"/>
      <c r="C124" s="24"/>
      <c r="D124" s="24"/>
      <c r="E124" s="24"/>
      <c r="F124" s="24"/>
      <c r="G124" s="24"/>
      <c r="H124" s="24"/>
      <c r="I124" s="24"/>
      <c r="J124" s="24"/>
      <c r="K124" s="24"/>
      <c r="L124" s="24"/>
      <c r="M124" s="24"/>
      <c r="N124" s="57"/>
      <c r="O124" s="24"/>
      <c r="P124" s="24"/>
      <c r="Q124" s="24"/>
      <c r="R124" s="24"/>
      <c r="S124" s="24"/>
      <c r="T124" s="24"/>
      <c r="U124" s="24"/>
      <c r="V124" s="24"/>
      <c r="W124" s="24"/>
      <c r="X124" s="24"/>
      <c r="Y124" s="24"/>
      <c r="Z124" s="24"/>
      <c r="AA124" s="24"/>
      <c r="AB124" s="24"/>
      <c r="AC124" s="57"/>
      <c r="AD124" s="24"/>
      <c r="AE124" s="24"/>
      <c r="AF124" s="24"/>
      <c r="AG124" s="24"/>
      <c r="AH124" s="24"/>
      <c r="AI124" s="24"/>
      <c r="AJ124" s="24"/>
      <c r="AK124" s="24"/>
      <c r="AL124" s="24"/>
      <c r="AM124" s="24"/>
      <c r="AN124" s="24"/>
      <c r="AO124" s="24"/>
      <c r="AP124" s="24"/>
      <c r="AQ124" s="24"/>
      <c r="BU124" s="11">
        <v>116</v>
      </c>
      <c r="BV124" s="11">
        <v>116</v>
      </c>
      <c r="CC124" s="11">
        <v>116</v>
      </c>
      <c r="CD124" s="11">
        <v>0</v>
      </c>
      <c r="CE124" s="11">
        <v>116</v>
      </c>
      <c r="CF124" s="11">
        <v>0</v>
      </c>
      <c r="CS124" s="11">
        <v>116</v>
      </c>
      <c r="CT124" s="11">
        <v>0</v>
      </c>
      <c r="CU124" s="11">
        <v>0</v>
      </c>
      <c r="CV124" s="11">
        <v>116</v>
      </c>
      <c r="CW124" s="11">
        <v>0</v>
      </c>
      <c r="CX124" s="11">
        <v>0</v>
      </c>
      <c r="DQ124" s="11">
        <v>116</v>
      </c>
      <c r="DR124" s="11">
        <v>0</v>
      </c>
      <c r="DS124" s="11">
        <v>0</v>
      </c>
      <c r="DT124" s="11">
        <v>0</v>
      </c>
    </row>
    <row r="125" spans="1:124" ht="31.5" customHeight="1">
      <c r="B125" s="24"/>
      <c r="C125" s="24"/>
      <c r="D125" s="24"/>
      <c r="E125" s="24"/>
      <c r="F125" s="24"/>
      <c r="G125" s="24"/>
      <c r="H125" s="24"/>
      <c r="I125" s="24"/>
      <c r="J125" s="24"/>
      <c r="K125" s="24"/>
      <c r="L125" s="24"/>
      <c r="M125" s="24"/>
      <c r="N125" s="57"/>
      <c r="O125" s="24"/>
      <c r="P125" s="24"/>
      <c r="Q125" s="24"/>
      <c r="R125" s="24"/>
      <c r="S125" s="24"/>
      <c r="T125" s="24"/>
      <c r="U125" s="24"/>
      <c r="V125" s="24"/>
      <c r="W125" s="24"/>
      <c r="X125" s="24"/>
      <c r="Y125" s="24"/>
      <c r="Z125" s="24"/>
      <c r="AA125" s="24"/>
      <c r="AB125" s="24"/>
      <c r="AC125" s="57"/>
      <c r="AD125" s="24"/>
      <c r="AE125" s="24"/>
      <c r="AF125" s="24"/>
      <c r="AG125" s="24"/>
      <c r="AH125" s="24"/>
      <c r="AI125" s="24"/>
      <c r="AJ125" s="24"/>
      <c r="AK125" s="24"/>
      <c r="AL125" s="24"/>
      <c r="AM125" s="24"/>
      <c r="AN125" s="24"/>
      <c r="AO125" s="24"/>
      <c r="AP125" s="24"/>
      <c r="AQ125" s="24"/>
      <c r="BU125" s="11">
        <v>117</v>
      </c>
      <c r="CC125" s="11">
        <v>117</v>
      </c>
      <c r="CD125" s="11">
        <v>255</v>
      </c>
      <c r="CS125" s="11">
        <v>117</v>
      </c>
      <c r="CT125" s="11">
        <v>255</v>
      </c>
      <c r="CU125" s="11">
        <v>255</v>
      </c>
      <c r="DQ125" s="11">
        <v>117</v>
      </c>
      <c r="DR125" s="11">
        <v>255</v>
      </c>
      <c r="DS125" s="11">
        <v>255</v>
      </c>
      <c r="DT125" s="11">
        <v>255</v>
      </c>
    </row>
    <row r="126" spans="1:124" ht="31.5" customHeight="1">
      <c r="B126" s="24"/>
      <c r="C126" s="24"/>
      <c r="D126" s="24"/>
      <c r="E126" s="24"/>
      <c r="F126" s="24"/>
      <c r="G126" s="24"/>
      <c r="H126" s="24"/>
      <c r="I126" s="24"/>
      <c r="J126" s="24"/>
      <c r="K126" s="24"/>
      <c r="L126" s="24"/>
      <c r="M126" s="24"/>
      <c r="N126" s="57"/>
      <c r="O126" s="24"/>
      <c r="P126" s="24"/>
      <c r="Q126" s="24"/>
      <c r="R126" s="24"/>
      <c r="S126" s="24"/>
      <c r="T126" s="24"/>
      <c r="U126" s="24"/>
      <c r="V126" s="24"/>
      <c r="W126" s="24"/>
      <c r="X126" s="24"/>
      <c r="Y126" s="24"/>
      <c r="Z126" s="24"/>
      <c r="AA126" s="24"/>
      <c r="AB126" s="24"/>
      <c r="AC126" s="57"/>
      <c r="AD126" s="24"/>
      <c r="AE126" s="24"/>
      <c r="AF126" s="24"/>
      <c r="AG126" s="24"/>
      <c r="AH126" s="24"/>
      <c r="AI126" s="24"/>
      <c r="AJ126" s="24"/>
      <c r="AK126" s="24"/>
      <c r="AL126" s="24"/>
      <c r="AM126" s="24"/>
      <c r="AN126" s="24"/>
      <c r="AO126" s="24"/>
      <c r="AP126" s="24"/>
      <c r="AQ126" s="24"/>
      <c r="BU126" s="11">
        <v>118</v>
      </c>
      <c r="CC126" s="11">
        <v>118</v>
      </c>
      <c r="CD126" s="11">
        <v>0</v>
      </c>
      <c r="CS126" s="11">
        <v>118</v>
      </c>
      <c r="CT126" s="11">
        <v>0</v>
      </c>
      <c r="CU126" s="11">
        <v>0</v>
      </c>
      <c r="DQ126" s="11">
        <v>118</v>
      </c>
      <c r="DR126" s="11">
        <v>0</v>
      </c>
      <c r="DS126" s="11">
        <v>0</v>
      </c>
      <c r="DT126" s="11">
        <v>0</v>
      </c>
    </row>
    <row r="127" spans="1:124" ht="31.5" customHeight="1">
      <c r="B127" s="24"/>
      <c r="C127" s="24"/>
      <c r="D127" s="24"/>
      <c r="E127" s="24"/>
      <c r="F127" s="24"/>
      <c r="G127" s="24"/>
      <c r="H127" s="24"/>
      <c r="I127" s="24"/>
      <c r="J127" s="24"/>
      <c r="K127" s="24"/>
      <c r="L127" s="24"/>
      <c r="M127" s="24"/>
      <c r="N127" s="57"/>
      <c r="O127" s="24"/>
      <c r="P127" s="24"/>
      <c r="Q127" s="24"/>
      <c r="R127" s="24"/>
      <c r="S127" s="24"/>
      <c r="T127" s="24"/>
      <c r="U127" s="24"/>
      <c r="V127" s="24"/>
      <c r="W127" s="24"/>
      <c r="X127" s="24"/>
      <c r="Y127" s="24"/>
      <c r="Z127" s="24"/>
      <c r="AA127" s="24"/>
      <c r="AB127" s="24"/>
      <c r="AC127" s="57"/>
      <c r="AD127" s="24"/>
      <c r="AE127" s="24"/>
      <c r="AF127" s="24"/>
      <c r="AG127" s="24"/>
      <c r="AH127" s="24"/>
      <c r="AI127" s="24"/>
      <c r="AJ127" s="24"/>
      <c r="AK127" s="24"/>
      <c r="AL127" s="24"/>
      <c r="AM127" s="24"/>
      <c r="AN127" s="24"/>
      <c r="AO127" s="24"/>
      <c r="AP127" s="24"/>
      <c r="AQ127" s="24"/>
      <c r="BU127" s="11">
        <v>119</v>
      </c>
      <c r="BV127" s="11">
        <v>119</v>
      </c>
      <c r="BW127" s="11">
        <v>119</v>
      </c>
      <c r="CC127" s="11">
        <v>119</v>
      </c>
      <c r="CD127" s="11">
        <v>255</v>
      </c>
      <c r="CE127" s="11">
        <v>119</v>
      </c>
      <c r="CF127" s="11">
        <v>255</v>
      </c>
      <c r="CG127" s="11">
        <v>119</v>
      </c>
      <c r="CH127" s="11">
        <v>255</v>
      </c>
      <c r="CS127" s="11">
        <v>119</v>
      </c>
      <c r="CT127" s="11">
        <v>255</v>
      </c>
      <c r="CU127" s="11">
        <v>255</v>
      </c>
      <c r="CV127" s="11">
        <v>119</v>
      </c>
      <c r="CW127" s="11">
        <v>255</v>
      </c>
      <c r="CX127" s="11">
        <v>255</v>
      </c>
      <c r="CY127" s="11">
        <v>119</v>
      </c>
      <c r="CZ127" s="11">
        <v>255</v>
      </c>
      <c r="DA127" s="11">
        <v>255</v>
      </c>
      <c r="DQ127" s="11">
        <v>119</v>
      </c>
      <c r="DR127" s="11">
        <v>255</v>
      </c>
      <c r="DS127" s="11">
        <v>255</v>
      </c>
      <c r="DT127" s="11">
        <v>255</v>
      </c>
    </row>
    <row r="128" spans="1:124" ht="31.5" customHeight="1">
      <c r="B128" s="24"/>
      <c r="C128" s="24"/>
      <c r="D128" s="24"/>
      <c r="E128" s="24"/>
      <c r="F128" s="24"/>
      <c r="G128" s="24"/>
      <c r="H128" s="24"/>
      <c r="I128" s="24"/>
      <c r="J128" s="24"/>
      <c r="K128" s="24"/>
      <c r="L128" s="24"/>
      <c r="M128" s="24"/>
      <c r="N128" s="57"/>
      <c r="O128" s="24"/>
      <c r="P128" s="24"/>
      <c r="Q128" s="24"/>
      <c r="R128" s="24"/>
      <c r="S128" s="24"/>
      <c r="T128" s="24"/>
      <c r="U128" s="24"/>
      <c r="V128" s="24"/>
      <c r="W128" s="24"/>
      <c r="X128" s="24"/>
      <c r="Y128" s="24"/>
      <c r="Z128" s="24"/>
      <c r="AA128" s="24"/>
      <c r="AB128" s="24"/>
      <c r="AC128" s="57"/>
      <c r="AD128" s="24"/>
      <c r="AE128" s="24"/>
      <c r="AF128" s="24"/>
      <c r="AG128" s="24"/>
      <c r="AH128" s="24"/>
      <c r="AI128" s="24"/>
      <c r="AJ128" s="24"/>
      <c r="AK128" s="24"/>
      <c r="AL128" s="24"/>
      <c r="AM128" s="24"/>
      <c r="AN128" s="24"/>
      <c r="AO128" s="24"/>
      <c r="AP128" s="24"/>
      <c r="AQ128" s="24"/>
      <c r="BU128" s="11">
        <v>120</v>
      </c>
      <c r="BV128" s="11">
        <v>120</v>
      </c>
      <c r="BW128" s="11">
        <v>120</v>
      </c>
      <c r="CC128" s="11">
        <v>120</v>
      </c>
      <c r="CD128" s="11">
        <v>0</v>
      </c>
      <c r="CE128" s="11">
        <v>120</v>
      </c>
      <c r="CF128" s="11">
        <v>0</v>
      </c>
      <c r="CG128" s="11">
        <v>120</v>
      </c>
      <c r="CH128" s="11">
        <v>0</v>
      </c>
      <c r="CS128" s="11">
        <v>120</v>
      </c>
      <c r="CT128" s="11">
        <v>0</v>
      </c>
      <c r="CU128" s="11">
        <v>0</v>
      </c>
      <c r="CV128" s="11">
        <v>120</v>
      </c>
      <c r="CW128" s="11">
        <v>0</v>
      </c>
      <c r="CX128" s="11">
        <v>0</v>
      </c>
      <c r="CY128" s="11">
        <v>120</v>
      </c>
      <c r="CZ128" s="11">
        <v>0</v>
      </c>
      <c r="DA128" s="11">
        <v>0</v>
      </c>
      <c r="DQ128" s="11">
        <v>120</v>
      </c>
      <c r="DR128" s="11">
        <v>0</v>
      </c>
      <c r="DS128" s="11">
        <v>0</v>
      </c>
      <c r="DT128" s="11">
        <v>0</v>
      </c>
    </row>
    <row r="129" spans="73:124">
      <c r="BU129" s="11">
        <v>121</v>
      </c>
      <c r="CC129" s="11">
        <v>121</v>
      </c>
      <c r="CD129" s="11">
        <v>255</v>
      </c>
      <c r="CS129" s="11">
        <v>121</v>
      </c>
      <c r="CT129" s="11">
        <v>255</v>
      </c>
      <c r="CU129" s="11">
        <v>255</v>
      </c>
      <c r="DQ129" s="11">
        <v>121</v>
      </c>
      <c r="DR129" s="11">
        <v>255</v>
      </c>
      <c r="DS129" s="11">
        <v>255</v>
      </c>
      <c r="DT129" s="11">
        <v>255</v>
      </c>
    </row>
    <row r="130" spans="73:124">
      <c r="BU130" s="11">
        <v>122</v>
      </c>
      <c r="CC130" s="11">
        <v>122</v>
      </c>
      <c r="CD130" s="11">
        <v>0</v>
      </c>
      <c r="CS130" s="11">
        <v>122</v>
      </c>
      <c r="CT130" s="11">
        <v>0</v>
      </c>
      <c r="CU130" s="11">
        <v>0</v>
      </c>
      <c r="DQ130" s="11">
        <v>122</v>
      </c>
      <c r="DR130" s="11">
        <v>0</v>
      </c>
      <c r="DS130" s="11">
        <v>0</v>
      </c>
      <c r="DT130" s="11">
        <v>0</v>
      </c>
    </row>
    <row r="131" spans="73:124">
      <c r="BU131" s="11">
        <v>123</v>
      </c>
      <c r="BV131" s="11">
        <v>123</v>
      </c>
      <c r="CC131" s="11">
        <v>123</v>
      </c>
      <c r="CD131" s="11">
        <v>255</v>
      </c>
      <c r="CE131" s="11">
        <v>123</v>
      </c>
      <c r="CF131" s="11">
        <v>255</v>
      </c>
      <c r="CS131" s="11">
        <v>123</v>
      </c>
      <c r="CT131" s="11">
        <v>255</v>
      </c>
      <c r="CU131" s="11">
        <v>255</v>
      </c>
      <c r="CV131" s="11">
        <v>123</v>
      </c>
      <c r="CW131" s="11">
        <v>255</v>
      </c>
      <c r="CX131" s="11">
        <v>255</v>
      </c>
      <c r="DQ131" s="11">
        <v>123</v>
      </c>
      <c r="DR131" s="11">
        <v>255</v>
      </c>
      <c r="DS131" s="11">
        <v>255</v>
      </c>
      <c r="DT131" s="11">
        <v>255</v>
      </c>
    </row>
    <row r="132" spans="73:124">
      <c r="BU132" s="11">
        <v>124</v>
      </c>
      <c r="BV132" s="11">
        <v>124</v>
      </c>
      <c r="CC132" s="11">
        <v>124</v>
      </c>
      <c r="CD132" s="11">
        <v>0</v>
      </c>
      <c r="CE132" s="11">
        <v>124</v>
      </c>
      <c r="CF132" s="11">
        <v>0</v>
      </c>
      <c r="CS132" s="11">
        <v>124</v>
      </c>
      <c r="CT132" s="11">
        <v>0</v>
      </c>
      <c r="CU132" s="11">
        <v>0</v>
      </c>
      <c r="CV132" s="11">
        <v>124</v>
      </c>
      <c r="CW132" s="11">
        <v>0</v>
      </c>
      <c r="CX132" s="11">
        <v>0</v>
      </c>
      <c r="DQ132" s="11">
        <v>124</v>
      </c>
      <c r="DR132" s="11">
        <v>0</v>
      </c>
      <c r="DS132" s="11">
        <v>0</v>
      </c>
      <c r="DT132" s="11">
        <v>0</v>
      </c>
    </row>
    <row r="133" spans="73:124">
      <c r="BU133" s="11">
        <v>125</v>
      </c>
      <c r="CC133" s="11">
        <v>125</v>
      </c>
      <c r="CD133" s="11">
        <v>255</v>
      </c>
      <c r="CS133" s="11">
        <v>125</v>
      </c>
      <c r="CT133" s="11">
        <v>255</v>
      </c>
      <c r="CU133" s="11">
        <v>255</v>
      </c>
      <c r="DQ133" s="11">
        <v>125</v>
      </c>
      <c r="DR133" s="11">
        <v>255</v>
      </c>
      <c r="DS133" s="11">
        <v>255</v>
      </c>
      <c r="DT133" s="11">
        <v>255</v>
      </c>
    </row>
    <row r="134" spans="73:124">
      <c r="BU134" s="11">
        <v>126</v>
      </c>
      <c r="CC134" s="11">
        <v>126</v>
      </c>
      <c r="CD134" s="11">
        <v>0</v>
      </c>
      <c r="CS134" s="11">
        <v>126</v>
      </c>
      <c r="CT134" s="11">
        <v>0</v>
      </c>
      <c r="CU134" s="11">
        <v>0</v>
      </c>
      <c r="DQ134" s="11">
        <v>126</v>
      </c>
      <c r="DR134" s="11">
        <v>0</v>
      </c>
      <c r="DS134" s="11">
        <v>0</v>
      </c>
      <c r="DT134" s="11">
        <v>0</v>
      </c>
    </row>
    <row r="135" spans="73:124">
      <c r="BU135" s="11">
        <v>127</v>
      </c>
      <c r="BV135" s="11">
        <v>127</v>
      </c>
      <c r="BW135" s="11">
        <v>127</v>
      </c>
      <c r="BX135" s="11">
        <v>127</v>
      </c>
      <c r="BY135" s="11">
        <v>127</v>
      </c>
      <c r="BZ135" s="11">
        <v>127</v>
      </c>
      <c r="CA135" s="11">
        <v>127</v>
      </c>
      <c r="CC135" s="11">
        <v>127</v>
      </c>
      <c r="CD135" s="11">
        <v>255</v>
      </c>
      <c r="CE135" s="11">
        <v>127</v>
      </c>
      <c r="CF135" s="11">
        <v>255</v>
      </c>
      <c r="CG135" s="11">
        <v>127</v>
      </c>
      <c r="CH135" s="11">
        <v>255</v>
      </c>
      <c r="CI135" s="11">
        <v>127</v>
      </c>
      <c r="CJ135" s="11">
        <v>255</v>
      </c>
      <c r="CK135" s="11">
        <v>127</v>
      </c>
      <c r="CL135" s="11">
        <v>255</v>
      </c>
      <c r="CM135" s="11">
        <v>127</v>
      </c>
      <c r="CN135" s="11">
        <v>255</v>
      </c>
      <c r="CO135" s="11">
        <v>127</v>
      </c>
      <c r="CP135" s="11">
        <v>255</v>
      </c>
      <c r="CS135" s="11">
        <v>127</v>
      </c>
      <c r="CT135" s="11">
        <v>255</v>
      </c>
      <c r="CU135" s="11">
        <v>255</v>
      </c>
      <c r="CV135" s="11">
        <v>127</v>
      </c>
      <c r="CW135" s="11">
        <v>255</v>
      </c>
      <c r="CX135" s="11">
        <v>255</v>
      </c>
      <c r="CY135" s="11">
        <v>127</v>
      </c>
      <c r="CZ135" s="11">
        <v>255</v>
      </c>
      <c r="DA135" s="11">
        <v>255</v>
      </c>
      <c r="DB135" s="11">
        <v>127</v>
      </c>
      <c r="DC135" s="11">
        <v>255</v>
      </c>
      <c r="DD135" s="11">
        <v>255</v>
      </c>
      <c r="DE135" s="11">
        <v>127</v>
      </c>
      <c r="DF135" s="11">
        <v>255</v>
      </c>
      <c r="DG135" s="11">
        <v>255</v>
      </c>
      <c r="DH135" s="11">
        <v>127</v>
      </c>
      <c r="DI135" s="11">
        <v>255</v>
      </c>
      <c r="DJ135" s="11">
        <v>255</v>
      </c>
      <c r="DK135" s="11">
        <v>127</v>
      </c>
      <c r="DL135" s="11">
        <v>255</v>
      </c>
      <c r="DM135" s="11">
        <v>255</v>
      </c>
      <c r="DQ135" s="11">
        <v>127</v>
      </c>
      <c r="DR135" s="11">
        <v>255</v>
      </c>
      <c r="DS135" s="11">
        <v>255</v>
      </c>
      <c r="DT135" s="11">
        <v>255</v>
      </c>
    </row>
    <row r="136" spans="73:124">
      <c r="BU136" s="11">
        <v>128</v>
      </c>
      <c r="BV136" s="11">
        <v>128</v>
      </c>
      <c r="BW136" s="11">
        <v>128</v>
      </c>
      <c r="BX136" s="11">
        <v>128</v>
      </c>
      <c r="BY136" s="11">
        <v>128</v>
      </c>
      <c r="BZ136" s="11">
        <v>128</v>
      </c>
      <c r="CA136" s="11">
        <v>128</v>
      </c>
      <c r="CC136" s="11">
        <v>128</v>
      </c>
      <c r="CD136" s="11">
        <v>0</v>
      </c>
      <c r="CE136" s="11">
        <v>128</v>
      </c>
      <c r="CF136" s="11">
        <v>0</v>
      </c>
      <c r="CG136" s="11">
        <v>128</v>
      </c>
      <c r="CH136" s="11">
        <v>0</v>
      </c>
      <c r="CI136" s="11">
        <v>128</v>
      </c>
      <c r="CJ136" s="11">
        <v>0</v>
      </c>
      <c r="CK136" s="11">
        <v>128</v>
      </c>
      <c r="CL136" s="11">
        <v>0</v>
      </c>
      <c r="CM136" s="11">
        <v>128</v>
      </c>
      <c r="CN136" s="11">
        <v>0</v>
      </c>
      <c r="CO136" s="11">
        <v>128</v>
      </c>
      <c r="CP136" s="11">
        <v>0</v>
      </c>
      <c r="CS136" s="11">
        <v>128</v>
      </c>
      <c r="CT136" s="11">
        <v>0</v>
      </c>
      <c r="CU136" s="11">
        <v>0</v>
      </c>
      <c r="CV136" s="11">
        <v>128</v>
      </c>
      <c r="CW136" s="11">
        <v>0</v>
      </c>
      <c r="CX136" s="11">
        <v>0</v>
      </c>
      <c r="CY136" s="11">
        <v>128</v>
      </c>
      <c r="CZ136" s="11">
        <v>0</v>
      </c>
      <c r="DA136" s="11">
        <v>0</v>
      </c>
      <c r="DB136" s="11">
        <v>128</v>
      </c>
      <c r="DC136" s="11">
        <v>0</v>
      </c>
      <c r="DD136" s="11">
        <v>0</v>
      </c>
      <c r="DE136" s="11">
        <v>128</v>
      </c>
      <c r="DF136" s="11">
        <v>0</v>
      </c>
      <c r="DG136" s="11">
        <v>0</v>
      </c>
      <c r="DH136" s="11">
        <v>128</v>
      </c>
      <c r="DI136" s="11">
        <v>0</v>
      </c>
      <c r="DJ136" s="11">
        <v>0</v>
      </c>
      <c r="DK136" s="11">
        <v>128</v>
      </c>
      <c r="DL136" s="11">
        <v>0</v>
      </c>
      <c r="DM136" s="11">
        <v>0</v>
      </c>
      <c r="DQ136" s="11">
        <v>128</v>
      </c>
      <c r="DR136" s="11">
        <v>0</v>
      </c>
      <c r="DS136" s="11">
        <v>0</v>
      </c>
      <c r="DT136" s="11">
        <v>0</v>
      </c>
    </row>
    <row r="137" spans="73:124">
      <c r="BU137" s="11">
        <v>129</v>
      </c>
      <c r="CC137" s="11">
        <v>129</v>
      </c>
      <c r="CD137" s="11">
        <v>255</v>
      </c>
      <c r="CS137" s="11">
        <v>129</v>
      </c>
      <c r="CT137" s="11">
        <v>255</v>
      </c>
      <c r="CU137" s="11">
        <v>255</v>
      </c>
      <c r="DQ137" s="11">
        <v>129</v>
      </c>
      <c r="DR137" s="11">
        <v>255</v>
      </c>
      <c r="DS137" s="11">
        <v>255</v>
      </c>
      <c r="DT137" s="11">
        <v>255</v>
      </c>
    </row>
    <row r="138" spans="73:124">
      <c r="BU138" s="11">
        <v>130</v>
      </c>
      <c r="CC138" s="11">
        <v>130</v>
      </c>
      <c r="CD138" s="11">
        <v>0</v>
      </c>
      <c r="CS138" s="11">
        <v>130</v>
      </c>
      <c r="CT138" s="11">
        <v>0</v>
      </c>
      <c r="CU138" s="11">
        <v>0</v>
      </c>
      <c r="DQ138" s="11">
        <v>130</v>
      </c>
      <c r="DR138" s="11">
        <v>0</v>
      </c>
      <c r="DS138" s="11">
        <v>0</v>
      </c>
      <c r="DT138" s="11">
        <v>0</v>
      </c>
    </row>
    <row r="139" spans="73:124">
      <c r="BU139" s="11">
        <v>131</v>
      </c>
      <c r="BV139" s="11">
        <v>131</v>
      </c>
      <c r="CC139" s="11">
        <v>131</v>
      </c>
      <c r="CD139" s="11">
        <v>255</v>
      </c>
      <c r="CE139" s="11">
        <v>131</v>
      </c>
      <c r="CF139" s="11">
        <v>255</v>
      </c>
      <c r="CS139" s="11">
        <v>131</v>
      </c>
      <c r="CT139" s="11">
        <v>255</v>
      </c>
      <c r="CU139" s="11">
        <v>255</v>
      </c>
      <c r="CV139" s="11">
        <v>131</v>
      </c>
      <c r="CW139" s="11">
        <v>255</v>
      </c>
      <c r="CX139" s="11">
        <v>255</v>
      </c>
      <c r="DQ139" s="11">
        <v>131</v>
      </c>
      <c r="DR139" s="11">
        <v>255</v>
      </c>
      <c r="DS139" s="11">
        <v>255</v>
      </c>
      <c r="DT139" s="11">
        <v>255</v>
      </c>
    </row>
    <row r="140" spans="73:124">
      <c r="BU140" s="11">
        <v>132</v>
      </c>
      <c r="BV140" s="11">
        <v>132</v>
      </c>
      <c r="CC140" s="11">
        <v>132</v>
      </c>
      <c r="CD140" s="11">
        <v>0</v>
      </c>
      <c r="CE140" s="11">
        <v>132</v>
      </c>
      <c r="CF140" s="11">
        <v>0</v>
      </c>
      <c r="CS140" s="11">
        <v>132</v>
      </c>
      <c r="CT140" s="11">
        <v>0</v>
      </c>
      <c r="CU140" s="11">
        <v>0</v>
      </c>
      <c r="CV140" s="11">
        <v>132</v>
      </c>
      <c r="CW140" s="11">
        <v>0</v>
      </c>
      <c r="CX140" s="11">
        <v>0</v>
      </c>
      <c r="DQ140" s="11">
        <v>132</v>
      </c>
      <c r="DR140" s="11">
        <v>0</v>
      </c>
      <c r="DS140" s="11">
        <v>0</v>
      </c>
      <c r="DT140" s="11">
        <v>0</v>
      </c>
    </row>
    <row r="141" spans="73:124">
      <c r="BU141" s="11">
        <v>133</v>
      </c>
      <c r="CC141" s="11">
        <v>133</v>
      </c>
      <c r="CD141" s="11">
        <v>255</v>
      </c>
      <c r="CS141" s="11">
        <v>133</v>
      </c>
      <c r="CT141" s="11">
        <v>255</v>
      </c>
      <c r="CU141" s="11">
        <v>255</v>
      </c>
      <c r="DQ141" s="11">
        <v>133</v>
      </c>
      <c r="DR141" s="11">
        <v>255</v>
      </c>
      <c r="DS141" s="11">
        <v>255</v>
      </c>
      <c r="DT141" s="11">
        <v>255</v>
      </c>
    </row>
    <row r="142" spans="73:124">
      <c r="BU142" s="11">
        <v>134</v>
      </c>
      <c r="CC142" s="11">
        <v>134</v>
      </c>
      <c r="CD142" s="11">
        <v>0</v>
      </c>
      <c r="CS142" s="11">
        <v>134</v>
      </c>
      <c r="CT142" s="11">
        <v>0</v>
      </c>
      <c r="CU142" s="11">
        <v>0</v>
      </c>
      <c r="DQ142" s="11">
        <v>134</v>
      </c>
      <c r="DR142" s="11">
        <v>0</v>
      </c>
      <c r="DS142" s="11">
        <v>0</v>
      </c>
      <c r="DT142" s="11">
        <v>0</v>
      </c>
    </row>
    <row r="143" spans="73:124">
      <c r="BU143" s="11">
        <v>135</v>
      </c>
      <c r="BV143" s="11">
        <v>135</v>
      </c>
      <c r="BW143" s="11">
        <v>135</v>
      </c>
      <c r="CC143" s="11">
        <v>135</v>
      </c>
      <c r="CD143" s="11">
        <v>255</v>
      </c>
      <c r="CE143" s="11">
        <v>135</v>
      </c>
      <c r="CF143" s="11">
        <v>255</v>
      </c>
      <c r="CG143" s="11">
        <v>135</v>
      </c>
      <c r="CH143" s="11">
        <v>255</v>
      </c>
      <c r="CS143" s="11">
        <v>135</v>
      </c>
      <c r="CT143" s="11">
        <v>255</v>
      </c>
      <c r="CU143" s="11">
        <v>255</v>
      </c>
      <c r="CV143" s="11">
        <v>135</v>
      </c>
      <c r="CW143" s="11">
        <v>255</v>
      </c>
      <c r="CX143" s="11">
        <v>255</v>
      </c>
      <c r="CY143" s="11">
        <v>135</v>
      </c>
      <c r="CZ143" s="11">
        <v>255</v>
      </c>
      <c r="DA143" s="11">
        <v>255</v>
      </c>
      <c r="DQ143" s="11">
        <v>135</v>
      </c>
      <c r="DR143" s="11">
        <v>255</v>
      </c>
      <c r="DS143" s="11">
        <v>255</v>
      </c>
      <c r="DT143" s="11">
        <v>255</v>
      </c>
    </row>
    <row r="144" spans="73:124">
      <c r="BU144" s="11">
        <v>136</v>
      </c>
      <c r="BV144" s="11">
        <v>136</v>
      </c>
      <c r="BW144" s="11">
        <v>136</v>
      </c>
      <c r="CC144" s="11">
        <v>136</v>
      </c>
      <c r="CD144" s="11">
        <v>0</v>
      </c>
      <c r="CE144" s="11">
        <v>136</v>
      </c>
      <c r="CF144" s="11">
        <v>0</v>
      </c>
      <c r="CG144" s="11">
        <v>136</v>
      </c>
      <c r="CH144" s="11">
        <v>0</v>
      </c>
      <c r="CS144" s="11">
        <v>136</v>
      </c>
      <c r="CT144" s="11">
        <v>0</v>
      </c>
      <c r="CU144" s="11">
        <v>0</v>
      </c>
      <c r="CV144" s="11">
        <v>136</v>
      </c>
      <c r="CW144" s="11">
        <v>0</v>
      </c>
      <c r="CX144" s="11">
        <v>0</v>
      </c>
      <c r="CY144" s="11">
        <v>136</v>
      </c>
      <c r="CZ144" s="11">
        <v>0</v>
      </c>
      <c r="DA144" s="11">
        <v>0</v>
      </c>
      <c r="DQ144" s="11">
        <v>136</v>
      </c>
      <c r="DR144" s="11">
        <v>0</v>
      </c>
      <c r="DS144" s="11">
        <v>0</v>
      </c>
      <c r="DT144" s="11">
        <v>0</v>
      </c>
    </row>
    <row r="145" spans="73:124">
      <c r="BU145" s="11">
        <v>137</v>
      </c>
      <c r="CC145" s="11">
        <v>137</v>
      </c>
      <c r="CD145" s="11">
        <v>255</v>
      </c>
      <c r="CS145" s="11">
        <v>137</v>
      </c>
      <c r="CT145" s="11">
        <v>255</v>
      </c>
      <c r="CU145" s="11">
        <v>255</v>
      </c>
      <c r="DQ145" s="11">
        <v>137</v>
      </c>
      <c r="DR145" s="11">
        <v>255</v>
      </c>
      <c r="DS145" s="11">
        <v>255</v>
      </c>
      <c r="DT145" s="11">
        <v>255</v>
      </c>
    </row>
    <row r="146" spans="73:124">
      <c r="BU146" s="11">
        <v>138</v>
      </c>
      <c r="CC146" s="11">
        <v>138</v>
      </c>
      <c r="CD146" s="11">
        <v>0</v>
      </c>
      <c r="CS146" s="11">
        <v>138</v>
      </c>
      <c r="CT146" s="11">
        <v>0</v>
      </c>
      <c r="CU146" s="11">
        <v>0</v>
      </c>
      <c r="DQ146" s="11">
        <v>138</v>
      </c>
      <c r="DR146" s="11">
        <v>0</v>
      </c>
      <c r="DS146" s="11">
        <v>0</v>
      </c>
      <c r="DT146" s="11">
        <v>0</v>
      </c>
    </row>
    <row r="147" spans="73:124">
      <c r="BU147" s="11">
        <v>139</v>
      </c>
      <c r="BV147" s="11">
        <v>139</v>
      </c>
      <c r="CC147" s="11">
        <v>139</v>
      </c>
      <c r="CD147" s="11">
        <v>255</v>
      </c>
      <c r="CE147" s="11">
        <v>139</v>
      </c>
      <c r="CF147" s="11">
        <v>255</v>
      </c>
      <c r="CS147" s="11">
        <v>139</v>
      </c>
      <c r="CT147" s="11">
        <v>255</v>
      </c>
      <c r="CU147" s="11">
        <v>255</v>
      </c>
      <c r="CV147" s="11">
        <v>139</v>
      </c>
      <c r="CW147" s="11">
        <v>255</v>
      </c>
      <c r="CX147" s="11">
        <v>255</v>
      </c>
      <c r="DQ147" s="11">
        <v>139</v>
      </c>
      <c r="DR147" s="11">
        <v>255</v>
      </c>
      <c r="DS147" s="11">
        <v>255</v>
      </c>
      <c r="DT147" s="11">
        <v>255</v>
      </c>
    </row>
    <row r="148" spans="73:124">
      <c r="BU148" s="11">
        <v>140</v>
      </c>
      <c r="BV148" s="11">
        <v>140</v>
      </c>
      <c r="CC148" s="11">
        <v>140</v>
      </c>
      <c r="CD148" s="11">
        <v>0</v>
      </c>
      <c r="CE148" s="11">
        <v>140</v>
      </c>
      <c r="CF148" s="11">
        <v>0</v>
      </c>
      <c r="CS148" s="11">
        <v>140</v>
      </c>
      <c r="CT148" s="11">
        <v>0</v>
      </c>
      <c r="CU148" s="11">
        <v>0</v>
      </c>
      <c r="CV148" s="11">
        <v>140</v>
      </c>
      <c r="CW148" s="11">
        <v>0</v>
      </c>
      <c r="CX148" s="11">
        <v>0</v>
      </c>
      <c r="DQ148" s="11">
        <v>140</v>
      </c>
      <c r="DR148" s="11">
        <v>0</v>
      </c>
      <c r="DS148" s="11">
        <v>0</v>
      </c>
      <c r="DT148" s="11">
        <v>0</v>
      </c>
    </row>
    <row r="149" spans="73:124">
      <c r="BU149" s="11">
        <v>141</v>
      </c>
      <c r="CC149" s="11">
        <v>141</v>
      </c>
      <c r="CD149" s="11">
        <v>255</v>
      </c>
      <c r="CS149" s="11">
        <v>141</v>
      </c>
      <c r="CT149" s="11">
        <v>255</v>
      </c>
      <c r="CU149" s="11">
        <v>255</v>
      </c>
      <c r="DQ149" s="11">
        <v>141</v>
      </c>
      <c r="DR149" s="11">
        <v>255</v>
      </c>
      <c r="DS149" s="11">
        <v>255</v>
      </c>
      <c r="DT149" s="11">
        <v>255</v>
      </c>
    </row>
    <row r="150" spans="73:124">
      <c r="BU150" s="11">
        <v>142</v>
      </c>
      <c r="CC150" s="11">
        <v>142</v>
      </c>
      <c r="CD150" s="11">
        <v>0</v>
      </c>
      <c r="CS150" s="11">
        <v>142</v>
      </c>
      <c r="CT150" s="11">
        <v>0</v>
      </c>
      <c r="CU150" s="11">
        <v>0</v>
      </c>
      <c r="DQ150" s="11">
        <v>142</v>
      </c>
      <c r="DR150" s="11">
        <v>0</v>
      </c>
      <c r="DS150" s="11">
        <v>0</v>
      </c>
      <c r="DT150" s="11">
        <v>0</v>
      </c>
    </row>
    <row r="151" spans="73:124">
      <c r="BU151" s="11">
        <v>143</v>
      </c>
      <c r="BV151" s="11">
        <v>143</v>
      </c>
      <c r="BW151" s="11">
        <v>143</v>
      </c>
      <c r="BX151" s="11">
        <v>143</v>
      </c>
      <c r="CC151" s="11">
        <v>143</v>
      </c>
      <c r="CD151" s="11">
        <v>255</v>
      </c>
      <c r="CE151" s="11">
        <v>143</v>
      </c>
      <c r="CF151" s="11">
        <v>255</v>
      </c>
      <c r="CG151" s="11">
        <v>143</v>
      </c>
      <c r="CH151" s="11">
        <v>255</v>
      </c>
      <c r="CI151" s="11">
        <v>143</v>
      </c>
      <c r="CJ151" s="11">
        <v>255</v>
      </c>
      <c r="CS151" s="11">
        <v>143</v>
      </c>
      <c r="CT151" s="11">
        <v>255</v>
      </c>
      <c r="CU151" s="11">
        <v>255</v>
      </c>
      <c r="CV151" s="11">
        <v>143</v>
      </c>
      <c r="CW151" s="11">
        <v>255</v>
      </c>
      <c r="CX151" s="11">
        <v>255</v>
      </c>
      <c r="CY151" s="11">
        <v>143</v>
      </c>
      <c r="CZ151" s="11">
        <v>255</v>
      </c>
      <c r="DA151" s="11">
        <v>255</v>
      </c>
      <c r="DB151" s="11">
        <v>143</v>
      </c>
      <c r="DC151" s="11">
        <v>255</v>
      </c>
      <c r="DD151" s="11">
        <v>255</v>
      </c>
      <c r="DQ151" s="11">
        <v>143</v>
      </c>
      <c r="DR151" s="11">
        <v>255</v>
      </c>
      <c r="DS151" s="11">
        <v>255</v>
      </c>
      <c r="DT151" s="11">
        <v>255</v>
      </c>
    </row>
    <row r="152" spans="73:124">
      <c r="BU152" s="11">
        <v>144</v>
      </c>
      <c r="BV152" s="11">
        <v>144</v>
      </c>
      <c r="BW152" s="11">
        <v>144</v>
      </c>
      <c r="BX152" s="11">
        <v>144</v>
      </c>
      <c r="CC152" s="11">
        <v>144</v>
      </c>
      <c r="CD152" s="11">
        <v>0</v>
      </c>
      <c r="CE152" s="11">
        <v>144</v>
      </c>
      <c r="CF152" s="11">
        <v>0</v>
      </c>
      <c r="CG152" s="11">
        <v>144</v>
      </c>
      <c r="CH152" s="11">
        <v>0</v>
      </c>
      <c r="CI152" s="11">
        <v>144</v>
      </c>
      <c r="CJ152" s="11">
        <v>0</v>
      </c>
      <c r="CS152" s="11">
        <v>144</v>
      </c>
      <c r="CT152" s="11">
        <v>0</v>
      </c>
      <c r="CU152" s="11">
        <v>0</v>
      </c>
      <c r="CV152" s="11">
        <v>144</v>
      </c>
      <c r="CW152" s="11">
        <v>0</v>
      </c>
      <c r="CX152" s="11">
        <v>0</v>
      </c>
      <c r="CY152" s="11">
        <v>144</v>
      </c>
      <c r="CZ152" s="11">
        <v>0</v>
      </c>
      <c r="DA152" s="11">
        <v>0</v>
      </c>
      <c r="DB152" s="11">
        <v>144</v>
      </c>
      <c r="DC152" s="11">
        <v>0</v>
      </c>
      <c r="DD152" s="11">
        <v>0</v>
      </c>
      <c r="DQ152" s="11">
        <v>144</v>
      </c>
      <c r="DR152" s="11">
        <v>0</v>
      </c>
      <c r="DS152" s="11">
        <v>0</v>
      </c>
      <c r="DT152" s="11">
        <v>0</v>
      </c>
    </row>
    <row r="153" spans="73:124">
      <c r="BU153" s="11">
        <v>145</v>
      </c>
      <c r="CC153" s="11">
        <v>145</v>
      </c>
      <c r="CD153" s="11">
        <v>255</v>
      </c>
      <c r="CS153" s="11">
        <v>145</v>
      </c>
      <c r="CT153" s="11">
        <v>255</v>
      </c>
      <c r="CU153" s="11">
        <v>255</v>
      </c>
      <c r="DQ153" s="11">
        <v>145</v>
      </c>
      <c r="DR153" s="11">
        <v>255</v>
      </c>
      <c r="DS153" s="11">
        <v>255</v>
      </c>
      <c r="DT153" s="11">
        <v>255</v>
      </c>
    </row>
    <row r="154" spans="73:124">
      <c r="BU154" s="11">
        <v>146</v>
      </c>
      <c r="CC154" s="11">
        <v>146</v>
      </c>
      <c r="CD154" s="11">
        <v>0</v>
      </c>
      <c r="CS154" s="11">
        <v>146</v>
      </c>
      <c r="CT154" s="11">
        <v>0</v>
      </c>
      <c r="CU154" s="11">
        <v>0</v>
      </c>
      <c r="DQ154" s="11">
        <v>146</v>
      </c>
      <c r="DR154" s="11">
        <v>0</v>
      </c>
      <c r="DS154" s="11">
        <v>0</v>
      </c>
      <c r="DT154" s="11">
        <v>0</v>
      </c>
    </row>
    <row r="155" spans="73:124">
      <c r="BU155" s="11">
        <v>147</v>
      </c>
      <c r="BV155" s="11">
        <v>147</v>
      </c>
      <c r="CC155" s="11">
        <v>147</v>
      </c>
      <c r="CD155" s="11">
        <v>255</v>
      </c>
      <c r="CE155" s="11">
        <v>147</v>
      </c>
      <c r="CF155" s="11">
        <v>255</v>
      </c>
      <c r="CS155" s="11">
        <v>147</v>
      </c>
      <c r="CT155" s="11">
        <v>255</v>
      </c>
      <c r="CU155" s="11">
        <v>255</v>
      </c>
      <c r="CV155" s="11">
        <v>147</v>
      </c>
      <c r="CW155" s="11">
        <v>255</v>
      </c>
      <c r="CX155" s="11">
        <v>255</v>
      </c>
      <c r="DQ155" s="11">
        <v>147</v>
      </c>
      <c r="DR155" s="11">
        <v>255</v>
      </c>
      <c r="DS155" s="11">
        <v>255</v>
      </c>
      <c r="DT155" s="11">
        <v>255</v>
      </c>
    </row>
    <row r="156" spans="73:124">
      <c r="BU156" s="11">
        <v>148</v>
      </c>
      <c r="BV156" s="11">
        <v>148</v>
      </c>
      <c r="CC156" s="11">
        <v>148</v>
      </c>
      <c r="CD156" s="11">
        <v>0</v>
      </c>
      <c r="CE156" s="11">
        <v>148</v>
      </c>
      <c r="CF156" s="11">
        <v>0</v>
      </c>
      <c r="CS156" s="11">
        <v>148</v>
      </c>
      <c r="CT156" s="11">
        <v>0</v>
      </c>
      <c r="CU156" s="11">
        <v>0</v>
      </c>
      <c r="CV156" s="11">
        <v>148</v>
      </c>
      <c r="CW156" s="11">
        <v>0</v>
      </c>
      <c r="CX156" s="11">
        <v>0</v>
      </c>
      <c r="DQ156" s="11">
        <v>148</v>
      </c>
      <c r="DR156" s="11">
        <v>0</v>
      </c>
      <c r="DS156" s="11">
        <v>0</v>
      </c>
      <c r="DT156" s="11">
        <v>0</v>
      </c>
    </row>
    <row r="157" spans="73:124">
      <c r="BU157" s="11">
        <v>149</v>
      </c>
      <c r="CC157" s="11">
        <v>149</v>
      </c>
      <c r="CD157" s="11">
        <v>255</v>
      </c>
      <c r="CS157" s="11">
        <v>149</v>
      </c>
      <c r="CT157" s="11">
        <v>255</v>
      </c>
      <c r="CU157" s="11">
        <v>255</v>
      </c>
      <c r="DQ157" s="11">
        <v>149</v>
      </c>
      <c r="DR157" s="11">
        <v>255</v>
      </c>
      <c r="DS157" s="11">
        <v>255</v>
      </c>
      <c r="DT157" s="11">
        <v>255</v>
      </c>
    </row>
    <row r="158" spans="73:124">
      <c r="BU158" s="11">
        <v>150</v>
      </c>
      <c r="CC158" s="11">
        <v>150</v>
      </c>
      <c r="CD158" s="11">
        <v>0</v>
      </c>
      <c r="CS158" s="11">
        <v>150</v>
      </c>
      <c r="CT158" s="11">
        <v>0</v>
      </c>
      <c r="CU158" s="11">
        <v>0</v>
      </c>
      <c r="DQ158" s="11">
        <v>150</v>
      </c>
      <c r="DR158" s="11">
        <v>0</v>
      </c>
      <c r="DS158" s="11">
        <v>0</v>
      </c>
      <c r="DT158" s="11">
        <v>0</v>
      </c>
    </row>
    <row r="159" spans="73:124">
      <c r="BU159" s="11">
        <v>151</v>
      </c>
      <c r="BV159" s="11">
        <v>151</v>
      </c>
      <c r="BW159" s="11">
        <v>151</v>
      </c>
      <c r="CC159" s="11">
        <v>151</v>
      </c>
      <c r="CD159" s="11">
        <v>255</v>
      </c>
      <c r="CE159" s="11">
        <v>151</v>
      </c>
      <c r="CF159" s="11">
        <v>255</v>
      </c>
      <c r="CG159" s="11">
        <v>151</v>
      </c>
      <c r="CH159" s="11">
        <v>255</v>
      </c>
      <c r="CS159" s="11">
        <v>151</v>
      </c>
      <c r="CT159" s="11">
        <v>255</v>
      </c>
      <c r="CU159" s="11">
        <v>255</v>
      </c>
      <c r="CV159" s="11">
        <v>151</v>
      </c>
      <c r="CW159" s="11">
        <v>255</v>
      </c>
      <c r="CX159" s="11">
        <v>255</v>
      </c>
      <c r="CY159" s="11">
        <v>151</v>
      </c>
      <c r="CZ159" s="11">
        <v>255</v>
      </c>
      <c r="DA159" s="11">
        <v>255</v>
      </c>
      <c r="DQ159" s="11">
        <v>151</v>
      </c>
      <c r="DR159" s="11">
        <v>255</v>
      </c>
      <c r="DS159" s="11">
        <v>255</v>
      </c>
      <c r="DT159" s="11">
        <v>255</v>
      </c>
    </row>
    <row r="160" spans="73:124">
      <c r="BU160" s="11">
        <v>152</v>
      </c>
      <c r="BV160" s="11">
        <v>152</v>
      </c>
      <c r="BW160" s="11">
        <v>152</v>
      </c>
      <c r="CC160" s="11">
        <v>152</v>
      </c>
      <c r="CD160" s="11">
        <v>0</v>
      </c>
      <c r="CE160" s="11">
        <v>152</v>
      </c>
      <c r="CF160" s="11">
        <v>0</v>
      </c>
      <c r="CG160" s="11">
        <v>152</v>
      </c>
      <c r="CH160" s="11">
        <v>0</v>
      </c>
      <c r="CS160" s="11">
        <v>152</v>
      </c>
      <c r="CT160" s="11">
        <v>0</v>
      </c>
      <c r="CU160" s="11">
        <v>0</v>
      </c>
      <c r="CV160" s="11">
        <v>152</v>
      </c>
      <c r="CW160" s="11">
        <v>0</v>
      </c>
      <c r="CX160" s="11">
        <v>0</v>
      </c>
      <c r="CY160" s="11">
        <v>152</v>
      </c>
      <c r="CZ160" s="11">
        <v>0</v>
      </c>
      <c r="DA160" s="11">
        <v>0</v>
      </c>
      <c r="DQ160" s="11">
        <v>152</v>
      </c>
      <c r="DR160" s="11">
        <v>0</v>
      </c>
      <c r="DS160" s="11">
        <v>0</v>
      </c>
      <c r="DT160" s="11">
        <v>0</v>
      </c>
    </row>
    <row r="161" spans="73:124">
      <c r="BU161" s="11">
        <v>153</v>
      </c>
      <c r="CC161" s="11">
        <v>153</v>
      </c>
      <c r="CD161" s="11">
        <v>255</v>
      </c>
      <c r="CS161" s="11">
        <v>153</v>
      </c>
      <c r="CT161" s="11">
        <v>255</v>
      </c>
      <c r="CU161" s="11">
        <v>255</v>
      </c>
      <c r="DQ161" s="11">
        <v>153</v>
      </c>
      <c r="DR161" s="11">
        <v>255</v>
      </c>
      <c r="DS161" s="11">
        <v>255</v>
      </c>
      <c r="DT161" s="11">
        <v>255</v>
      </c>
    </row>
    <row r="162" spans="73:124">
      <c r="BU162" s="11">
        <v>154</v>
      </c>
      <c r="CC162" s="11">
        <v>154</v>
      </c>
      <c r="CD162" s="11">
        <v>0</v>
      </c>
      <c r="CS162" s="11">
        <v>154</v>
      </c>
      <c r="CT162" s="11">
        <v>0</v>
      </c>
      <c r="CU162" s="11">
        <v>0</v>
      </c>
      <c r="DQ162" s="11">
        <v>154</v>
      </c>
      <c r="DR162" s="11">
        <v>0</v>
      </c>
      <c r="DS162" s="11">
        <v>0</v>
      </c>
      <c r="DT162" s="11">
        <v>0</v>
      </c>
    </row>
    <row r="163" spans="73:124">
      <c r="BU163" s="11">
        <v>155</v>
      </c>
      <c r="BV163" s="11">
        <v>155</v>
      </c>
      <c r="CC163" s="11">
        <v>155</v>
      </c>
      <c r="CD163" s="11">
        <v>255</v>
      </c>
      <c r="CE163" s="11">
        <v>155</v>
      </c>
      <c r="CF163" s="11">
        <v>255</v>
      </c>
      <c r="CS163" s="11">
        <v>155</v>
      </c>
      <c r="CT163" s="11">
        <v>255</v>
      </c>
      <c r="CU163" s="11">
        <v>255</v>
      </c>
      <c r="CV163" s="11">
        <v>155</v>
      </c>
      <c r="CW163" s="11">
        <v>255</v>
      </c>
      <c r="CX163" s="11">
        <v>255</v>
      </c>
      <c r="DQ163" s="11">
        <v>155</v>
      </c>
      <c r="DR163" s="11">
        <v>255</v>
      </c>
      <c r="DS163" s="11">
        <v>255</v>
      </c>
      <c r="DT163" s="11">
        <v>255</v>
      </c>
    </row>
    <row r="164" spans="73:124">
      <c r="BU164" s="11">
        <v>156</v>
      </c>
      <c r="BV164" s="11">
        <v>156</v>
      </c>
      <c r="CC164" s="11">
        <v>156</v>
      </c>
      <c r="CD164" s="11">
        <v>0</v>
      </c>
      <c r="CE164" s="11">
        <v>156</v>
      </c>
      <c r="CF164" s="11">
        <v>0</v>
      </c>
      <c r="CS164" s="11">
        <v>156</v>
      </c>
      <c r="CT164" s="11">
        <v>0</v>
      </c>
      <c r="CU164" s="11">
        <v>0</v>
      </c>
      <c r="CV164" s="11">
        <v>156</v>
      </c>
      <c r="CW164" s="11">
        <v>0</v>
      </c>
      <c r="CX164" s="11">
        <v>0</v>
      </c>
      <c r="DQ164" s="11">
        <v>156</v>
      </c>
      <c r="DR164" s="11">
        <v>0</v>
      </c>
      <c r="DS164" s="11">
        <v>0</v>
      </c>
      <c r="DT164" s="11">
        <v>0</v>
      </c>
    </row>
    <row r="165" spans="73:124">
      <c r="BU165" s="11">
        <v>157</v>
      </c>
      <c r="CC165" s="11">
        <v>157</v>
      </c>
      <c r="CD165" s="11">
        <v>255</v>
      </c>
      <c r="CS165" s="11">
        <v>157</v>
      </c>
      <c r="CT165" s="11">
        <v>255</v>
      </c>
      <c r="CU165" s="11">
        <v>255</v>
      </c>
      <c r="DQ165" s="11">
        <v>157</v>
      </c>
      <c r="DR165" s="11">
        <v>255</v>
      </c>
      <c r="DS165" s="11">
        <v>255</v>
      </c>
      <c r="DT165" s="11">
        <v>255</v>
      </c>
    </row>
    <row r="166" spans="73:124">
      <c r="BU166" s="11">
        <v>158</v>
      </c>
      <c r="CC166" s="11">
        <v>158</v>
      </c>
      <c r="CD166" s="11">
        <v>0</v>
      </c>
      <c r="CS166" s="11">
        <v>158</v>
      </c>
      <c r="CT166" s="11">
        <v>0</v>
      </c>
      <c r="CU166" s="11">
        <v>0</v>
      </c>
      <c r="DQ166" s="11">
        <v>158</v>
      </c>
      <c r="DR166" s="11">
        <v>0</v>
      </c>
      <c r="DS166" s="11">
        <v>0</v>
      </c>
      <c r="DT166" s="11">
        <v>0</v>
      </c>
    </row>
    <row r="167" spans="73:124">
      <c r="BU167" s="11">
        <v>159</v>
      </c>
      <c r="BV167" s="11">
        <v>159</v>
      </c>
      <c r="BW167" s="11">
        <v>159</v>
      </c>
      <c r="BX167" s="11">
        <v>159</v>
      </c>
      <c r="BY167" s="11">
        <v>159</v>
      </c>
      <c r="CC167" s="11">
        <v>159</v>
      </c>
      <c r="CD167" s="11">
        <v>255</v>
      </c>
      <c r="CE167" s="11">
        <v>159</v>
      </c>
      <c r="CF167" s="11">
        <v>255</v>
      </c>
      <c r="CG167" s="11">
        <v>159</v>
      </c>
      <c r="CH167" s="11">
        <v>255</v>
      </c>
      <c r="CI167" s="11">
        <v>159</v>
      </c>
      <c r="CJ167" s="11">
        <v>255</v>
      </c>
      <c r="CK167" s="11">
        <v>159</v>
      </c>
      <c r="CL167" s="11">
        <v>255</v>
      </c>
      <c r="CS167" s="11">
        <v>159</v>
      </c>
      <c r="CT167" s="11">
        <v>255</v>
      </c>
      <c r="CU167" s="11">
        <v>255</v>
      </c>
      <c r="CV167" s="11">
        <v>159</v>
      </c>
      <c r="CW167" s="11">
        <v>255</v>
      </c>
      <c r="CX167" s="11">
        <v>255</v>
      </c>
      <c r="CY167" s="11">
        <v>159</v>
      </c>
      <c r="CZ167" s="11">
        <v>255</v>
      </c>
      <c r="DA167" s="11">
        <v>255</v>
      </c>
      <c r="DB167" s="11">
        <v>159</v>
      </c>
      <c r="DC167" s="11">
        <v>255</v>
      </c>
      <c r="DD167" s="11">
        <v>255</v>
      </c>
      <c r="DE167" s="11">
        <v>159</v>
      </c>
      <c r="DF167" s="11">
        <v>255</v>
      </c>
      <c r="DG167" s="11">
        <v>255</v>
      </c>
      <c r="DQ167" s="11">
        <v>159</v>
      </c>
      <c r="DR167" s="11">
        <v>255</v>
      </c>
      <c r="DS167" s="11">
        <v>255</v>
      </c>
      <c r="DT167" s="11">
        <v>255</v>
      </c>
    </row>
    <row r="168" spans="73:124">
      <c r="BU168" s="11">
        <v>160</v>
      </c>
      <c r="BV168" s="11">
        <v>160</v>
      </c>
      <c r="BW168" s="11">
        <v>160</v>
      </c>
      <c r="BX168" s="11">
        <v>160</v>
      </c>
      <c r="BY168" s="11">
        <v>160</v>
      </c>
      <c r="CC168" s="11">
        <v>160</v>
      </c>
      <c r="CD168" s="11">
        <v>0</v>
      </c>
      <c r="CE168" s="11">
        <v>160</v>
      </c>
      <c r="CF168" s="11">
        <v>0</v>
      </c>
      <c r="CG168" s="11">
        <v>160</v>
      </c>
      <c r="CH168" s="11">
        <v>0</v>
      </c>
      <c r="CI168" s="11">
        <v>160</v>
      </c>
      <c r="CJ168" s="11">
        <v>0</v>
      </c>
      <c r="CK168" s="11">
        <v>160</v>
      </c>
      <c r="CL168" s="11">
        <v>0</v>
      </c>
      <c r="CS168" s="11">
        <v>160</v>
      </c>
      <c r="CT168" s="11">
        <v>0</v>
      </c>
      <c r="CU168" s="11">
        <v>0</v>
      </c>
      <c r="CV168" s="11">
        <v>160</v>
      </c>
      <c r="CW168" s="11">
        <v>0</v>
      </c>
      <c r="CX168" s="11">
        <v>0</v>
      </c>
      <c r="CY168" s="11">
        <v>160</v>
      </c>
      <c r="CZ168" s="11">
        <v>0</v>
      </c>
      <c r="DA168" s="11">
        <v>0</v>
      </c>
      <c r="DB168" s="11">
        <v>160</v>
      </c>
      <c r="DC168" s="11">
        <v>0</v>
      </c>
      <c r="DD168" s="11">
        <v>0</v>
      </c>
      <c r="DE168" s="11">
        <v>160</v>
      </c>
      <c r="DF168" s="11">
        <v>0</v>
      </c>
      <c r="DG168" s="11">
        <v>0</v>
      </c>
      <c r="DQ168" s="11">
        <v>160</v>
      </c>
      <c r="DR168" s="11">
        <v>0</v>
      </c>
      <c r="DS168" s="11">
        <v>0</v>
      </c>
      <c r="DT168" s="11">
        <v>0</v>
      </c>
    </row>
    <row r="169" spans="73:124">
      <c r="BU169" s="11">
        <v>161</v>
      </c>
      <c r="CC169" s="11">
        <v>161</v>
      </c>
      <c r="CD169" s="11">
        <v>255</v>
      </c>
      <c r="CS169" s="11">
        <v>161</v>
      </c>
      <c r="CT169" s="11">
        <v>255</v>
      </c>
      <c r="CU169" s="11">
        <v>255</v>
      </c>
      <c r="DQ169" s="11">
        <v>161</v>
      </c>
      <c r="DR169" s="11">
        <v>255</v>
      </c>
      <c r="DS169" s="11">
        <v>255</v>
      </c>
      <c r="DT169" s="11">
        <v>255</v>
      </c>
    </row>
    <row r="170" spans="73:124">
      <c r="BU170" s="11">
        <v>162</v>
      </c>
      <c r="CC170" s="11">
        <v>162</v>
      </c>
      <c r="CD170" s="11">
        <v>0</v>
      </c>
      <c r="CS170" s="11">
        <v>162</v>
      </c>
      <c r="CT170" s="11">
        <v>0</v>
      </c>
      <c r="CU170" s="11">
        <v>0</v>
      </c>
      <c r="DQ170" s="11">
        <v>162</v>
      </c>
      <c r="DR170" s="11">
        <v>0</v>
      </c>
      <c r="DS170" s="11">
        <v>0</v>
      </c>
      <c r="DT170" s="11">
        <v>0</v>
      </c>
    </row>
    <row r="171" spans="73:124">
      <c r="BU171" s="11">
        <v>163</v>
      </c>
      <c r="BV171" s="11">
        <v>163</v>
      </c>
      <c r="CC171" s="11">
        <v>163</v>
      </c>
      <c r="CD171" s="11">
        <v>255</v>
      </c>
      <c r="CE171" s="11">
        <v>163</v>
      </c>
      <c r="CF171" s="11">
        <v>255</v>
      </c>
      <c r="CS171" s="11">
        <v>163</v>
      </c>
      <c r="CT171" s="11">
        <v>255</v>
      </c>
      <c r="CU171" s="11">
        <v>255</v>
      </c>
      <c r="CV171" s="11">
        <v>163</v>
      </c>
      <c r="CW171" s="11">
        <v>255</v>
      </c>
      <c r="CX171" s="11">
        <v>255</v>
      </c>
      <c r="DQ171" s="11">
        <v>163</v>
      </c>
      <c r="DR171" s="11">
        <v>255</v>
      </c>
      <c r="DS171" s="11">
        <v>255</v>
      </c>
      <c r="DT171" s="11">
        <v>255</v>
      </c>
    </row>
    <row r="172" spans="73:124">
      <c r="BU172" s="11">
        <v>164</v>
      </c>
      <c r="BV172" s="11">
        <v>164</v>
      </c>
      <c r="CC172" s="11">
        <v>164</v>
      </c>
      <c r="CD172" s="11">
        <v>0</v>
      </c>
      <c r="CE172" s="11">
        <v>164</v>
      </c>
      <c r="CF172" s="11">
        <v>0</v>
      </c>
      <c r="CS172" s="11">
        <v>164</v>
      </c>
      <c r="CT172" s="11">
        <v>0</v>
      </c>
      <c r="CU172" s="11">
        <v>0</v>
      </c>
      <c r="CV172" s="11">
        <v>164</v>
      </c>
      <c r="CW172" s="11">
        <v>0</v>
      </c>
      <c r="CX172" s="11">
        <v>0</v>
      </c>
      <c r="DQ172" s="11">
        <v>164</v>
      </c>
      <c r="DR172" s="11">
        <v>0</v>
      </c>
      <c r="DS172" s="11">
        <v>0</v>
      </c>
      <c r="DT172" s="11">
        <v>0</v>
      </c>
    </row>
    <row r="173" spans="73:124">
      <c r="BU173" s="11">
        <v>165</v>
      </c>
      <c r="CC173" s="11">
        <v>165</v>
      </c>
      <c r="CD173" s="11">
        <v>255</v>
      </c>
      <c r="CS173" s="11">
        <v>165</v>
      </c>
      <c r="CT173" s="11">
        <v>255</v>
      </c>
      <c r="CU173" s="11">
        <v>255</v>
      </c>
      <c r="DQ173" s="11">
        <v>165</v>
      </c>
      <c r="DR173" s="11">
        <v>255</v>
      </c>
      <c r="DS173" s="11">
        <v>255</v>
      </c>
      <c r="DT173" s="11">
        <v>255</v>
      </c>
    </row>
    <row r="174" spans="73:124">
      <c r="BU174" s="11">
        <v>166</v>
      </c>
      <c r="CC174" s="11">
        <v>166</v>
      </c>
      <c r="CD174" s="11">
        <v>0</v>
      </c>
      <c r="CS174" s="11">
        <v>166</v>
      </c>
      <c r="CT174" s="11">
        <v>0</v>
      </c>
      <c r="CU174" s="11">
        <v>0</v>
      </c>
      <c r="DQ174" s="11">
        <v>166</v>
      </c>
      <c r="DR174" s="11">
        <v>0</v>
      </c>
      <c r="DS174" s="11">
        <v>0</v>
      </c>
      <c r="DT174" s="11">
        <v>0</v>
      </c>
    </row>
    <row r="175" spans="73:124">
      <c r="BU175" s="11">
        <v>167</v>
      </c>
      <c r="BV175" s="11">
        <v>167</v>
      </c>
      <c r="BW175" s="11">
        <v>167</v>
      </c>
      <c r="CC175" s="11">
        <v>167</v>
      </c>
      <c r="CD175" s="11">
        <v>255</v>
      </c>
      <c r="CE175" s="11">
        <v>167</v>
      </c>
      <c r="CF175" s="11">
        <v>255</v>
      </c>
      <c r="CG175" s="11">
        <v>167</v>
      </c>
      <c r="CH175" s="11">
        <v>255</v>
      </c>
      <c r="CS175" s="11">
        <v>167</v>
      </c>
      <c r="CT175" s="11">
        <v>255</v>
      </c>
      <c r="CU175" s="11">
        <v>255</v>
      </c>
      <c r="CV175" s="11">
        <v>167</v>
      </c>
      <c r="CW175" s="11">
        <v>255</v>
      </c>
      <c r="CX175" s="11">
        <v>255</v>
      </c>
      <c r="CY175" s="11">
        <v>167</v>
      </c>
      <c r="CZ175" s="11">
        <v>255</v>
      </c>
      <c r="DA175" s="11">
        <v>255</v>
      </c>
      <c r="DQ175" s="11">
        <v>167</v>
      </c>
      <c r="DR175" s="11">
        <v>255</v>
      </c>
      <c r="DS175" s="11">
        <v>255</v>
      </c>
      <c r="DT175" s="11">
        <v>255</v>
      </c>
    </row>
    <row r="176" spans="73:124">
      <c r="BU176" s="11">
        <v>168</v>
      </c>
      <c r="BV176" s="11">
        <v>168</v>
      </c>
      <c r="BW176" s="11">
        <v>168</v>
      </c>
      <c r="CC176" s="11">
        <v>168</v>
      </c>
      <c r="CD176" s="11">
        <v>0</v>
      </c>
      <c r="CE176" s="11">
        <v>168</v>
      </c>
      <c r="CF176" s="11">
        <v>0</v>
      </c>
      <c r="CG176" s="11">
        <v>168</v>
      </c>
      <c r="CH176" s="11">
        <v>0</v>
      </c>
      <c r="CS176" s="11">
        <v>168</v>
      </c>
      <c r="CT176" s="11">
        <v>0</v>
      </c>
      <c r="CU176" s="11">
        <v>0</v>
      </c>
      <c r="CV176" s="11">
        <v>168</v>
      </c>
      <c r="CW176" s="11">
        <v>0</v>
      </c>
      <c r="CX176" s="11">
        <v>0</v>
      </c>
      <c r="CY176" s="11">
        <v>168</v>
      </c>
      <c r="CZ176" s="11">
        <v>0</v>
      </c>
      <c r="DA176" s="11">
        <v>0</v>
      </c>
      <c r="DQ176" s="11">
        <v>168</v>
      </c>
      <c r="DR176" s="11">
        <v>0</v>
      </c>
      <c r="DS176" s="11">
        <v>0</v>
      </c>
      <c r="DT176" s="11">
        <v>0</v>
      </c>
    </row>
    <row r="177" spans="73:124">
      <c r="BU177" s="11">
        <v>169</v>
      </c>
      <c r="CC177" s="11">
        <v>169</v>
      </c>
      <c r="CD177" s="11">
        <v>255</v>
      </c>
      <c r="CS177" s="11">
        <v>169</v>
      </c>
      <c r="CT177" s="11">
        <v>255</v>
      </c>
      <c r="CU177" s="11">
        <v>255</v>
      </c>
      <c r="DQ177" s="11">
        <v>169</v>
      </c>
      <c r="DR177" s="11">
        <v>255</v>
      </c>
      <c r="DS177" s="11">
        <v>255</v>
      </c>
      <c r="DT177" s="11">
        <v>255</v>
      </c>
    </row>
    <row r="178" spans="73:124">
      <c r="BU178" s="11">
        <v>170</v>
      </c>
      <c r="CC178" s="11">
        <v>170</v>
      </c>
      <c r="CD178" s="11">
        <v>0</v>
      </c>
      <c r="CS178" s="11">
        <v>170</v>
      </c>
      <c r="CT178" s="11">
        <v>0</v>
      </c>
      <c r="CU178" s="11">
        <v>0</v>
      </c>
      <c r="DQ178" s="11">
        <v>170</v>
      </c>
      <c r="DR178" s="11">
        <v>0</v>
      </c>
      <c r="DS178" s="11">
        <v>0</v>
      </c>
      <c r="DT178" s="11">
        <v>0</v>
      </c>
    </row>
    <row r="179" spans="73:124">
      <c r="BU179" s="11">
        <v>171</v>
      </c>
      <c r="BV179" s="11">
        <v>171</v>
      </c>
      <c r="CC179" s="11">
        <v>171</v>
      </c>
      <c r="CD179" s="11">
        <v>255</v>
      </c>
      <c r="CE179" s="11">
        <v>171</v>
      </c>
      <c r="CF179" s="11">
        <v>255</v>
      </c>
      <c r="CS179" s="11">
        <v>171</v>
      </c>
      <c r="CT179" s="11">
        <v>255</v>
      </c>
      <c r="CU179" s="11">
        <v>255</v>
      </c>
      <c r="CV179" s="11">
        <v>171</v>
      </c>
      <c r="CW179" s="11">
        <v>255</v>
      </c>
      <c r="CX179" s="11">
        <v>255</v>
      </c>
      <c r="DQ179" s="11">
        <v>171</v>
      </c>
      <c r="DR179" s="11">
        <v>255</v>
      </c>
      <c r="DS179" s="11">
        <v>255</v>
      </c>
      <c r="DT179" s="11">
        <v>255</v>
      </c>
    </row>
    <row r="180" spans="73:124">
      <c r="BU180" s="11">
        <v>172</v>
      </c>
      <c r="BV180" s="11">
        <v>172</v>
      </c>
      <c r="CC180" s="11">
        <v>172</v>
      </c>
      <c r="CD180" s="11">
        <v>0</v>
      </c>
      <c r="CE180" s="11">
        <v>172</v>
      </c>
      <c r="CF180" s="11">
        <v>0</v>
      </c>
      <c r="CS180" s="11">
        <v>172</v>
      </c>
      <c r="CT180" s="11">
        <v>0</v>
      </c>
      <c r="CU180" s="11">
        <v>0</v>
      </c>
      <c r="CV180" s="11">
        <v>172</v>
      </c>
      <c r="CW180" s="11">
        <v>0</v>
      </c>
      <c r="CX180" s="11">
        <v>0</v>
      </c>
      <c r="DQ180" s="11">
        <v>172</v>
      </c>
      <c r="DR180" s="11">
        <v>0</v>
      </c>
      <c r="DS180" s="11">
        <v>0</v>
      </c>
      <c r="DT180" s="11">
        <v>0</v>
      </c>
    </row>
    <row r="181" spans="73:124">
      <c r="BU181" s="11">
        <v>173</v>
      </c>
      <c r="CC181" s="11">
        <v>173</v>
      </c>
      <c r="CD181" s="11">
        <v>255</v>
      </c>
      <c r="CS181" s="11">
        <v>173</v>
      </c>
      <c r="CT181" s="11">
        <v>255</v>
      </c>
      <c r="CU181" s="11">
        <v>255</v>
      </c>
      <c r="DQ181" s="11">
        <v>173</v>
      </c>
      <c r="DR181" s="11">
        <v>255</v>
      </c>
      <c r="DS181" s="11">
        <v>255</v>
      </c>
      <c r="DT181" s="11">
        <v>255</v>
      </c>
    </row>
    <row r="182" spans="73:124">
      <c r="BU182" s="11">
        <v>174</v>
      </c>
      <c r="CC182" s="11">
        <v>174</v>
      </c>
      <c r="CD182" s="11">
        <v>0</v>
      </c>
      <c r="CS182" s="11">
        <v>174</v>
      </c>
      <c r="CT182" s="11">
        <v>0</v>
      </c>
      <c r="CU182" s="11">
        <v>0</v>
      </c>
      <c r="DQ182" s="11">
        <v>174</v>
      </c>
      <c r="DR182" s="11">
        <v>0</v>
      </c>
      <c r="DS182" s="11">
        <v>0</v>
      </c>
      <c r="DT182" s="11">
        <v>0</v>
      </c>
    </row>
    <row r="183" spans="73:124">
      <c r="BU183" s="11">
        <v>175</v>
      </c>
      <c r="BV183" s="11">
        <v>175</v>
      </c>
      <c r="BW183" s="11">
        <v>175</v>
      </c>
      <c r="BX183" s="11">
        <v>175</v>
      </c>
      <c r="CC183" s="11">
        <v>175</v>
      </c>
      <c r="CD183" s="11">
        <v>255</v>
      </c>
      <c r="CE183" s="11">
        <v>175</v>
      </c>
      <c r="CF183" s="11">
        <v>255</v>
      </c>
      <c r="CG183" s="11">
        <v>175</v>
      </c>
      <c r="CH183" s="11">
        <v>255</v>
      </c>
      <c r="CI183" s="11">
        <v>175</v>
      </c>
      <c r="CJ183" s="11">
        <v>255</v>
      </c>
      <c r="CS183" s="11">
        <v>175</v>
      </c>
      <c r="CT183" s="11">
        <v>255</v>
      </c>
      <c r="CU183" s="11">
        <v>255</v>
      </c>
      <c r="CV183" s="11">
        <v>175</v>
      </c>
      <c r="CW183" s="11">
        <v>255</v>
      </c>
      <c r="CX183" s="11">
        <v>255</v>
      </c>
      <c r="CY183" s="11">
        <v>175</v>
      </c>
      <c r="CZ183" s="11">
        <v>255</v>
      </c>
      <c r="DA183" s="11">
        <v>255</v>
      </c>
      <c r="DB183" s="11">
        <v>175</v>
      </c>
      <c r="DC183" s="11">
        <v>255</v>
      </c>
      <c r="DD183" s="11">
        <v>255</v>
      </c>
      <c r="DQ183" s="11">
        <v>175</v>
      </c>
      <c r="DR183" s="11">
        <v>255</v>
      </c>
      <c r="DS183" s="11">
        <v>255</v>
      </c>
      <c r="DT183" s="11">
        <v>255</v>
      </c>
    </row>
    <row r="184" spans="73:124">
      <c r="BU184" s="11">
        <v>176</v>
      </c>
      <c r="BV184" s="11">
        <v>176</v>
      </c>
      <c r="BW184" s="11">
        <v>176</v>
      </c>
      <c r="BX184" s="11">
        <v>176</v>
      </c>
      <c r="CC184" s="11">
        <v>176</v>
      </c>
      <c r="CD184" s="11">
        <v>0</v>
      </c>
      <c r="CE184" s="11">
        <v>176</v>
      </c>
      <c r="CF184" s="11">
        <v>0</v>
      </c>
      <c r="CG184" s="11">
        <v>176</v>
      </c>
      <c r="CH184" s="11">
        <v>0</v>
      </c>
      <c r="CI184" s="11">
        <v>176</v>
      </c>
      <c r="CJ184" s="11">
        <v>0</v>
      </c>
      <c r="CS184" s="11">
        <v>176</v>
      </c>
      <c r="CT184" s="11">
        <v>0</v>
      </c>
      <c r="CU184" s="11">
        <v>0</v>
      </c>
      <c r="CV184" s="11">
        <v>176</v>
      </c>
      <c r="CW184" s="11">
        <v>0</v>
      </c>
      <c r="CX184" s="11">
        <v>0</v>
      </c>
      <c r="CY184" s="11">
        <v>176</v>
      </c>
      <c r="CZ184" s="11">
        <v>0</v>
      </c>
      <c r="DA184" s="11">
        <v>0</v>
      </c>
      <c r="DB184" s="11">
        <v>176</v>
      </c>
      <c r="DC184" s="11">
        <v>0</v>
      </c>
      <c r="DD184" s="11">
        <v>0</v>
      </c>
      <c r="DQ184" s="11">
        <v>176</v>
      </c>
      <c r="DR184" s="11">
        <v>0</v>
      </c>
      <c r="DS184" s="11">
        <v>0</v>
      </c>
      <c r="DT184" s="11">
        <v>0</v>
      </c>
    </row>
    <row r="185" spans="73:124">
      <c r="BU185" s="11">
        <v>177</v>
      </c>
      <c r="CC185" s="11">
        <v>177</v>
      </c>
      <c r="CD185" s="11">
        <v>255</v>
      </c>
      <c r="CS185" s="11">
        <v>177</v>
      </c>
      <c r="CT185" s="11">
        <v>255</v>
      </c>
      <c r="CU185" s="11">
        <v>255</v>
      </c>
      <c r="DQ185" s="11">
        <v>177</v>
      </c>
      <c r="DR185" s="11">
        <v>255</v>
      </c>
      <c r="DS185" s="11">
        <v>255</v>
      </c>
      <c r="DT185" s="11">
        <v>255</v>
      </c>
    </row>
    <row r="186" spans="73:124">
      <c r="BU186" s="11">
        <v>178</v>
      </c>
      <c r="CC186" s="11">
        <v>178</v>
      </c>
      <c r="CD186" s="11">
        <v>0</v>
      </c>
      <c r="CS186" s="11">
        <v>178</v>
      </c>
      <c r="CT186" s="11">
        <v>0</v>
      </c>
      <c r="CU186" s="11">
        <v>0</v>
      </c>
      <c r="DQ186" s="11">
        <v>178</v>
      </c>
      <c r="DR186" s="11">
        <v>0</v>
      </c>
      <c r="DS186" s="11">
        <v>0</v>
      </c>
      <c r="DT186" s="11">
        <v>0</v>
      </c>
    </row>
    <row r="187" spans="73:124">
      <c r="BU187" s="11">
        <v>179</v>
      </c>
      <c r="BV187" s="11">
        <v>179</v>
      </c>
      <c r="CC187" s="11">
        <v>179</v>
      </c>
      <c r="CD187" s="11">
        <v>255</v>
      </c>
      <c r="CE187" s="11">
        <v>179</v>
      </c>
      <c r="CF187" s="11">
        <v>255</v>
      </c>
      <c r="CS187" s="11">
        <v>179</v>
      </c>
      <c r="CT187" s="11">
        <v>255</v>
      </c>
      <c r="CU187" s="11">
        <v>255</v>
      </c>
      <c r="CV187" s="11">
        <v>179</v>
      </c>
      <c r="CW187" s="11">
        <v>255</v>
      </c>
      <c r="CX187" s="11">
        <v>255</v>
      </c>
      <c r="DQ187" s="11">
        <v>179</v>
      </c>
      <c r="DR187" s="11">
        <v>255</v>
      </c>
      <c r="DS187" s="11">
        <v>255</v>
      </c>
      <c r="DT187" s="11">
        <v>255</v>
      </c>
    </row>
    <row r="188" spans="73:124">
      <c r="BU188" s="11">
        <v>180</v>
      </c>
      <c r="BV188" s="11">
        <v>180</v>
      </c>
      <c r="CC188" s="11">
        <v>180</v>
      </c>
      <c r="CD188" s="11">
        <v>0</v>
      </c>
      <c r="CE188" s="11">
        <v>180</v>
      </c>
      <c r="CF188" s="11">
        <v>0</v>
      </c>
      <c r="CS188" s="11">
        <v>180</v>
      </c>
      <c r="CT188" s="11">
        <v>0</v>
      </c>
      <c r="CU188" s="11">
        <v>0</v>
      </c>
      <c r="CV188" s="11">
        <v>180</v>
      </c>
      <c r="CW188" s="11">
        <v>0</v>
      </c>
      <c r="CX188" s="11">
        <v>0</v>
      </c>
      <c r="DQ188" s="11">
        <v>180</v>
      </c>
      <c r="DR188" s="11">
        <v>0</v>
      </c>
      <c r="DS188" s="11">
        <v>0</v>
      </c>
      <c r="DT188" s="11">
        <v>0</v>
      </c>
    </row>
    <row r="189" spans="73:124">
      <c r="BU189" s="11">
        <v>181</v>
      </c>
      <c r="CC189" s="11">
        <v>181</v>
      </c>
      <c r="CD189" s="11">
        <v>255</v>
      </c>
      <c r="CS189" s="11">
        <v>181</v>
      </c>
      <c r="CT189" s="11">
        <v>255</v>
      </c>
      <c r="CU189" s="11">
        <v>255</v>
      </c>
      <c r="DQ189" s="11">
        <v>181</v>
      </c>
      <c r="DR189" s="11">
        <v>255</v>
      </c>
      <c r="DS189" s="11">
        <v>255</v>
      </c>
      <c r="DT189" s="11">
        <v>255</v>
      </c>
    </row>
    <row r="190" spans="73:124">
      <c r="BU190" s="11">
        <v>182</v>
      </c>
      <c r="CC190" s="11">
        <v>182</v>
      </c>
      <c r="CD190" s="11">
        <v>0</v>
      </c>
      <c r="CS190" s="11">
        <v>182</v>
      </c>
      <c r="CT190" s="11">
        <v>0</v>
      </c>
      <c r="CU190" s="11">
        <v>0</v>
      </c>
      <c r="DQ190" s="11">
        <v>182</v>
      </c>
      <c r="DR190" s="11">
        <v>0</v>
      </c>
      <c r="DS190" s="11">
        <v>0</v>
      </c>
      <c r="DT190" s="11">
        <v>0</v>
      </c>
    </row>
    <row r="191" spans="73:124">
      <c r="BU191" s="11">
        <v>183</v>
      </c>
      <c r="BV191" s="11">
        <v>183</v>
      </c>
      <c r="BW191" s="11">
        <v>183</v>
      </c>
      <c r="CC191" s="11">
        <v>183</v>
      </c>
      <c r="CD191" s="11">
        <v>255</v>
      </c>
      <c r="CE191" s="11">
        <v>183</v>
      </c>
      <c r="CF191" s="11">
        <v>255</v>
      </c>
      <c r="CG191" s="11">
        <v>183</v>
      </c>
      <c r="CH191" s="11">
        <v>255</v>
      </c>
      <c r="CS191" s="11">
        <v>183</v>
      </c>
      <c r="CT191" s="11">
        <v>255</v>
      </c>
      <c r="CU191" s="11">
        <v>255</v>
      </c>
      <c r="CV191" s="11">
        <v>183</v>
      </c>
      <c r="CW191" s="11">
        <v>255</v>
      </c>
      <c r="CX191" s="11">
        <v>255</v>
      </c>
      <c r="CY191" s="11">
        <v>183</v>
      </c>
      <c r="CZ191" s="11">
        <v>255</v>
      </c>
      <c r="DA191" s="11">
        <v>255</v>
      </c>
      <c r="DQ191" s="11">
        <v>183</v>
      </c>
      <c r="DR191" s="11">
        <v>255</v>
      </c>
      <c r="DS191" s="11">
        <v>255</v>
      </c>
      <c r="DT191" s="11">
        <v>255</v>
      </c>
    </row>
    <row r="192" spans="73:124">
      <c r="BU192" s="11">
        <v>184</v>
      </c>
      <c r="BV192" s="11">
        <v>184</v>
      </c>
      <c r="BW192" s="11">
        <v>184</v>
      </c>
      <c r="CC192" s="11">
        <v>184</v>
      </c>
      <c r="CD192" s="11">
        <v>0</v>
      </c>
      <c r="CE192" s="11">
        <v>184</v>
      </c>
      <c r="CF192" s="11">
        <v>0</v>
      </c>
      <c r="CG192" s="11">
        <v>184</v>
      </c>
      <c r="CH192" s="11">
        <v>0</v>
      </c>
      <c r="CS192" s="11">
        <v>184</v>
      </c>
      <c r="CT192" s="11">
        <v>0</v>
      </c>
      <c r="CU192" s="11">
        <v>0</v>
      </c>
      <c r="CV192" s="11">
        <v>184</v>
      </c>
      <c r="CW192" s="11">
        <v>0</v>
      </c>
      <c r="CX192" s="11">
        <v>0</v>
      </c>
      <c r="CY192" s="11">
        <v>184</v>
      </c>
      <c r="CZ192" s="11">
        <v>0</v>
      </c>
      <c r="DA192" s="11">
        <v>0</v>
      </c>
      <c r="DQ192" s="11">
        <v>184</v>
      </c>
      <c r="DR192" s="11">
        <v>0</v>
      </c>
      <c r="DS192" s="11">
        <v>0</v>
      </c>
      <c r="DT192" s="11">
        <v>0</v>
      </c>
    </row>
    <row r="193" spans="73:124">
      <c r="BU193" s="11">
        <v>185</v>
      </c>
      <c r="CC193" s="11">
        <v>185</v>
      </c>
      <c r="CD193" s="11">
        <v>255</v>
      </c>
      <c r="CS193" s="11">
        <v>185</v>
      </c>
      <c r="CT193" s="11">
        <v>255</v>
      </c>
      <c r="CU193" s="11">
        <v>255</v>
      </c>
      <c r="DQ193" s="11">
        <v>185</v>
      </c>
      <c r="DR193" s="11">
        <v>255</v>
      </c>
      <c r="DS193" s="11">
        <v>255</v>
      </c>
      <c r="DT193" s="11">
        <v>255</v>
      </c>
    </row>
    <row r="194" spans="73:124">
      <c r="BU194" s="11">
        <v>186</v>
      </c>
      <c r="CC194" s="11">
        <v>186</v>
      </c>
      <c r="CD194" s="11">
        <v>0</v>
      </c>
      <c r="CS194" s="11">
        <v>186</v>
      </c>
      <c r="CT194" s="11">
        <v>0</v>
      </c>
      <c r="CU194" s="11">
        <v>0</v>
      </c>
      <c r="DQ194" s="11">
        <v>186</v>
      </c>
      <c r="DR194" s="11">
        <v>0</v>
      </c>
      <c r="DS194" s="11">
        <v>0</v>
      </c>
      <c r="DT194" s="11">
        <v>0</v>
      </c>
    </row>
    <row r="195" spans="73:124">
      <c r="BU195" s="11">
        <v>187</v>
      </c>
      <c r="BV195" s="11">
        <v>187</v>
      </c>
      <c r="CC195" s="11">
        <v>187</v>
      </c>
      <c r="CD195" s="11">
        <v>255</v>
      </c>
      <c r="CE195" s="11">
        <v>187</v>
      </c>
      <c r="CF195" s="11">
        <v>255</v>
      </c>
      <c r="CS195" s="11">
        <v>187</v>
      </c>
      <c r="CT195" s="11">
        <v>255</v>
      </c>
      <c r="CU195" s="11">
        <v>255</v>
      </c>
      <c r="CV195" s="11">
        <v>187</v>
      </c>
      <c r="CW195" s="11">
        <v>255</v>
      </c>
      <c r="CX195" s="11">
        <v>255</v>
      </c>
      <c r="DQ195" s="11">
        <v>187</v>
      </c>
      <c r="DR195" s="11">
        <v>255</v>
      </c>
      <c r="DS195" s="11">
        <v>255</v>
      </c>
      <c r="DT195" s="11">
        <v>255</v>
      </c>
    </row>
    <row r="196" spans="73:124">
      <c r="BU196" s="11">
        <v>188</v>
      </c>
      <c r="BV196" s="11">
        <v>188</v>
      </c>
      <c r="CC196" s="11">
        <v>188</v>
      </c>
      <c r="CD196" s="11">
        <v>0</v>
      </c>
      <c r="CE196" s="11">
        <v>188</v>
      </c>
      <c r="CF196" s="11">
        <v>0</v>
      </c>
      <c r="CS196" s="11">
        <v>188</v>
      </c>
      <c r="CT196" s="11">
        <v>0</v>
      </c>
      <c r="CU196" s="11">
        <v>0</v>
      </c>
      <c r="CV196" s="11">
        <v>188</v>
      </c>
      <c r="CW196" s="11">
        <v>0</v>
      </c>
      <c r="CX196" s="11">
        <v>0</v>
      </c>
      <c r="DQ196" s="11">
        <v>188</v>
      </c>
      <c r="DR196" s="11">
        <v>0</v>
      </c>
      <c r="DS196" s="11">
        <v>0</v>
      </c>
      <c r="DT196" s="11">
        <v>0</v>
      </c>
    </row>
    <row r="197" spans="73:124">
      <c r="BU197" s="11">
        <v>189</v>
      </c>
      <c r="CC197" s="11">
        <v>189</v>
      </c>
      <c r="CD197" s="11">
        <v>255</v>
      </c>
      <c r="CS197" s="11">
        <v>189</v>
      </c>
      <c r="CT197" s="11">
        <v>255</v>
      </c>
      <c r="CU197" s="11">
        <v>255</v>
      </c>
      <c r="DQ197" s="11">
        <v>189</v>
      </c>
      <c r="DR197" s="11">
        <v>255</v>
      </c>
      <c r="DS197" s="11">
        <v>255</v>
      </c>
      <c r="DT197" s="11">
        <v>255</v>
      </c>
    </row>
    <row r="198" spans="73:124">
      <c r="BU198" s="11">
        <v>190</v>
      </c>
      <c r="CC198" s="11">
        <v>190</v>
      </c>
      <c r="CD198" s="11">
        <v>0</v>
      </c>
      <c r="CS198" s="11">
        <v>190</v>
      </c>
      <c r="CT198" s="11">
        <v>0</v>
      </c>
      <c r="CU198" s="11">
        <v>0</v>
      </c>
      <c r="DQ198" s="11">
        <v>190</v>
      </c>
      <c r="DR198" s="11">
        <v>0</v>
      </c>
      <c r="DS198" s="11">
        <v>0</v>
      </c>
      <c r="DT198" s="11">
        <v>0</v>
      </c>
    </row>
    <row r="199" spans="73:124">
      <c r="BU199" s="11">
        <v>191</v>
      </c>
      <c r="BV199" s="11">
        <v>191</v>
      </c>
      <c r="BW199" s="11">
        <v>191</v>
      </c>
      <c r="BX199" s="11">
        <v>191</v>
      </c>
      <c r="BY199" s="11">
        <v>191</v>
      </c>
      <c r="BZ199" s="11">
        <v>191</v>
      </c>
      <c r="CC199" s="11">
        <v>191</v>
      </c>
      <c r="CD199" s="11">
        <v>255</v>
      </c>
      <c r="CE199" s="11">
        <v>191</v>
      </c>
      <c r="CF199" s="11">
        <v>255</v>
      </c>
      <c r="CG199" s="11">
        <v>191</v>
      </c>
      <c r="CH199" s="11">
        <v>255</v>
      </c>
      <c r="CI199" s="11">
        <v>191</v>
      </c>
      <c r="CJ199" s="11">
        <v>255</v>
      </c>
      <c r="CK199" s="11">
        <v>191</v>
      </c>
      <c r="CL199" s="11">
        <v>255</v>
      </c>
      <c r="CM199" s="11">
        <v>191</v>
      </c>
      <c r="CN199" s="11">
        <v>255</v>
      </c>
      <c r="CS199" s="11">
        <v>191</v>
      </c>
      <c r="CT199" s="11">
        <v>255</v>
      </c>
      <c r="CU199" s="11">
        <v>255</v>
      </c>
      <c r="CV199" s="11">
        <v>191</v>
      </c>
      <c r="CW199" s="11">
        <v>255</v>
      </c>
      <c r="CX199" s="11">
        <v>255</v>
      </c>
      <c r="CY199" s="11">
        <v>191</v>
      </c>
      <c r="CZ199" s="11">
        <v>255</v>
      </c>
      <c r="DA199" s="11">
        <v>255</v>
      </c>
      <c r="DB199" s="11">
        <v>191</v>
      </c>
      <c r="DC199" s="11">
        <v>255</v>
      </c>
      <c r="DD199" s="11">
        <v>255</v>
      </c>
      <c r="DE199" s="11">
        <v>191</v>
      </c>
      <c r="DF199" s="11">
        <v>255</v>
      </c>
      <c r="DG199" s="11">
        <v>255</v>
      </c>
      <c r="DH199" s="11">
        <v>191</v>
      </c>
      <c r="DI199" s="11">
        <v>255</v>
      </c>
      <c r="DJ199" s="11">
        <v>255</v>
      </c>
      <c r="DQ199" s="11">
        <v>191</v>
      </c>
      <c r="DR199" s="11">
        <v>255</v>
      </c>
      <c r="DS199" s="11">
        <v>255</v>
      </c>
      <c r="DT199" s="11">
        <v>255</v>
      </c>
    </row>
    <row r="200" spans="73:124">
      <c r="BU200" s="11">
        <v>192</v>
      </c>
      <c r="BV200" s="11">
        <v>192</v>
      </c>
      <c r="BW200" s="11">
        <v>192</v>
      </c>
      <c r="BX200" s="11">
        <v>192</v>
      </c>
      <c r="BY200" s="11">
        <v>192</v>
      </c>
      <c r="BZ200" s="11">
        <v>192</v>
      </c>
      <c r="CC200" s="11">
        <v>192</v>
      </c>
      <c r="CD200" s="11">
        <v>0</v>
      </c>
      <c r="CE200" s="11">
        <v>192</v>
      </c>
      <c r="CF200" s="11">
        <v>0</v>
      </c>
      <c r="CG200" s="11">
        <v>192</v>
      </c>
      <c r="CH200" s="11">
        <v>0</v>
      </c>
      <c r="CI200" s="11">
        <v>192</v>
      </c>
      <c r="CJ200" s="11">
        <v>0</v>
      </c>
      <c r="CK200" s="11">
        <v>192</v>
      </c>
      <c r="CL200" s="11">
        <v>0</v>
      </c>
      <c r="CM200" s="11">
        <v>192</v>
      </c>
      <c r="CN200" s="11">
        <v>0</v>
      </c>
      <c r="CS200" s="11">
        <v>192</v>
      </c>
      <c r="CT200" s="11">
        <v>0</v>
      </c>
      <c r="CU200" s="11">
        <v>0</v>
      </c>
      <c r="CV200" s="11">
        <v>192</v>
      </c>
      <c r="CW200" s="11">
        <v>0</v>
      </c>
      <c r="CX200" s="11">
        <v>0</v>
      </c>
      <c r="CY200" s="11">
        <v>192</v>
      </c>
      <c r="CZ200" s="11">
        <v>0</v>
      </c>
      <c r="DA200" s="11">
        <v>0</v>
      </c>
      <c r="DB200" s="11">
        <v>192</v>
      </c>
      <c r="DC200" s="11">
        <v>0</v>
      </c>
      <c r="DD200" s="11">
        <v>0</v>
      </c>
      <c r="DE200" s="11">
        <v>192</v>
      </c>
      <c r="DF200" s="11">
        <v>0</v>
      </c>
      <c r="DG200" s="11">
        <v>0</v>
      </c>
      <c r="DH200" s="11">
        <v>192</v>
      </c>
      <c r="DI200" s="11">
        <v>0</v>
      </c>
      <c r="DJ200" s="11">
        <v>0</v>
      </c>
      <c r="DQ200" s="11">
        <v>192</v>
      </c>
      <c r="DR200" s="11">
        <v>0</v>
      </c>
      <c r="DS200" s="11">
        <v>0</v>
      </c>
      <c r="DT200" s="11">
        <v>0</v>
      </c>
    </row>
    <row r="201" spans="73:124">
      <c r="BU201" s="11">
        <v>193</v>
      </c>
      <c r="CC201" s="11">
        <v>193</v>
      </c>
      <c r="CD201" s="11">
        <v>255</v>
      </c>
      <c r="CS201" s="11">
        <v>193</v>
      </c>
      <c r="CT201" s="11">
        <v>255</v>
      </c>
      <c r="CU201" s="11">
        <v>255</v>
      </c>
      <c r="DQ201" s="11">
        <v>193</v>
      </c>
      <c r="DR201" s="11">
        <v>255</v>
      </c>
      <c r="DS201" s="11">
        <v>255</v>
      </c>
      <c r="DT201" s="11">
        <v>255</v>
      </c>
    </row>
    <row r="202" spans="73:124">
      <c r="BU202" s="11">
        <v>194</v>
      </c>
      <c r="CC202" s="11">
        <v>194</v>
      </c>
      <c r="CD202" s="11">
        <v>0</v>
      </c>
      <c r="CS202" s="11">
        <v>194</v>
      </c>
      <c r="CT202" s="11">
        <v>0</v>
      </c>
      <c r="CU202" s="11">
        <v>0</v>
      </c>
      <c r="DQ202" s="11">
        <v>194</v>
      </c>
      <c r="DR202" s="11">
        <v>0</v>
      </c>
      <c r="DS202" s="11">
        <v>0</v>
      </c>
      <c r="DT202" s="11">
        <v>0</v>
      </c>
    </row>
    <row r="203" spans="73:124">
      <c r="BU203" s="11">
        <v>195</v>
      </c>
      <c r="BV203" s="11">
        <v>195</v>
      </c>
      <c r="CC203" s="11">
        <v>195</v>
      </c>
      <c r="CD203" s="11">
        <v>255</v>
      </c>
      <c r="CE203" s="11">
        <v>195</v>
      </c>
      <c r="CF203" s="11">
        <v>255</v>
      </c>
      <c r="CS203" s="11">
        <v>195</v>
      </c>
      <c r="CT203" s="11">
        <v>255</v>
      </c>
      <c r="CU203" s="11">
        <v>255</v>
      </c>
      <c r="CV203" s="11">
        <v>195</v>
      </c>
      <c r="CW203" s="11">
        <v>255</v>
      </c>
      <c r="CX203" s="11">
        <v>255</v>
      </c>
      <c r="DQ203" s="11">
        <v>195</v>
      </c>
      <c r="DR203" s="11">
        <v>255</v>
      </c>
      <c r="DS203" s="11">
        <v>255</v>
      </c>
      <c r="DT203" s="11">
        <v>255</v>
      </c>
    </row>
    <row r="204" spans="73:124">
      <c r="BU204" s="11">
        <v>196</v>
      </c>
      <c r="BV204" s="11">
        <v>196</v>
      </c>
      <c r="CC204" s="11">
        <v>196</v>
      </c>
      <c r="CD204" s="11">
        <v>0</v>
      </c>
      <c r="CE204" s="11">
        <v>196</v>
      </c>
      <c r="CF204" s="11">
        <v>0</v>
      </c>
      <c r="CS204" s="11">
        <v>196</v>
      </c>
      <c r="CT204" s="11">
        <v>0</v>
      </c>
      <c r="CU204" s="11">
        <v>0</v>
      </c>
      <c r="CV204" s="11">
        <v>196</v>
      </c>
      <c r="CW204" s="11">
        <v>0</v>
      </c>
      <c r="CX204" s="11">
        <v>0</v>
      </c>
      <c r="DQ204" s="11">
        <v>196</v>
      </c>
      <c r="DR204" s="11">
        <v>0</v>
      </c>
      <c r="DS204" s="11">
        <v>0</v>
      </c>
      <c r="DT204" s="11">
        <v>0</v>
      </c>
    </row>
    <row r="205" spans="73:124">
      <c r="BU205" s="11">
        <v>197</v>
      </c>
      <c r="CC205" s="11">
        <v>197</v>
      </c>
      <c r="CD205" s="11">
        <v>255</v>
      </c>
      <c r="CS205" s="11">
        <v>197</v>
      </c>
      <c r="CT205" s="11">
        <v>255</v>
      </c>
      <c r="CU205" s="11">
        <v>255</v>
      </c>
      <c r="DQ205" s="11">
        <v>197</v>
      </c>
      <c r="DR205" s="11">
        <v>255</v>
      </c>
      <c r="DS205" s="11">
        <v>255</v>
      </c>
      <c r="DT205" s="11">
        <v>255</v>
      </c>
    </row>
    <row r="206" spans="73:124">
      <c r="BU206" s="11">
        <v>198</v>
      </c>
      <c r="CC206" s="11">
        <v>198</v>
      </c>
      <c r="CD206" s="11">
        <v>0</v>
      </c>
      <c r="CS206" s="11">
        <v>198</v>
      </c>
      <c r="CT206" s="11">
        <v>0</v>
      </c>
      <c r="CU206" s="11">
        <v>0</v>
      </c>
      <c r="DQ206" s="11">
        <v>198</v>
      </c>
      <c r="DR206" s="11">
        <v>0</v>
      </c>
      <c r="DS206" s="11">
        <v>0</v>
      </c>
      <c r="DT206" s="11">
        <v>0</v>
      </c>
    </row>
    <row r="207" spans="73:124">
      <c r="BU207" s="11">
        <v>199</v>
      </c>
      <c r="BV207" s="11">
        <v>199</v>
      </c>
      <c r="BW207" s="11">
        <v>199</v>
      </c>
      <c r="CC207" s="11">
        <v>199</v>
      </c>
      <c r="CD207" s="11">
        <v>255</v>
      </c>
      <c r="CE207" s="11">
        <v>199</v>
      </c>
      <c r="CF207" s="11">
        <v>255</v>
      </c>
      <c r="CG207" s="11">
        <v>199</v>
      </c>
      <c r="CH207" s="11">
        <v>255</v>
      </c>
      <c r="CS207" s="11">
        <v>199</v>
      </c>
      <c r="CT207" s="11">
        <v>255</v>
      </c>
      <c r="CU207" s="11">
        <v>255</v>
      </c>
      <c r="CV207" s="11">
        <v>199</v>
      </c>
      <c r="CW207" s="11">
        <v>255</v>
      </c>
      <c r="CX207" s="11">
        <v>255</v>
      </c>
      <c r="CY207" s="11">
        <v>199</v>
      </c>
      <c r="CZ207" s="11">
        <v>255</v>
      </c>
      <c r="DA207" s="11">
        <v>255</v>
      </c>
      <c r="DQ207" s="11">
        <v>199</v>
      </c>
      <c r="DR207" s="11">
        <v>255</v>
      </c>
      <c r="DS207" s="11">
        <v>255</v>
      </c>
      <c r="DT207" s="11">
        <v>255</v>
      </c>
    </row>
    <row r="208" spans="73:124">
      <c r="BU208" s="11">
        <v>200</v>
      </c>
      <c r="BV208" s="11">
        <v>200</v>
      </c>
      <c r="BW208" s="11">
        <v>200</v>
      </c>
      <c r="CC208" s="11">
        <v>200</v>
      </c>
      <c r="CD208" s="11">
        <v>0</v>
      </c>
      <c r="CE208" s="11">
        <v>200</v>
      </c>
      <c r="CF208" s="11">
        <v>0</v>
      </c>
      <c r="CG208" s="11">
        <v>200</v>
      </c>
      <c r="CH208" s="11">
        <v>0</v>
      </c>
      <c r="CS208" s="11">
        <v>200</v>
      </c>
      <c r="CT208" s="11">
        <v>0</v>
      </c>
      <c r="CU208" s="11">
        <v>0</v>
      </c>
      <c r="CV208" s="11">
        <v>200</v>
      </c>
      <c r="CW208" s="11">
        <v>0</v>
      </c>
      <c r="CX208" s="11">
        <v>0</v>
      </c>
      <c r="CY208" s="11">
        <v>200</v>
      </c>
      <c r="CZ208" s="11">
        <v>0</v>
      </c>
      <c r="DA208" s="11">
        <v>0</v>
      </c>
      <c r="DQ208" s="11">
        <v>200</v>
      </c>
      <c r="DR208" s="11">
        <v>0</v>
      </c>
      <c r="DS208" s="11">
        <v>0</v>
      </c>
      <c r="DT208" s="11">
        <v>0</v>
      </c>
    </row>
    <row r="209" spans="73:124">
      <c r="BU209" s="11">
        <v>201</v>
      </c>
      <c r="CC209" s="11">
        <v>201</v>
      </c>
      <c r="CD209" s="11">
        <v>255</v>
      </c>
      <c r="CS209" s="11">
        <v>201</v>
      </c>
      <c r="CT209" s="11">
        <v>255</v>
      </c>
      <c r="CU209" s="11">
        <v>255</v>
      </c>
      <c r="DQ209" s="11">
        <v>201</v>
      </c>
      <c r="DR209" s="11">
        <v>255</v>
      </c>
      <c r="DS209" s="11">
        <v>255</v>
      </c>
      <c r="DT209" s="11">
        <v>255</v>
      </c>
    </row>
    <row r="210" spans="73:124">
      <c r="BU210" s="11">
        <v>202</v>
      </c>
      <c r="CC210" s="11">
        <v>202</v>
      </c>
      <c r="CD210" s="11">
        <v>0</v>
      </c>
      <c r="CS210" s="11">
        <v>202</v>
      </c>
      <c r="CT210" s="11">
        <v>0</v>
      </c>
      <c r="CU210" s="11">
        <v>0</v>
      </c>
      <c r="DQ210" s="11">
        <v>202</v>
      </c>
      <c r="DR210" s="11">
        <v>0</v>
      </c>
      <c r="DS210" s="11">
        <v>0</v>
      </c>
      <c r="DT210" s="11">
        <v>0</v>
      </c>
    </row>
    <row r="211" spans="73:124">
      <c r="BU211" s="11">
        <v>203</v>
      </c>
      <c r="BV211" s="11">
        <v>203</v>
      </c>
      <c r="CC211" s="11">
        <v>203</v>
      </c>
      <c r="CD211" s="11">
        <v>255</v>
      </c>
      <c r="CE211" s="11">
        <v>203</v>
      </c>
      <c r="CF211" s="11">
        <v>255</v>
      </c>
      <c r="CS211" s="11">
        <v>203</v>
      </c>
      <c r="CT211" s="11">
        <v>255</v>
      </c>
      <c r="CU211" s="11">
        <v>255</v>
      </c>
      <c r="CV211" s="11">
        <v>203</v>
      </c>
      <c r="CW211" s="11">
        <v>255</v>
      </c>
      <c r="CX211" s="11">
        <v>255</v>
      </c>
      <c r="DQ211" s="11">
        <v>203</v>
      </c>
      <c r="DR211" s="11">
        <v>255</v>
      </c>
      <c r="DS211" s="11">
        <v>255</v>
      </c>
      <c r="DT211" s="11">
        <v>255</v>
      </c>
    </row>
    <row r="212" spans="73:124">
      <c r="BU212" s="11">
        <v>204</v>
      </c>
      <c r="BV212" s="11">
        <v>204</v>
      </c>
      <c r="CC212" s="11">
        <v>204</v>
      </c>
      <c r="CD212" s="11">
        <v>0</v>
      </c>
      <c r="CE212" s="11">
        <v>204</v>
      </c>
      <c r="CF212" s="11">
        <v>0</v>
      </c>
      <c r="CS212" s="11">
        <v>204</v>
      </c>
      <c r="CT212" s="11">
        <v>0</v>
      </c>
      <c r="CU212" s="11">
        <v>0</v>
      </c>
      <c r="CV212" s="11">
        <v>204</v>
      </c>
      <c r="CW212" s="11">
        <v>0</v>
      </c>
      <c r="CX212" s="11">
        <v>0</v>
      </c>
      <c r="DQ212" s="11">
        <v>204</v>
      </c>
      <c r="DR212" s="11">
        <v>0</v>
      </c>
      <c r="DS212" s="11">
        <v>0</v>
      </c>
      <c r="DT212" s="11">
        <v>0</v>
      </c>
    </row>
    <row r="213" spans="73:124">
      <c r="BU213" s="11">
        <v>205</v>
      </c>
      <c r="CC213" s="11">
        <v>205</v>
      </c>
      <c r="CD213" s="11">
        <v>255</v>
      </c>
      <c r="CS213" s="11">
        <v>205</v>
      </c>
      <c r="CT213" s="11">
        <v>255</v>
      </c>
      <c r="CU213" s="11">
        <v>255</v>
      </c>
      <c r="DQ213" s="11">
        <v>205</v>
      </c>
      <c r="DR213" s="11">
        <v>255</v>
      </c>
      <c r="DS213" s="11">
        <v>255</v>
      </c>
      <c r="DT213" s="11">
        <v>255</v>
      </c>
    </row>
    <row r="214" spans="73:124">
      <c r="BU214" s="11">
        <v>206</v>
      </c>
      <c r="CC214" s="11">
        <v>206</v>
      </c>
      <c r="CD214" s="11">
        <v>0</v>
      </c>
      <c r="CS214" s="11">
        <v>206</v>
      </c>
      <c r="CT214" s="11">
        <v>0</v>
      </c>
      <c r="CU214" s="11">
        <v>0</v>
      </c>
      <c r="DQ214" s="11">
        <v>206</v>
      </c>
      <c r="DR214" s="11">
        <v>0</v>
      </c>
      <c r="DS214" s="11">
        <v>0</v>
      </c>
      <c r="DT214" s="11">
        <v>0</v>
      </c>
    </row>
    <row r="215" spans="73:124">
      <c r="BU215" s="11">
        <v>207</v>
      </c>
      <c r="BV215" s="11">
        <v>207</v>
      </c>
      <c r="BW215" s="11">
        <v>207</v>
      </c>
      <c r="BX215" s="11">
        <v>207</v>
      </c>
      <c r="CC215" s="11">
        <v>207</v>
      </c>
      <c r="CD215" s="11">
        <v>255</v>
      </c>
      <c r="CE215" s="11">
        <v>207</v>
      </c>
      <c r="CF215" s="11">
        <v>255</v>
      </c>
      <c r="CG215" s="11">
        <v>207</v>
      </c>
      <c r="CH215" s="11">
        <v>255</v>
      </c>
      <c r="CI215" s="11">
        <v>207</v>
      </c>
      <c r="CJ215" s="11">
        <v>255</v>
      </c>
      <c r="CS215" s="11">
        <v>207</v>
      </c>
      <c r="CT215" s="11">
        <v>255</v>
      </c>
      <c r="CU215" s="11">
        <v>255</v>
      </c>
      <c r="CV215" s="11">
        <v>207</v>
      </c>
      <c r="CW215" s="11">
        <v>255</v>
      </c>
      <c r="CX215" s="11">
        <v>255</v>
      </c>
      <c r="CY215" s="11">
        <v>207</v>
      </c>
      <c r="CZ215" s="11">
        <v>255</v>
      </c>
      <c r="DA215" s="11">
        <v>255</v>
      </c>
      <c r="DB215" s="11">
        <v>207</v>
      </c>
      <c r="DC215" s="11">
        <v>255</v>
      </c>
      <c r="DD215" s="11">
        <v>255</v>
      </c>
      <c r="DQ215" s="11">
        <v>207</v>
      </c>
      <c r="DR215" s="11">
        <v>255</v>
      </c>
      <c r="DS215" s="11">
        <v>255</v>
      </c>
      <c r="DT215" s="11">
        <v>255</v>
      </c>
    </row>
    <row r="216" spans="73:124">
      <c r="BU216" s="11">
        <v>208</v>
      </c>
      <c r="BV216" s="11">
        <v>208</v>
      </c>
      <c r="BW216" s="11">
        <v>208</v>
      </c>
      <c r="BX216" s="11">
        <v>208</v>
      </c>
      <c r="CC216" s="11">
        <v>208</v>
      </c>
      <c r="CD216" s="11">
        <v>0</v>
      </c>
      <c r="CE216" s="11">
        <v>208</v>
      </c>
      <c r="CF216" s="11">
        <v>0</v>
      </c>
      <c r="CG216" s="11">
        <v>208</v>
      </c>
      <c r="CH216" s="11">
        <v>0</v>
      </c>
      <c r="CI216" s="11">
        <v>208</v>
      </c>
      <c r="CJ216" s="11">
        <v>0</v>
      </c>
      <c r="CS216" s="11">
        <v>208</v>
      </c>
      <c r="CT216" s="11">
        <v>0</v>
      </c>
      <c r="CU216" s="11">
        <v>0</v>
      </c>
      <c r="CV216" s="11">
        <v>208</v>
      </c>
      <c r="CW216" s="11">
        <v>0</v>
      </c>
      <c r="CX216" s="11">
        <v>0</v>
      </c>
      <c r="CY216" s="11">
        <v>208</v>
      </c>
      <c r="CZ216" s="11">
        <v>0</v>
      </c>
      <c r="DA216" s="11">
        <v>0</v>
      </c>
      <c r="DB216" s="11">
        <v>208</v>
      </c>
      <c r="DC216" s="11">
        <v>0</v>
      </c>
      <c r="DD216" s="11">
        <v>0</v>
      </c>
      <c r="DQ216" s="11">
        <v>208</v>
      </c>
      <c r="DR216" s="11">
        <v>0</v>
      </c>
      <c r="DS216" s="11">
        <v>0</v>
      </c>
      <c r="DT216" s="11">
        <v>0</v>
      </c>
    </row>
    <row r="217" spans="73:124">
      <c r="BU217" s="11">
        <v>209</v>
      </c>
      <c r="CC217" s="11">
        <v>209</v>
      </c>
      <c r="CD217" s="11">
        <v>255</v>
      </c>
      <c r="CS217" s="11">
        <v>209</v>
      </c>
      <c r="CT217" s="11">
        <v>255</v>
      </c>
      <c r="CU217" s="11">
        <v>255</v>
      </c>
      <c r="DQ217" s="11">
        <v>209</v>
      </c>
      <c r="DR217" s="11">
        <v>255</v>
      </c>
      <c r="DS217" s="11">
        <v>255</v>
      </c>
      <c r="DT217" s="11">
        <v>255</v>
      </c>
    </row>
    <row r="218" spans="73:124">
      <c r="BU218" s="11">
        <v>210</v>
      </c>
      <c r="CC218" s="11">
        <v>210</v>
      </c>
      <c r="CD218" s="11">
        <v>0</v>
      </c>
      <c r="CS218" s="11">
        <v>210</v>
      </c>
      <c r="CT218" s="11">
        <v>0</v>
      </c>
      <c r="CU218" s="11">
        <v>0</v>
      </c>
      <c r="DQ218" s="11">
        <v>210</v>
      </c>
      <c r="DR218" s="11">
        <v>0</v>
      </c>
      <c r="DS218" s="11">
        <v>0</v>
      </c>
      <c r="DT218" s="11">
        <v>0</v>
      </c>
    </row>
    <row r="219" spans="73:124">
      <c r="BU219" s="11">
        <v>211</v>
      </c>
      <c r="BV219" s="11">
        <v>211</v>
      </c>
      <c r="CC219" s="11">
        <v>211</v>
      </c>
      <c r="CD219" s="11">
        <v>255</v>
      </c>
      <c r="CE219" s="11">
        <v>211</v>
      </c>
      <c r="CF219" s="11">
        <v>255</v>
      </c>
      <c r="CS219" s="11">
        <v>211</v>
      </c>
      <c r="CT219" s="11">
        <v>255</v>
      </c>
      <c r="CU219" s="11">
        <v>255</v>
      </c>
      <c r="CV219" s="11">
        <v>211</v>
      </c>
      <c r="CW219" s="11">
        <v>255</v>
      </c>
      <c r="CX219" s="11">
        <v>255</v>
      </c>
      <c r="DQ219" s="11">
        <v>211</v>
      </c>
      <c r="DR219" s="11">
        <v>255</v>
      </c>
      <c r="DS219" s="11">
        <v>255</v>
      </c>
      <c r="DT219" s="11">
        <v>255</v>
      </c>
    </row>
    <row r="220" spans="73:124">
      <c r="BU220" s="11">
        <v>212</v>
      </c>
      <c r="BV220" s="11">
        <v>212</v>
      </c>
      <c r="CC220" s="11">
        <v>212</v>
      </c>
      <c r="CD220" s="11">
        <v>0</v>
      </c>
      <c r="CE220" s="11">
        <v>212</v>
      </c>
      <c r="CF220" s="11">
        <v>0</v>
      </c>
      <c r="CS220" s="11">
        <v>212</v>
      </c>
      <c r="CT220" s="11">
        <v>0</v>
      </c>
      <c r="CU220" s="11">
        <v>0</v>
      </c>
      <c r="CV220" s="11">
        <v>212</v>
      </c>
      <c r="CW220" s="11">
        <v>0</v>
      </c>
      <c r="CX220" s="11">
        <v>0</v>
      </c>
      <c r="DQ220" s="11">
        <v>212</v>
      </c>
      <c r="DR220" s="11">
        <v>0</v>
      </c>
      <c r="DS220" s="11">
        <v>0</v>
      </c>
      <c r="DT220" s="11">
        <v>0</v>
      </c>
    </row>
    <row r="221" spans="73:124">
      <c r="BU221" s="11">
        <v>213</v>
      </c>
      <c r="CC221" s="11">
        <v>213</v>
      </c>
      <c r="CD221" s="11">
        <v>255</v>
      </c>
      <c r="CS221" s="11">
        <v>213</v>
      </c>
      <c r="CT221" s="11">
        <v>255</v>
      </c>
      <c r="CU221" s="11">
        <v>255</v>
      </c>
      <c r="DQ221" s="11">
        <v>213</v>
      </c>
      <c r="DR221" s="11">
        <v>255</v>
      </c>
      <c r="DS221" s="11">
        <v>255</v>
      </c>
      <c r="DT221" s="11">
        <v>255</v>
      </c>
    </row>
    <row r="222" spans="73:124">
      <c r="BU222" s="11">
        <v>214</v>
      </c>
      <c r="CC222" s="11">
        <v>214</v>
      </c>
      <c r="CD222" s="11">
        <v>0</v>
      </c>
      <c r="CS222" s="11">
        <v>214</v>
      </c>
      <c r="CT222" s="11">
        <v>0</v>
      </c>
      <c r="CU222" s="11">
        <v>0</v>
      </c>
      <c r="DQ222" s="11">
        <v>214</v>
      </c>
      <c r="DR222" s="11">
        <v>0</v>
      </c>
      <c r="DS222" s="11">
        <v>0</v>
      </c>
      <c r="DT222" s="11">
        <v>0</v>
      </c>
    </row>
    <row r="223" spans="73:124">
      <c r="BU223" s="11">
        <v>215</v>
      </c>
      <c r="BV223" s="11">
        <v>215</v>
      </c>
      <c r="BW223" s="11">
        <v>215</v>
      </c>
      <c r="CC223" s="11">
        <v>215</v>
      </c>
      <c r="CD223" s="11">
        <v>255</v>
      </c>
      <c r="CE223" s="11">
        <v>215</v>
      </c>
      <c r="CF223" s="11">
        <v>255</v>
      </c>
      <c r="CG223" s="11">
        <v>215</v>
      </c>
      <c r="CH223" s="11">
        <v>255</v>
      </c>
      <c r="CS223" s="11">
        <v>215</v>
      </c>
      <c r="CT223" s="11">
        <v>255</v>
      </c>
      <c r="CU223" s="11">
        <v>255</v>
      </c>
      <c r="CV223" s="11">
        <v>215</v>
      </c>
      <c r="CW223" s="11">
        <v>255</v>
      </c>
      <c r="CX223" s="11">
        <v>255</v>
      </c>
      <c r="CY223" s="11">
        <v>215</v>
      </c>
      <c r="CZ223" s="11">
        <v>255</v>
      </c>
      <c r="DA223" s="11">
        <v>255</v>
      </c>
      <c r="DQ223" s="11">
        <v>215</v>
      </c>
      <c r="DR223" s="11">
        <v>255</v>
      </c>
      <c r="DS223" s="11">
        <v>255</v>
      </c>
      <c r="DT223" s="11">
        <v>255</v>
      </c>
    </row>
    <row r="224" spans="73:124">
      <c r="BU224" s="11">
        <v>216</v>
      </c>
      <c r="BV224" s="11">
        <v>216</v>
      </c>
      <c r="BW224" s="11">
        <v>216</v>
      </c>
      <c r="CC224" s="11">
        <v>216</v>
      </c>
      <c r="CD224" s="11">
        <v>0</v>
      </c>
      <c r="CE224" s="11">
        <v>216</v>
      </c>
      <c r="CF224" s="11">
        <v>0</v>
      </c>
      <c r="CG224" s="11">
        <v>216</v>
      </c>
      <c r="CH224" s="11">
        <v>0</v>
      </c>
      <c r="CS224" s="11">
        <v>216</v>
      </c>
      <c r="CT224" s="11">
        <v>0</v>
      </c>
      <c r="CU224" s="11">
        <v>0</v>
      </c>
      <c r="CV224" s="11">
        <v>216</v>
      </c>
      <c r="CW224" s="11">
        <v>0</v>
      </c>
      <c r="CX224" s="11">
        <v>0</v>
      </c>
      <c r="CY224" s="11">
        <v>216</v>
      </c>
      <c r="CZ224" s="11">
        <v>0</v>
      </c>
      <c r="DA224" s="11">
        <v>0</v>
      </c>
      <c r="DQ224" s="11">
        <v>216</v>
      </c>
      <c r="DR224" s="11">
        <v>0</v>
      </c>
      <c r="DS224" s="11">
        <v>0</v>
      </c>
      <c r="DT224" s="11">
        <v>0</v>
      </c>
    </row>
    <row r="225" spans="73:124">
      <c r="BU225" s="11">
        <v>217</v>
      </c>
      <c r="CC225" s="11">
        <v>217</v>
      </c>
      <c r="CD225" s="11">
        <v>255</v>
      </c>
      <c r="CS225" s="11">
        <v>217</v>
      </c>
      <c r="CT225" s="11">
        <v>255</v>
      </c>
      <c r="CU225" s="11">
        <v>255</v>
      </c>
      <c r="DQ225" s="11">
        <v>217</v>
      </c>
      <c r="DR225" s="11">
        <v>255</v>
      </c>
      <c r="DS225" s="11">
        <v>255</v>
      </c>
      <c r="DT225" s="11">
        <v>255</v>
      </c>
    </row>
    <row r="226" spans="73:124">
      <c r="BU226" s="11">
        <v>218</v>
      </c>
      <c r="CC226" s="11">
        <v>218</v>
      </c>
      <c r="CD226" s="11">
        <v>0</v>
      </c>
      <c r="CS226" s="11">
        <v>218</v>
      </c>
      <c r="CT226" s="11">
        <v>0</v>
      </c>
      <c r="CU226" s="11">
        <v>0</v>
      </c>
      <c r="DQ226" s="11">
        <v>218</v>
      </c>
      <c r="DR226" s="11">
        <v>0</v>
      </c>
      <c r="DS226" s="11">
        <v>0</v>
      </c>
      <c r="DT226" s="11">
        <v>0</v>
      </c>
    </row>
    <row r="227" spans="73:124">
      <c r="BU227" s="11">
        <v>219</v>
      </c>
      <c r="BV227" s="11">
        <v>219</v>
      </c>
      <c r="CC227" s="11">
        <v>219</v>
      </c>
      <c r="CD227" s="11">
        <v>255</v>
      </c>
      <c r="CE227" s="11">
        <v>219</v>
      </c>
      <c r="CF227" s="11">
        <v>255</v>
      </c>
      <c r="CS227" s="11">
        <v>219</v>
      </c>
      <c r="CT227" s="11">
        <v>255</v>
      </c>
      <c r="CU227" s="11">
        <v>255</v>
      </c>
      <c r="CV227" s="11">
        <v>219</v>
      </c>
      <c r="CW227" s="11">
        <v>255</v>
      </c>
      <c r="CX227" s="11">
        <v>255</v>
      </c>
      <c r="DQ227" s="11">
        <v>219</v>
      </c>
      <c r="DR227" s="11">
        <v>255</v>
      </c>
      <c r="DS227" s="11">
        <v>255</v>
      </c>
      <c r="DT227" s="11">
        <v>255</v>
      </c>
    </row>
    <row r="228" spans="73:124">
      <c r="BU228" s="11">
        <v>220</v>
      </c>
      <c r="BV228" s="11">
        <v>220</v>
      </c>
      <c r="CC228" s="11">
        <v>220</v>
      </c>
      <c r="CD228" s="11">
        <v>0</v>
      </c>
      <c r="CE228" s="11">
        <v>220</v>
      </c>
      <c r="CF228" s="11">
        <v>0</v>
      </c>
      <c r="CS228" s="11">
        <v>220</v>
      </c>
      <c r="CT228" s="11">
        <v>0</v>
      </c>
      <c r="CU228" s="11">
        <v>0</v>
      </c>
      <c r="CV228" s="11">
        <v>220</v>
      </c>
      <c r="CW228" s="11">
        <v>0</v>
      </c>
      <c r="CX228" s="11">
        <v>0</v>
      </c>
      <c r="DQ228" s="11">
        <v>220</v>
      </c>
      <c r="DR228" s="11">
        <v>0</v>
      </c>
      <c r="DS228" s="11">
        <v>0</v>
      </c>
      <c r="DT228" s="11">
        <v>0</v>
      </c>
    </row>
    <row r="229" spans="73:124">
      <c r="BU229" s="11">
        <v>221</v>
      </c>
      <c r="CC229" s="11">
        <v>221</v>
      </c>
      <c r="CD229" s="11">
        <v>255</v>
      </c>
      <c r="CS229" s="11">
        <v>221</v>
      </c>
      <c r="CT229" s="11">
        <v>255</v>
      </c>
      <c r="CU229" s="11">
        <v>255</v>
      </c>
      <c r="DQ229" s="11">
        <v>221</v>
      </c>
      <c r="DR229" s="11">
        <v>255</v>
      </c>
      <c r="DS229" s="11">
        <v>255</v>
      </c>
      <c r="DT229" s="11">
        <v>255</v>
      </c>
    </row>
    <row r="230" spans="73:124">
      <c r="BU230" s="11">
        <v>222</v>
      </c>
      <c r="CC230" s="11">
        <v>222</v>
      </c>
      <c r="CD230" s="11">
        <v>0</v>
      </c>
      <c r="CS230" s="11">
        <v>222</v>
      </c>
      <c r="CT230" s="11">
        <v>0</v>
      </c>
      <c r="CU230" s="11">
        <v>0</v>
      </c>
      <c r="DQ230" s="11">
        <v>222</v>
      </c>
      <c r="DR230" s="11">
        <v>0</v>
      </c>
      <c r="DS230" s="11">
        <v>0</v>
      </c>
      <c r="DT230" s="11">
        <v>0</v>
      </c>
    </row>
    <row r="231" spans="73:124">
      <c r="BU231" s="11">
        <v>223</v>
      </c>
      <c r="BV231" s="11">
        <v>223</v>
      </c>
      <c r="BW231" s="11">
        <v>223</v>
      </c>
      <c r="BX231" s="11">
        <v>223</v>
      </c>
      <c r="BY231" s="11">
        <v>223</v>
      </c>
      <c r="CC231" s="11">
        <v>223</v>
      </c>
      <c r="CD231" s="11">
        <v>255</v>
      </c>
      <c r="CE231" s="11">
        <v>223</v>
      </c>
      <c r="CF231" s="11">
        <v>255</v>
      </c>
      <c r="CG231" s="11">
        <v>223</v>
      </c>
      <c r="CH231" s="11">
        <v>255</v>
      </c>
      <c r="CI231" s="11">
        <v>223</v>
      </c>
      <c r="CJ231" s="11">
        <v>255</v>
      </c>
      <c r="CK231" s="11">
        <v>223</v>
      </c>
      <c r="CL231" s="11">
        <v>255</v>
      </c>
      <c r="CS231" s="11">
        <v>223</v>
      </c>
      <c r="CT231" s="11">
        <v>255</v>
      </c>
      <c r="CU231" s="11">
        <v>255</v>
      </c>
      <c r="CV231" s="11">
        <v>223</v>
      </c>
      <c r="CW231" s="11">
        <v>255</v>
      </c>
      <c r="CX231" s="11">
        <v>255</v>
      </c>
      <c r="CY231" s="11">
        <v>223</v>
      </c>
      <c r="CZ231" s="11">
        <v>255</v>
      </c>
      <c r="DA231" s="11">
        <v>255</v>
      </c>
      <c r="DB231" s="11">
        <v>223</v>
      </c>
      <c r="DC231" s="11">
        <v>255</v>
      </c>
      <c r="DD231" s="11">
        <v>255</v>
      </c>
      <c r="DE231" s="11">
        <v>223</v>
      </c>
      <c r="DF231" s="11">
        <v>255</v>
      </c>
      <c r="DG231" s="11">
        <v>255</v>
      </c>
      <c r="DQ231" s="11">
        <v>223</v>
      </c>
      <c r="DR231" s="11">
        <v>255</v>
      </c>
      <c r="DS231" s="11">
        <v>255</v>
      </c>
      <c r="DT231" s="11">
        <v>255</v>
      </c>
    </row>
    <row r="232" spans="73:124">
      <c r="BU232" s="11">
        <v>224</v>
      </c>
      <c r="BV232" s="11">
        <v>224</v>
      </c>
      <c r="BW232" s="11">
        <v>224</v>
      </c>
      <c r="BX232" s="11">
        <v>224</v>
      </c>
      <c r="BY232" s="11">
        <v>224</v>
      </c>
      <c r="CC232" s="11">
        <v>224</v>
      </c>
      <c r="CD232" s="11">
        <v>0</v>
      </c>
      <c r="CE232" s="11">
        <v>224</v>
      </c>
      <c r="CF232" s="11">
        <v>0</v>
      </c>
      <c r="CG232" s="11">
        <v>224</v>
      </c>
      <c r="CH232" s="11">
        <v>0</v>
      </c>
      <c r="CI232" s="11">
        <v>224</v>
      </c>
      <c r="CJ232" s="11">
        <v>0</v>
      </c>
      <c r="CK232" s="11">
        <v>224</v>
      </c>
      <c r="CL232" s="11">
        <v>0</v>
      </c>
      <c r="CS232" s="11">
        <v>224</v>
      </c>
      <c r="CT232" s="11">
        <v>0</v>
      </c>
      <c r="CU232" s="11">
        <v>0</v>
      </c>
      <c r="CV232" s="11">
        <v>224</v>
      </c>
      <c r="CW232" s="11">
        <v>0</v>
      </c>
      <c r="CX232" s="11">
        <v>0</v>
      </c>
      <c r="CY232" s="11">
        <v>224</v>
      </c>
      <c r="CZ232" s="11">
        <v>0</v>
      </c>
      <c r="DA232" s="11">
        <v>0</v>
      </c>
      <c r="DB232" s="11">
        <v>224</v>
      </c>
      <c r="DC232" s="11">
        <v>0</v>
      </c>
      <c r="DD232" s="11">
        <v>0</v>
      </c>
      <c r="DE232" s="11">
        <v>224</v>
      </c>
      <c r="DF232" s="11">
        <v>0</v>
      </c>
      <c r="DG232" s="11">
        <v>0</v>
      </c>
      <c r="DQ232" s="11">
        <v>224</v>
      </c>
      <c r="DR232" s="11">
        <v>0</v>
      </c>
      <c r="DS232" s="11">
        <v>0</v>
      </c>
      <c r="DT232" s="11">
        <v>0</v>
      </c>
    </row>
    <row r="233" spans="73:124">
      <c r="BU233" s="11">
        <v>225</v>
      </c>
      <c r="CC233" s="11">
        <v>225</v>
      </c>
      <c r="CD233" s="11">
        <v>255</v>
      </c>
      <c r="CS233" s="11">
        <v>225</v>
      </c>
      <c r="CT233" s="11">
        <v>255</v>
      </c>
      <c r="CU233" s="11">
        <v>255</v>
      </c>
      <c r="DQ233" s="11">
        <v>225</v>
      </c>
      <c r="DR233" s="11">
        <v>255</v>
      </c>
      <c r="DS233" s="11">
        <v>255</v>
      </c>
      <c r="DT233" s="11">
        <v>255</v>
      </c>
    </row>
    <row r="234" spans="73:124">
      <c r="BU234" s="11">
        <v>226</v>
      </c>
      <c r="CC234" s="11">
        <v>226</v>
      </c>
      <c r="CD234" s="11">
        <v>0</v>
      </c>
      <c r="CS234" s="11">
        <v>226</v>
      </c>
      <c r="CT234" s="11">
        <v>0</v>
      </c>
      <c r="CU234" s="11">
        <v>0</v>
      </c>
      <c r="DQ234" s="11">
        <v>226</v>
      </c>
      <c r="DR234" s="11">
        <v>0</v>
      </c>
      <c r="DS234" s="11">
        <v>0</v>
      </c>
      <c r="DT234" s="11">
        <v>0</v>
      </c>
    </row>
    <row r="235" spans="73:124">
      <c r="BU235" s="11">
        <v>227</v>
      </c>
      <c r="BV235" s="11">
        <v>227</v>
      </c>
      <c r="CC235" s="11">
        <v>227</v>
      </c>
      <c r="CD235" s="11">
        <v>255</v>
      </c>
      <c r="CE235" s="11">
        <v>227</v>
      </c>
      <c r="CF235" s="11">
        <v>255</v>
      </c>
      <c r="CS235" s="11">
        <v>227</v>
      </c>
      <c r="CT235" s="11">
        <v>255</v>
      </c>
      <c r="CU235" s="11">
        <v>255</v>
      </c>
      <c r="CV235" s="11">
        <v>227</v>
      </c>
      <c r="CW235" s="11">
        <v>255</v>
      </c>
      <c r="CX235" s="11">
        <v>255</v>
      </c>
      <c r="DQ235" s="11">
        <v>227</v>
      </c>
      <c r="DR235" s="11">
        <v>255</v>
      </c>
      <c r="DS235" s="11">
        <v>255</v>
      </c>
      <c r="DT235" s="11">
        <v>255</v>
      </c>
    </row>
    <row r="236" spans="73:124">
      <c r="BU236" s="11">
        <v>228</v>
      </c>
      <c r="BV236" s="11">
        <v>228</v>
      </c>
      <c r="CC236" s="11">
        <v>228</v>
      </c>
      <c r="CD236" s="11">
        <v>0</v>
      </c>
      <c r="CE236" s="11">
        <v>228</v>
      </c>
      <c r="CF236" s="11">
        <v>0</v>
      </c>
      <c r="CS236" s="11">
        <v>228</v>
      </c>
      <c r="CT236" s="11">
        <v>0</v>
      </c>
      <c r="CU236" s="11">
        <v>0</v>
      </c>
      <c r="CV236" s="11">
        <v>228</v>
      </c>
      <c r="CW236" s="11">
        <v>0</v>
      </c>
      <c r="CX236" s="11">
        <v>0</v>
      </c>
      <c r="DQ236" s="11">
        <v>228</v>
      </c>
      <c r="DR236" s="11">
        <v>0</v>
      </c>
      <c r="DS236" s="11">
        <v>0</v>
      </c>
      <c r="DT236" s="11">
        <v>0</v>
      </c>
    </row>
    <row r="237" spans="73:124">
      <c r="BU237" s="11">
        <v>229</v>
      </c>
      <c r="CC237" s="11">
        <v>229</v>
      </c>
      <c r="CD237" s="11">
        <v>255</v>
      </c>
      <c r="CS237" s="11">
        <v>229</v>
      </c>
      <c r="CT237" s="11">
        <v>255</v>
      </c>
      <c r="CU237" s="11">
        <v>255</v>
      </c>
      <c r="DQ237" s="11">
        <v>229</v>
      </c>
      <c r="DR237" s="11">
        <v>255</v>
      </c>
      <c r="DS237" s="11">
        <v>255</v>
      </c>
      <c r="DT237" s="11">
        <v>255</v>
      </c>
    </row>
    <row r="238" spans="73:124">
      <c r="BU238" s="11">
        <v>230</v>
      </c>
      <c r="CC238" s="11">
        <v>230</v>
      </c>
      <c r="CD238" s="11">
        <v>0</v>
      </c>
      <c r="CS238" s="11">
        <v>230</v>
      </c>
      <c r="CT238" s="11">
        <v>0</v>
      </c>
      <c r="CU238" s="11">
        <v>0</v>
      </c>
      <c r="DQ238" s="11">
        <v>230</v>
      </c>
      <c r="DR238" s="11">
        <v>0</v>
      </c>
      <c r="DS238" s="11">
        <v>0</v>
      </c>
      <c r="DT238" s="11">
        <v>0</v>
      </c>
    </row>
    <row r="239" spans="73:124">
      <c r="BU239" s="11">
        <v>231</v>
      </c>
      <c r="BV239" s="11">
        <v>231</v>
      </c>
      <c r="BW239" s="11">
        <v>231</v>
      </c>
      <c r="CC239" s="11">
        <v>231</v>
      </c>
      <c r="CD239" s="11">
        <v>255</v>
      </c>
      <c r="CE239" s="11">
        <v>231</v>
      </c>
      <c r="CF239" s="11">
        <v>255</v>
      </c>
      <c r="CG239" s="11">
        <v>231</v>
      </c>
      <c r="CH239" s="11">
        <v>255</v>
      </c>
      <c r="CS239" s="11">
        <v>231</v>
      </c>
      <c r="CT239" s="11">
        <v>255</v>
      </c>
      <c r="CU239" s="11">
        <v>255</v>
      </c>
      <c r="CV239" s="11">
        <v>231</v>
      </c>
      <c r="CW239" s="11">
        <v>255</v>
      </c>
      <c r="CX239" s="11">
        <v>255</v>
      </c>
      <c r="CY239" s="11">
        <v>231</v>
      </c>
      <c r="CZ239" s="11">
        <v>255</v>
      </c>
      <c r="DA239" s="11">
        <v>255</v>
      </c>
      <c r="DQ239" s="11">
        <v>231</v>
      </c>
      <c r="DR239" s="11">
        <v>255</v>
      </c>
      <c r="DS239" s="11">
        <v>255</v>
      </c>
      <c r="DT239" s="11">
        <v>255</v>
      </c>
    </row>
    <row r="240" spans="73:124">
      <c r="BU240" s="11">
        <v>232</v>
      </c>
      <c r="BV240" s="11">
        <v>232</v>
      </c>
      <c r="BW240" s="11">
        <v>232</v>
      </c>
      <c r="CC240" s="11">
        <v>232</v>
      </c>
      <c r="CD240" s="11">
        <v>0</v>
      </c>
      <c r="CE240" s="11">
        <v>232</v>
      </c>
      <c r="CF240" s="11">
        <v>0</v>
      </c>
      <c r="CG240" s="11">
        <v>232</v>
      </c>
      <c r="CH240" s="11">
        <v>0</v>
      </c>
      <c r="CS240" s="11">
        <v>232</v>
      </c>
      <c r="CT240" s="11">
        <v>0</v>
      </c>
      <c r="CU240" s="11">
        <v>0</v>
      </c>
      <c r="CV240" s="11">
        <v>232</v>
      </c>
      <c r="CW240" s="11">
        <v>0</v>
      </c>
      <c r="CX240" s="11">
        <v>0</v>
      </c>
      <c r="CY240" s="11">
        <v>232</v>
      </c>
      <c r="CZ240" s="11">
        <v>0</v>
      </c>
      <c r="DA240" s="11">
        <v>0</v>
      </c>
      <c r="DQ240" s="11">
        <v>232</v>
      </c>
      <c r="DR240" s="11">
        <v>0</v>
      </c>
      <c r="DS240" s="11">
        <v>0</v>
      </c>
      <c r="DT240" s="11">
        <v>0</v>
      </c>
    </row>
    <row r="241" spans="73:124">
      <c r="BU241" s="11">
        <v>233</v>
      </c>
      <c r="CC241" s="11">
        <v>233</v>
      </c>
      <c r="CD241" s="11">
        <v>255</v>
      </c>
      <c r="CS241" s="11">
        <v>233</v>
      </c>
      <c r="CT241" s="11">
        <v>255</v>
      </c>
      <c r="CU241" s="11">
        <v>255</v>
      </c>
      <c r="DQ241" s="11">
        <v>233</v>
      </c>
      <c r="DR241" s="11">
        <v>255</v>
      </c>
      <c r="DS241" s="11">
        <v>255</v>
      </c>
      <c r="DT241" s="11">
        <v>255</v>
      </c>
    </row>
    <row r="242" spans="73:124">
      <c r="BU242" s="11">
        <v>234</v>
      </c>
      <c r="CC242" s="11">
        <v>234</v>
      </c>
      <c r="CD242" s="11">
        <v>0</v>
      </c>
      <c r="CS242" s="11">
        <v>234</v>
      </c>
      <c r="CT242" s="11">
        <v>0</v>
      </c>
      <c r="CU242" s="11">
        <v>0</v>
      </c>
      <c r="DQ242" s="11">
        <v>234</v>
      </c>
      <c r="DR242" s="11">
        <v>0</v>
      </c>
      <c r="DS242" s="11">
        <v>0</v>
      </c>
      <c r="DT242" s="11">
        <v>0</v>
      </c>
    </row>
    <row r="243" spans="73:124">
      <c r="BU243" s="11">
        <v>235</v>
      </c>
      <c r="BV243" s="11">
        <v>235</v>
      </c>
      <c r="CC243" s="11">
        <v>235</v>
      </c>
      <c r="CD243" s="11">
        <v>255</v>
      </c>
      <c r="CE243" s="11">
        <v>235</v>
      </c>
      <c r="CF243" s="11">
        <v>255</v>
      </c>
      <c r="CS243" s="11">
        <v>235</v>
      </c>
      <c r="CT243" s="11">
        <v>255</v>
      </c>
      <c r="CU243" s="11">
        <v>255</v>
      </c>
      <c r="CV243" s="11">
        <v>235</v>
      </c>
      <c r="CW243" s="11">
        <v>255</v>
      </c>
      <c r="CX243" s="11">
        <v>255</v>
      </c>
      <c r="DQ243" s="11">
        <v>235</v>
      </c>
      <c r="DR243" s="11">
        <v>255</v>
      </c>
      <c r="DS243" s="11">
        <v>255</v>
      </c>
      <c r="DT243" s="11">
        <v>255</v>
      </c>
    </row>
    <row r="244" spans="73:124">
      <c r="BU244" s="11">
        <v>236</v>
      </c>
      <c r="BV244" s="11">
        <v>236</v>
      </c>
      <c r="CC244" s="11">
        <v>236</v>
      </c>
      <c r="CD244" s="11">
        <v>0</v>
      </c>
      <c r="CE244" s="11">
        <v>236</v>
      </c>
      <c r="CF244" s="11">
        <v>0</v>
      </c>
      <c r="CS244" s="11">
        <v>236</v>
      </c>
      <c r="CT244" s="11">
        <v>0</v>
      </c>
      <c r="CU244" s="11">
        <v>0</v>
      </c>
      <c r="CV244" s="11">
        <v>236</v>
      </c>
      <c r="CW244" s="11">
        <v>0</v>
      </c>
      <c r="CX244" s="11">
        <v>0</v>
      </c>
      <c r="DQ244" s="11">
        <v>236</v>
      </c>
      <c r="DR244" s="11">
        <v>0</v>
      </c>
      <c r="DS244" s="11">
        <v>0</v>
      </c>
      <c r="DT244" s="11">
        <v>0</v>
      </c>
    </row>
    <row r="245" spans="73:124">
      <c r="BU245" s="11">
        <v>237</v>
      </c>
      <c r="CC245" s="11">
        <v>237</v>
      </c>
      <c r="CD245" s="11">
        <v>255</v>
      </c>
      <c r="CS245" s="11">
        <v>237</v>
      </c>
      <c r="CT245" s="11">
        <v>255</v>
      </c>
      <c r="CU245" s="11">
        <v>255</v>
      </c>
      <c r="DQ245" s="11">
        <v>237</v>
      </c>
      <c r="DR245" s="11">
        <v>255</v>
      </c>
      <c r="DS245" s="11">
        <v>255</v>
      </c>
      <c r="DT245" s="11">
        <v>255</v>
      </c>
    </row>
    <row r="246" spans="73:124">
      <c r="BU246" s="11">
        <v>238</v>
      </c>
      <c r="CC246" s="11">
        <v>238</v>
      </c>
      <c r="CD246" s="11">
        <v>0</v>
      </c>
      <c r="CS246" s="11">
        <v>238</v>
      </c>
      <c r="CT246" s="11">
        <v>0</v>
      </c>
      <c r="CU246" s="11">
        <v>0</v>
      </c>
      <c r="DQ246" s="11">
        <v>238</v>
      </c>
      <c r="DR246" s="11">
        <v>0</v>
      </c>
      <c r="DS246" s="11">
        <v>0</v>
      </c>
      <c r="DT246" s="11">
        <v>0</v>
      </c>
    </row>
    <row r="247" spans="73:124">
      <c r="BU247" s="11">
        <v>239</v>
      </c>
      <c r="BV247" s="11">
        <v>239</v>
      </c>
      <c r="BW247" s="11">
        <v>239</v>
      </c>
      <c r="BX247" s="11">
        <v>239</v>
      </c>
      <c r="CC247" s="11">
        <v>239</v>
      </c>
      <c r="CD247" s="11">
        <v>255</v>
      </c>
      <c r="CE247" s="11">
        <v>239</v>
      </c>
      <c r="CF247" s="11">
        <v>255</v>
      </c>
      <c r="CG247" s="11">
        <v>239</v>
      </c>
      <c r="CH247" s="11">
        <v>255</v>
      </c>
      <c r="CI247" s="11">
        <v>239</v>
      </c>
      <c r="CJ247" s="11">
        <v>255</v>
      </c>
      <c r="CS247" s="11">
        <v>239</v>
      </c>
      <c r="CT247" s="11">
        <v>255</v>
      </c>
      <c r="CU247" s="11">
        <v>255</v>
      </c>
      <c r="CV247" s="11">
        <v>239</v>
      </c>
      <c r="CW247" s="11">
        <v>255</v>
      </c>
      <c r="CX247" s="11">
        <v>255</v>
      </c>
      <c r="CY247" s="11">
        <v>239</v>
      </c>
      <c r="CZ247" s="11">
        <v>255</v>
      </c>
      <c r="DA247" s="11">
        <v>255</v>
      </c>
      <c r="DB247" s="11">
        <v>239</v>
      </c>
      <c r="DC247" s="11">
        <v>255</v>
      </c>
      <c r="DD247" s="11">
        <v>255</v>
      </c>
      <c r="DQ247" s="11">
        <v>239</v>
      </c>
      <c r="DR247" s="11">
        <v>255</v>
      </c>
      <c r="DS247" s="11">
        <v>255</v>
      </c>
      <c r="DT247" s="11">
        <v>255</v>
      </c>
    </row>
    <row r="248" spans="73:124">
      <c r="BU248" s="11">
        <v>240</v>
      </c>
      <c r="BV248" s="11">
        <v>240</v>
      </c>
      <c r="BW248" s="11">
        <v>240</v>
      </c>
      <c r="BX248" s="11">
        <v>240</v>
      </c>
      <c r="CC248" s="11">
        <v>240</v>
      </c>
      <c r="CD248" s="11">
        <v>0</v>
      </c>
      <c r="CE248" s="11">
        <v>240</v>
      </c>
      <c r="CF248" s="11">
        <v>0</v>
      </c>
      <c r="CG248" s="11">
        <v>240</v>
      </c>
      <c r="CH248" s="11">
        <v>0</v>
      </c>
      <c r="CI248" s="11">
        <v>240</v>
      </c>
      <c r="CJ248" s="11">
        <v>0</v>
      </c>
      <c r="CS248" s="11">
        <v>240</v>
      </c>
      <c r="CT248" s="11">
        <v>0</v>
      </c>
      <c r="CU248" s="11">
        <v>0</v>
      </c>
      <c r="CV248" s="11">
        <v>240</v>
      </c>
      <c r="CW248" s="11">
        <v>0</v>
      </c>
      <c r="CX248" s="11">
        <v>0</v>
      </c>
      <c r="CY248" s="11">
        <v>240</v>
      </c>
      <c r="CZ248" s="11">
        <v>0</v>
      </c>
      <c r="DA248" s="11">
        <v>0</v>
      </c>
      <c r="DB248" s="11">
        <v>240</v>
      </c>
      <c r="DC248" s="11">
        <v>0</v>
      </c>
      <c r="DD248" s="11">
        <v>0</v>
      </c>
      <c r="DQ248" s="11">
        <v>240</v>
      </c>
      <c r="DR248" s="11">
        <v>0</v>
      </c>
      <c r="DS248" s="11">
        <v>0</v>
      </c>
      <c r="DT248" s="11">
        <v>0</v>
      </c>
    </row>
    <row r="249" spans="73:124">
      <c r="BU249" s="11">
        <v>241</v>
      </c>
      <c r="CC249" s="11">
        <v>241</v>
      </c>
      <c r="CD249" s="11">
        <v>255</v>
      </c>
      <c r="CS249" s="11">
        <v>241</v>
      </c>
      <c r="CT249" s="11">
        <v>255</v>
      </c>
      <c r="CU249" s="11">
        <v>255</v>
      </c>
      <c r="DQ249" s="11">
        <v>241</v>
      </c>
      <c r="DR249" s="11">
        <v>255</v>
      </c>
      <c r="DS249" s="11">
        <v>255</v>
      </c>
      <c r="DT249" s="11">
        <v>255</v>
      </c>
    </row>
    <row r="250" spans="73:124">
      <c r="BU250" s="11">
        <v>242</v>
      </c>
      <c r="CC250" s="11">
        <v>242</v>
      </c>
      <c r="CD250" s="11">
        <v>0</v>
      </c>
      <c r="CS250" s="11">
        <v>242</v>
      </c>
      <c r="CT250" s="11">
        <v>0</v>
      </c>
      <c r="CU250" s="11">
        <v>0</v>
      </c>
      <c r="DQ250" s="11">
        <v>242</v>
      </c>
      <c r="DR250" s="11">
        <v>0</v>
      </c>
      <c r="DS250" s="11">
        <v>0</v>
      </c>
      <c r="DT250" s="11">
        <v>0</v>
      </c>
    </row>
    <row r="251" spans="73:124">
      <c r="BU251" s="11">
        <v>243</v>
      </c>
      <c r="BV251" s="11">
        <v>243</v>
      </c>
      <c r="CC251" s="11">
        <v>243</v>
      </c>
      <c r="CD251" s="11">
        <v>255</v>
      </c>
      <c r="CE251" s="11">
        <v>243</v>
      </c>
      <c r="CF251" s="11">
        <v>255</v>
      </c>
      <c r="CS251" s="11">
        <v>243</v>
      </c>
      <c r="CT251" s="11">
        <v>255</v>
      </c>
      <c r="CU251" s="11">
        <v>255</v>
      </c>
      <c r="CV251" s="11">
        <v>243</v>
      </c>
      <c r="CW251" s="11">
        <v>255</v>
      </c>
      <c r="CX251" s="11">
        <v>255</v>
      </c>
      <c r="DQ251" s="11">
        <v>243</v>
      </c>
      <c r="DR251" s="11">
        <v>255</v>
      </c>
      <c r="DS251" s="11">
        <v>255</v>
      </c>
      <c r="DT251" s="11">
        <v>255</v>
      </c>
    </row>
    <row r="252" spans="73:124">
      <c r="BU252" s="11">
        <v>244</v>
      </c>
      <c r="BV252" s="11">
        <v>244</v>
      </c>
      <c r="CC252" s="11">
        <v>244</v>
      </c>
      <c r="CD252" s="11">
        <v>0</v>
      </c>
      <c r="CE252" s="11">
        <v>244</v>
      </c>
      <c r="CF252" s="11">
        <v>0</v>
      </c>
      <c r="CS252" s="11">
        <v>244</v>
      </c>
      <c r="CT252" s="11">
        <v>0</v>
      </c>
      <c r="CU252" s="11">
        <v>0</v>
      </c>
      <c r="CV252" s="11">
        <v>244</v>
      </c>
      <c r="CW252" s="11">
        <v>0</v>
      </c>
      <c r="CX252" s="11">
        <v>0</v>
      </c>
      <c r="DQ252" s="11">
        <v>244</v>
      </c>
      <c r="DR252" s="11">
        <v>0</v>
      </c>
      <c r="DS252" s="11">
        <v>0</v>
      </c>
      <c r="DT252" s="11">
        <v>0</v>
      </c>
    </row>
    <row r="253" spans="73:124">
      <c r="BU253" s="11">
        <v>245</v>
      </c>
      <c r="CC253" s="11">
        <v>245</v>
      </c>
      <c r="CD253" s="11">
        <v>255</v>
      </c>
      <c r="CS253" s="11">
        <v>245</v>
      </c>
      <c r="CT253" s="11">
        <v>255</v>
      </c>
      <c r="CU253" s="11">
        <v>255</v>
      </c>
      <c r="DQ253" s="11">
        <v>245</v>
      </c>
      <c r="DR253" s="11">
        <v>255</v>
      </c>
      <c r="DS253" s="11">
        <v>255</v>
      </c>
      <c r="DT253" s="11">
        <v>255</v>
      </c>
    </row>
    <row r="254" spans="73:124">
      <c r="BU254" s="11">
        <v>246</v>
      </c>
      <c r="CC254" s="11">
        <v>246</v>
      </c>
      <c r="CD254" s="11">
        <v>0</v>
      </c>
      <c r="CS254" s="11">
        <v>246</v>
      </c>
      <c r="CT254" s="11">
        <v>0</v>
      </c>
      <c r="CU254" s="11">
        <v>0</v>
      </c>
      <c r="DQ254" s="11">
        <v>246</v>
      </c>
      <c r="DR254" s="11">
        <v>0</v>
      </c>
      <c r="DS254" s="11">
        <v>0</v>
      </c>
      <c r="DT254" s="11">
        <v>0</v>
      </c>
    </row>
    <row r="255" spans="73:124">
      <c r="BU255" s="11">
        <v>247</v>
      </c>
      <c r="BV255" s="11">
        <v>247</v>
      </c>
      <c r="BW255" s="11">
        <v>247</v>
      </c>
      <c r="CC255" s="11">
        <v>247</v>
      </c>
      <c r="CD255" s="11">
        <v>255</v>
      </c>
      <c r="CE255" s="11">
        <v>247</v>
      </c>
      <c r="CF255" s="11">
        <v>255</v>
      </c>
      <c r="CG255" s="11">
        <v>247</v>
      </c>
      <c r="CH255" s="11">
        <v>255</v>
      </c>
      <c r="CS255" s="11">
        <v>247</v>
      </c>
      <c r="CT255" s="11">
        <v>255</v>
      </c>
      <c r="CU255" s="11">
        <v>255</v>
      </c>
      <c r="CV255" s="11">
        <v>247</v>
      </c>
      <c r="CW255" s="11">
        <v>255</v>
      </c>
      <c r="CX255" s="11">
        <v>255</v>
      </c>
      <c r="CY255" s="11">
        <v>247</v>
      </c>
      <c r="CZ255" s="11">
        <v>255</v>
      </c>
      <c r="DA255" s="11">
        <v>255</v>
      </c>
      <c r="DQ255" s="11">
        <v>247</v>
      </c>
      <c r="DR255" s="11">
        <v>255</v>
      </c>
      <c r="DS255" s="11">
        <v>255</v>
      </c>
      <c r="DT255" s="11">
        <v>255</v>
      </c>
    </row>
    <row r="256" spans="73:124">
      <c r="BU256" s="11">
        <v>248</v>
      </c>
      <c r="BV256" s="11">
        <v>248</v>
      </c>
      <c r="BW256" s="11">
        <v>248</v>
      </c>
      <c r="CC256" s="11">
        <v>248</v>
      </c>
      <c r="CD256" s="11">
        <v>0</v>
      </c>
      <c r="CE256" s="11">
        <v>248</v>
      </c>
      <c r="CF256" s="11">
        <v>0</v>
      </c>
      <c r="CG256" s="11">
        <v>248</v>
      </c>
      <c r="CH256" s="11">
        <v>0</v>
      </c>
      <c r="CS256" s="11">
        <v>248</v>
      </c>
      <c r="CT256" s="11">
        <v>0</v>
      </c>
      <c r="CU256" s="11">
        <v>0</v>
      </c>
      <c r="CV256" s="11">
        <v>248</v>
      </c>
      <c r="CW256" s="11">
        <v>0</v>
      </c>
      <c r="CX256" s="11">
        <v>0</v>
      </c>
      <c r="CY256" s="11">
        <v>248</v>
      </c>
      <c r="CZ256" s="11">
        <v>0</v>
      </c>
      <c r="DA256" s="11">
        <v>0</v>
      </c>
      <c r="DQ256" s="11">
        <v>248</v>
      </c>
      <c r="DR256" s="11">
        <v>0</v>
      </c>
      <c r="DS256" s="11">
        <v>0</v>
      </c>
      <c r="DT256" s="11">
        <v>0</v>
      </c>
    </row>
    <row r="257" spans="73:124">
      <c r="BU257" s="11">
        <v>249</v>
      </c>
      <c r="CC257" s="11">
        <v>249</v>
      </c>
      <c r="CD257" s="11">
        <v>255</v>
      </c>
      <c r="CS257" s="11">
        <v>249</v>
      </c>
      <c r="CT257" s="11">
        <v>255</v>
      </c>
      <c r="CU257" s="11">
        <v>255</v>
      </c>
      <c r="DQ257" s="11">
        <v>249</v>
      </c>
      <c r="DR257" s="11">
        <v>255</v>
      </c>
      <c r="DS257" s="11">
        <v>255</v>
      </c>
      <c r="DT257" s="11">
        <v>255</v>
      </c>
    </row>
    <row r="258" spans="73:124">
      <c r="BU258" s="11">
        <v>250</v>
      </c>
      <c r="CC258" s="11">
        <v>250</v>
      </c>
      <c r="CD258" s="11">
        <v>0</v>
      </c>
      <c r="CS258" s="11">
        <v>250</v>
      </c>
      <c r="CT258" s="11">
        <v>0</v>
      </c>
      <c r="CU258" s="11">
        <v>0</v>
      </c>
      <c r="DQ258" s="11">
        <v>250</v>
      </c>
      <c r="DR258" s="11">
        <v>0</v>
      </c>
      <c r="DS258" s="11">
        <v>0</v>
      </c>
      <c r="DT258" s="11">
        <v>0</v>
      </c>
    </row>
    <row r="259" spans="73:124">
      <c r="BU259" s="11">
        <v>251</v>
      </c>
      <c r="BV259" s="11">
        <v>251</v>
      </c>
      <c r="CC259" s="11">
        <v>251</v>
      </c>
      <c r="CD259" s="11">
        <v>255</v>
      </c>
      <c r="CE259" s="11">
        <v>251</v>
      </c>
      <c r="CF259" s="11">
        <v>255</v>
      </c>
      <c r="CS259" s="11">
        <v>251</v>
      </c>
      <c r="CT259" s="11">
        <v>255</v>
      </c>
      <c r="CU259" s="11">
        <v>255</v>
      </c>
      <c r="CV259" s="11">
        <v>251</v>
      </c>
      <c r="CW259" s="11">
        <v>255</v>
      </c>
      <c r="CX259" s="11">
        <v>255</v>
      </c>
      <c r="DQ259" s="11">
        <v>251</v>
      </c>
      <c r="DR259" s="11">
        <v>255</v>
      </c>
      <c r="DS259" s="11">
        <v>255</v>
      </c>
      <c r="DT259" s="11">
        <v>255</v>
      </c>
    </row>
    <row r="260" spans="73:124">
      <c r="BU260" s="11">
        <v>252</v>
      </c>
      <c r="BV260" s="11">
        <v>252</v>
      </c>
      <c r="CC260" s="11">
        <v>252</v>
      </c>
      <c r="CD260" s="11">
        <v>0</v>
      </c>
      <c r="CE260" s="11">
        <v>252</v>
      </c>
      <c r="CF260" s="11">
        <v>0</v>
      </c>
      <c r="CS260" s="11">
        <v>252</v>
      </c>
      <c r="CT260" s="11">
        <v>0</v>
      </c>
      <c r="CU260" s="11">
        <v>0</v>
      </c>
      <c r="CV260" s="11">
        <v>252</v>
      </c>
      <c r="CW260" s="11">
        <v>0</v>
      </c>
      <c r="CX260" s="11">
        <v>0</v>
      </c>
      <c r="DQ260" s="11">
        <v>252</v>
      </c>
      <c r="DR260" s="11">
        <v>0</v>
      </c>
      <c r="DS260" s="11">
        <v>0</v>
      </c>
      <c r="DT260" s="11">
        <v>0</v>
      </c>
    </row>
    <row r="261" spans="73:124">
      <c r="BU261" s="11">
        <v>253</v>
      </c>
      <c r="CC261" s="11">
        <v>253</v>
      </c>
      <c r="CD261" s="11">
        <v>255</v>
      </c>
      <c r="CS261" s="11">
        <v>253</v>
      </c>
      <c r="CT261" s="11">
        <v>255</v>
      </c>
      <c r="CU261" s="11">
        <v>255</v>
      </c>
      <c r="DQ261" s="11">
        <v>253</v>
      </c>
      <c r="DR261" s="11">
        <v>255</v>
      </c>
      <c r="DS261" s="11">
        <v>255</v>
      </c>
      <c r="DT261" s="11">
        <v>255</v>
      </c>
    </row>
    <row r="262" spans="73:124">
      <c r="BU262" s="11">
        <v>254</v>
      </c>
      <c r="CC262" s="11">
        <v>254</v>
      </c>
      <c r="CD262" s="11">
        <v>0</v>
      </c>
      <c r="CS262" s="11">
        <v>254</v>
      </c>
      <c r="CT262" s="11">
        <v>0</v>
      </c>
      <c r="CU262" s="11">
        <v>0</v>
      </c>
      <c r="DQ262" s="11">
        <v>254</v>
      </c>
      <c r="DR262" s="11">
        <v>0</v>
      </c>
      <c r="DS262" s="11">
        <v>0</v>
      </c>
      <c r="DT262" s="11">
        <v>0</v>
      </c>
    </row>
    <row r="263" spans="73:124">
      <c r="BU263" s="11">
        <v>255</v>
      </c>
      <c r="BV263" s="11">
        <v>255</v>
      </c>
      <c r="BW263" s="11">
        <v>255</v>
      </c>
      <c r="BX263" s="11">
        <v>255</v>
      </c>
      <c r="BY263" s="11">
        <v>255</v>
      </c>
      <c r="BZ263" s="11">
        <v>255</v>
      </c>
      <c r="CA263" s="11">
        <v>255</v>
      </c>
      <c r="CB263" s="11">
        <v>255</v>
      </c>
      <c r="CC263" s="11">
        <v>255</v>
      </c>
      <c r="CD263" s="11">
        <v>255</v>
      </c>
      <c r="CE263" s="11">
        <v>255</v>
      </c>
      <c r="CF263" s="11">
        <v>255</v>
      </c>
      <c r="CG263" s="11">
        <v>255</v>
      </c>
      <c r="CH263" s="11">
        <v>255</v>
      </c>
      <c r="CI263" s="11">
        <v>255</v>
      </c>
      <c r="CJ263" s="11">
        <v>255</v>
      </c>
      <c r="CK263" s="11">
        <v>255</v>
      </c>
      <c r="CL263" s="11">
        <v>255</v>
      </c>
      <c r="CM263" s="11">
        <v>255</v>
      </c>
      <c r="CN263" s="11">
        <v>255</v>
      </c>
      <c r="CO263" s="11">
        <v>255</v>
      </c>
      <c r="CP263" s="11">
        <v>255</v>
      </c>
      <c r="CQ263" s="11">
        <v>255</v>
      </c>
      <c r="CR263" s="11">
        <v>255</v>
      </c>
      <c r="CS263" s="11">
        <v>255</v>
      </c>
      <c r="CT263" s="11">
        <v>255</v>
      </c>
      <c r="CU263" s="11">
        <v>255</v>
      </c>
      <c r="CV263" s="11">
        <v>255</v>
      </c>
      <c r="CW263" s="11">
        <v>255</v>
      </c>
      <c r="CX263" s="11">
        <v>255</v>
      </c>
      <c r="CY263" s="11">
        <v>255</v>
      </c>
      <c r="CZ263" s="11">
        <v>255</v>
      </c>
      <c r="DA263" s="11">
        <v>255</v>
      </c>
      <c r="DB263" s="11">
        <v>255</v>
      </c>
      <c r="DC263" s="11">
        <v>255</v>
      </c>
      <c r="DD263" s="11">
        <v>255</v>
      </c>
      <c r="DE263" s="11">
        <v>255</v>
      </c>
      <c r="DF263" s="11">
        <v>255</v>
      </c>
      <c r="DG263" s="11">
        <v>255</v>
      </c>
      <c r="DH263" s="11">
        <v>255</v>
      </c>
      <c r="DI263" s="11">
        <v>255</v>
      </c>
      <c r="DJ263" s="11">
        <v>255</v>
      </c>
      <c r="DK263" s="11">
        <v>255</v>
      </c>
      <c r="DL263" s="11">
        <v>255</v>
      </c>
      <c r="DM263" s="11">
        <v>255</v>
      </c>
      <c r="DN263" s="11">
        <v>255</v>
      </c>
      <c r="DO263" s="11">
        <v>255</v>
      </c>
      <c r="DP263" s="11">
        <v>255</v>
      </c>
      <c r="DQ263" s="11">
        <v>255</v>
      </c>
      <c r="DR263" s="11">
        <v>255</v>
      </c>
      <c r="DS263" s="11">
        <v>255</v>
      </c>
      <c r="DT263" s="11">
        <v>255</v>
      </c>
    </row>
  </sheetData>
  <sheetProtection algorithmName="SHA-512" hashValue="c6DwPUWD+GflDJpdTDKBSvYOyg5Y7PIugDOD9Zeu4kLZAVYcleH6JOQJNkV7L8XkPIDCOW0L9k4eMWNlbavJmw==" saltValue="+kYFyUm+e/rUdKgX9xMtEA==" spinCount="100000" sheet="1" formatColumns="0" autoFilter="0"/>
  <dataConsolidate/>
  <phoneticPr fontId="4"/>
  <conditionalFormatting sqref="G8:J107 L8:L107">
    <cfRule type="expression" dxfId="20" priority="13">
      <formula>AND($F8="診断希望あり",$G8="")</formula>
    </cfRule>
  </conditionalFormatting>
  <conditionalFormatting sqref="G8:L107">
    <cfRule type="expression" dxfId="19" priority="14">
      <formula>$F8&lt;&gt;"診断希望あり"</formula>
    </cfRule>
  </conditionalFormatting>
  <conditionalFormatting sqref="H8:J107 L8:L107">
    <cfRule type="expression" dxfId="18" priority="12">
      <formula>AND($F8="診断希望あり",OR($G8="インターネット",$G8="インターネットVPN"),$H8="")</formula>
    </cfRule>
  </conditionalFormatting>
  <conditionalFormatting sqref="H8:L107">
    <cfRule type="expression" dxfId="17" priority="5">
      <formula>$G8="閉域網"</formula>
    </cfRule>
  </conditionalFormatting>
  <conditionalFormatting sqref="I8:J107 L8:L107">
    <cfRule type="expression" dxfId="16" priority="11">
      <formula>AND($F8="診断希望あり",OR($G8="インターネット",$G8="インターネットVPN"),$H8="固定IP",I8="")</formula>
    </cfRule>
  </conditionalFormatting>
  <conditionalFormatting sqref="J8:J107">
    <cfRule type="expression" dxfId="15" priority="8">
      <formula>AND($F8="診断希望あり",$I8&lt;&gt;"",$I8&lt;&gt;"脆弱性診断当日に連携してください。",$J8&lt;&gt;"/32")</formula>
    </cfRule>
  </conditionalFormatting>
  <conditionalFormatting sqref="J8:K107">
    <cfRule type="expression" dxfId="14" priority="6">
      <formula>$I8="脆弱性診断当日に連携してください。"</formula>
    </cfRule>
  </conditionalFormatting>
  <conditionalFormatting sqref="K8:K107">
    <cfRule type="expression" dxfId="13" priority="15">
      <formula>MATCH($K8,$BR$12,0)</formula>
    </cfRule>
    <cfRule type="expression" dxfId="12" priority="16">
      <formula>MATCH($K8,$BR$8:$BR$11,0)</formula>
    </cfRule>
  </conditionalFormatting>
  <conditionalFormatting sqref="L8:L107">
    <cfRule type="expression" dxfId="11" priority="10">
      <formula>AND($F8="診断希望あり",OR($G8="インターネット",$G8="インターネットVPN"),L8="")</formula>
    </cfRule>
  </conditionalFormatting>
  <conditionalFormatting sqref="AD8:AP107">
    <cfRule type="expression" dxfId="10" priority="7">
      <formula>OR($AC8="ルータ",$AC8="ファイアウォール/UTM")</formula>
    </cfRule>
  </conditionalFormatting>
  <dataValidations count="14">
    <dataValidation type="list" allowBlank="1" showInputMessage="1" sqref="E8:E107" xr:uid="{D942FC30-0492-499C-AC07-AF5D9B7A3340}">
      <formula1>$AW$8:$AW$13</formula1>
    </dataValidation>
    <dataValidation type="list" allowBlank="1" showInputMessage="1" showErrorMessage="1" sqref="F8:F107" xr:uid="{CBE7C202-5B7E-4BD9-A324-37C68C3F2133}">
      <formula1>"診断希望あり,"</formula1>
    </dataValidation>
    <dataValidation type="list" allowBlank="1" showInputMessage="1" showErrorMessage="1" sqref="G8:G107" xr:uid="{6A3CAAA7-0805-47C7-884A-B20705A5CD9F}">
      <formula1>"インターネット,インターネットVPN,閉域網,"</formula1>
    </dataValidation>
    <dataValidation type="list" allowBlank="1" showInputMessage="1" showErrorMessage="1" sqref="H8:H107" xr:uid="{1EFA3067-B447-419D-8FE2-10A762AF7232}">
      <formula1>"固定IP,動的IP,"</formula1>
    </dataValidation>
    <dataValidation type="list" allowBlank="1" showInputMessage="1" showErrorMessage="1" sqref="L8:L107" xr:uid="{2F5A04EE-74C4-4E4C-97CE-98321200C926}">
      <formula1>"機器A,機器B,"</formula1>
    </dataValidation>
    <dataValidation type="list" allowBlank="1" showInputMessage="1" showErrorMessage="1" sqref="U8:U107 AJ8:AJ107" xr:uid="{51FCFC5A-B9CC-478C-A536-4C62B4A62D62}">
      <formula1>"13桁以上,8~12桁,8桁未満,把握していない,"</formula1>
    </dataValidation>
    <dataValidation type="list" allowBlank="1" showInputMessage="1" showErrorMessage="1" sqref="V8:V107 AK8:AK107" xr:uid="{9DBC4CFD-8961-4E88-91BD-6052238E74FF}">
      <formula1>"混在あり,混在なし,把握していない,"</formula1>
    </dataValidation>
    <dataValidation type="list" allowBlank="1" showInputMessage="1" showErrorMessage="1" sqref="W8:W107 AL8:AL107 AA8:AA107 AP8:AP107 Y8:Y107 AN8:AN107" xr:uid="{9E53800A-3995-4327-90BA-E080C1DB9FF1}">
      <formula1>"はい,いいえ,把握していない,"</formula1>
    </dataValidation>
    <dataValidation type="list" allowBlank="1" showInputMessage="1" showErrorMessage="1" sqref="X8:X107 AM8:AM107" xr:uid="{1A2DB380-6268-4704-9195-DFBFF5D7A2B4}">
      <formula1>"2か月以内,3~6か月以内,7か月~1年以内,1年以上,不定期,なし,把握していない,"</formula1>
    </dataValidation>
    <dataValidation type="list" allowBlank="1" showInputMessage="1" showErrorMessage="1" sqref="Z8:Z107 AO8:AO107" xr:uid="{FEC8BDA9-92F3-47C8-A262-EDB0E4EB4BCB}">
      <formula1>"分けている,分けていない,把握していない,"</formula1>
    </dataValidation>
    <dataValidation type="list" allowBlank="1" showInputMessage="1" sqref="C8:C107 AE8:AF107 P8:Q107 S8:S107 AH8:AH107" xr:uid="{73CEB8E9-3C3D-413E-B791-1669A5A12FDC}">
      <formula1>"不明,"</formula1>
    </dataValidation>
    <dataValidation allowBlank="1" showInputMessage="1" sqref="R9:R107 D9:D107 B8:B107 AI8:AI107 T8:T107 AG9:AG107" xr:uid="{367C4834-6461-4284-BEC4-3EA8F6D45FD7}"/>
    <dataValidation type="list" allowBlank="1" showInputMessage="1" sqref="AD8:AD107 O8:O107" xr:uid="{36248846-B472-4680-8808-D56BF462C8C6}">
      <formula1>$AX$8:$AX$38</formula1>
    </dataValidation>
    <dataValidation type="list" allowBlank="1" showInputMessage="1" showErrorMessage="1" sqref="AC8:AC107 N8:N107" xr:uid="{DF275A2F-40BB-40B4-B0FB-73D5956E46D9}">
      <formula1>"ルータ,ファイアウォール/UTM,"</formula1>
    </dataValidation>
  </dataValidations>
  <printOptions horizontalCentered="1"/>
  <pageMargins left="0.51181102362204722" right="0.51181102362204722" top="0.39370078740157483" bottom="0.39370078740157483" header="0.11811023622047245" footer="0.11811023622047245"/>
  <pageSetup paperSize="9" scale="1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0AFB-0324-426C-8064-32828DC3AE5C}">
  <sheetPr codeName="Sheet4">
    <tabColor rgb="FFFFFF00"/>
    <pageSetUpPr fitToPage="1"/>
  </sheetPr>
  <dimension ref="A1:BB375"/>
  <sheetViews>
    <sheetView showGridLines="0" view="pageBreakPreview" zoomScale="55" zoomScaleNormal="70" zoomScaleSheetLayoutView="55" workbookViewId="0">
      <pane xSplit="2" ySplit="7" topLeftCell="C8" activePane="bottomRight" state="frozen"/>
      <selection pane="topRight" activeCell="C1" sqref="C1"/>
      <selection pane="bottomLeft" activeCell="A8" sqref="A8"/>
      <selection pane="bottomRight"/>
    </sheetView>
  </sheetViews>
  <sheetFormatPr defaultColWidth="8.625" defaultRowHeight="18.75"/>
  <cols>
    <col min="1" max="1" width="8.625" style="51" customWidth="1"/>
    <col min="2" max="2" width="44.875" style="51" customWidth="1"/>
    <col min="3" max="5" width="25.125" style="51" customWidth="1"/>
    <col min="6" max="6" width="22.125" style="51" bestFit="1" customWidth="1"/>
    <col min="7" max="8" width="25.125" style="51" customWidth="1"/>
    <col min="9" max="9" width="41.125" style="51" customWidth="1"/>
    <col min="10" max="10" width="25.125" style="51" customWidth="1"/>
    <col min="11" max="11" width="31.375" style="51" customWidth="1"/>
    <col min="12" max="12" width="14.625" style="131" customWidth="1"/>
    <col min="13" max="13" width="19.375" style="130" customWidth="1"/>
    <col min="14" max="14" width="14.625" style="130" customWidth="1"/>
    <col min="15" max="15" width="22.625" style="130" customWidth="1"/>
    <col min="16" max="16" width="24.375" style="130" customWidth="1"/>
    <col min="17" max="17" width="34.125" style="130" customWidth="1"/>
    <col min="18" max="19" width="28.125" style="130" customWidth="1"/>
    <col min="20" max="21" width="71.5" style="130" customWidth="1"/>
    <col min="22" max="22" width="46.5" style="130" customWidth="1"/>
    <col min="23" max="23" width="71.5" style="130" customWidth="1"/>
    <col min="24" max="24" width="47.875" style="130" customWidth="1"/>
    <col min="25" max="25" width="9.125" style="51" bestFit="1" customWidth="1"/>
    <col min="26" max="27" width="8.625" style="130"/>
    <col min="28" max="28" width="8.625" style="130" customWidth="1"/>
    <col min="29" max="29" width="18" style="130" customWidth="1"/>
    <col min="30" max="30" width="21" style="38" customWidth="1"/>
    <col min="31" max="32" width="21" style="38" hidden="1" customWidth="1"/>
    <col min="33" max="33" width="24.125" style="38" hidden="1" customWidth="1"/>
    <col min="34" max="40" width="16.375" style="38" hidden="1" customWidth="1"/>
    <col min="41" max="41" width="19.5" style="38" hidden="1" customWidth="1"/>
    <col min="42" max="42" width="28.125" style="38" hidden="1" customWidth="1"/>
    <col min="43" max="43" width="33.5" style="38" hidden="1" customWidth="1"/>
    <col min="44" max="44" width="30" style="38" hidden="1" customWidth="1"/>
    <col min="45" max="45" width="34.625" style="38" hidden="1" customWidth="1"/>
    <col min="46" max="46" width="27" style="38" customWidth="1"/>
    <col min="47" max="51" width="8.625" style="130"/>
    <col min="52" max="53" width="9.625" style="132" customWidth="1"/>
    <col min="54" max="63" width="9.625" style="130" customWidth="1"/>
    <col min="64" max="16384" width="8.625" style="130"/>
  </cols>
  <sheetData>
    <row r="1" spans="1:54" ht="30" customHeight="1">
      <c r="A1" s="38"/>
      <c r="B1" s="38"/>
      <c r="C1" s="38"/>
      <c r="D1" s="38"/>
      <c r="E1" s="38"/>
      <c r="F1" s="38"/>
      <c r="G1" s="38"/>
      <c r="H1" s="38"/>
      <c r="I1" s="38"/>
      <c r="J1" s="38"/>
      <c r="K1" s="225"/>
      <c r="L1"/>
      <c r="M1" s="38"/>
      <c r="N1" s="38"/>
      <c r="O1" s="38"/>
      <c r="P1" s="38"/>
      <c r="Q1" s="38"/>
      <c r="R1" s="38"/>
      <c r="S1" s="38"/>
      <c r="T1" s="38"/>
      <c r="U1" s="38"/>
      <c r="V1" s="38"/>
      <c r="W1" s="38"/>
      <c r="X1" s="256"/>
      <c r="Y1" s="130"/>
    </row>
    <row r="2" spans="1:54" ht="42.75" customHeight="1">
      <c r="A2" s="60" t="s">
        <v>243</v>
      </c>
      <c r="B2" s="60"/>
      <c r="C2" s="60"/>
      <c r="D2" s="60"/>
      <c r="E2" s="60"/>
      <c r="F2" s="263"/>
      <c r="G2" s="60"/>
      <c r="H2" s="60"/>
      <c r="I2" s="60"/>
      <c r="J2" s="60"/>
      <c r="K2" s="60"/>
      <c r="L2" s="60"/>
      <c r="M2" s="60"/>
      <c r="N2" s="60"/>
      <c r="O2" s="60"/>
      <c r="P2" s="60"/>
      <c r="Q2" s="60"/>
      <c r="R2" s="60"/>
      <c r="S2" s="60"/>
      <c r="T2" s="60"/>
      <c r="U2" s="60"/>
      <c r="V2" s="60"/>
      <c r="W2" s="60"/>
      <c r="X2" s="60"/>
      <c r="Y2" s="133"/>
      <c r="AZ2" s="130"/>
      <c r="BA2" s="130"/>
    </row>
    <row r="3" spans="1:54" s="51" customFormat="1" ht="17.25" customHeight="1">
      <c r="A3" s="39"/>
      <c r="B3" s="39"/>
      <c r="C3" s="39"/>
      <c r="D3" s="39"/>
      <c r="E3" s="39"/>
      <c r="F3" s="38"/>
      <c r="G3" s="39"/>
      <c r="H3" s="39"/>
      <c r="I3" s="39"/>
      <c r="J3" s="39"/>
      <c r="K3" s="39"/>
      <c r="L3" s="40"/>
      <c r="M3" s="40"/>
      <c r="N3" s="40"/>
      <c r="O3" s="40"/>
      <c r="P3" s="40"/>
      <c r="Q3" s="40"/>
      <c r="R3" s="40"/>
      <c r="S3" s="40"/>
      <c r="T3" s="40"/>
      <c r="U3" s="40"/>
      <c r="V3" s="40"/>
      <c r="W3" s="40"/>
      <c r="X3" s="39"/>
      <c r="Y3" s="133"/>
      <c r="AC3" s="130"/>
      <c r="AD3" s="38"/>
      <c r="AE3" s="38"/>
      <c r="AF3" s="38"/>
      <c r="AG3" s="38"/>
      <c r="AH3" s="38"/>
      <c r="AI3" s="38"/>
      <c r="AJ3" s="38"/>
      <c r="AK3" s="38"/>
      <c r="AL3" s="38"/>
      <c r="AM3" s="38"/>
      <c r="AN3" s="38"/>
      <c r="AO3" s="38"/>
      <c r="AP3" s="38"/>
      <c r="AQ3" s="38"/>
      <c r="AR3" s="38"/>
      <c r="AS3" s="204"/>
      <c r="AT3" s="40"/>
    </row>
    <row r="4" spans="1:54" ht="17.25" customHeight="1">
      <c r="A4" s="215"/>
      <c r="B4" s="221"/>
      <c r="C4" s="226" t="s">
        <v>244</v>
      </c>
      <c r="D4" s="227"/>
      <c r="E4" s="227"/>
      <c r="F4" s="227"/>
      <c r="G4" s="228"/>
      <c r="H4" s="228"/>
      <c r="I4" s="229"/>
      <c r="J4" s="230" t="s">
        <v>245</v>
      </c>
      <c r="K4" s="231"/>
      <c r="L4" s="243" t="s">
        <v>125</v>
      </c>
      <c r="M4" s="243"/>
      <c r="N4" s="243"/>
      <c r="O4" s="243"/>
      <c r="P4" s="243"/>
      <c r="Q4" s="243"/>
      <c r="R4" s="244"/>
      <c r="S4" s="249" t="s">
        <v>246</v>
      </c>
      <c r="T4" s="249"/>
      <c r="U4" s="249"/>
      <c r="V4" s="249"/>
      <c r="W4" s="249"/>
      <c r="X4" s="233"/>
      <c r="Y4" s="414"/>
      <c r="AE4" s="412" t="s">
        <v>247</v>
      </c>
      <c r="AF4" s="38" t="s">
        <v>248</v>
      </c>
      <c r="AG4" s="38" t="s">
        <v>249</v>
      </c>
      <c r="AH4" s="38" t="s">
        <v>131</v>
      </c>
      <c r="AI4" s="38" t="s">
        <v>250</v>
      </c>
      <c r="AJ4" s="38" t="s">
        <v>251</v>
      </c>
      <c r="AK4" s="38" t="s">
        <v>134</v>
      </c>
      <c r="AL4" s="38" t="s">
        <v>252</v>
      </c>
      <c r="AM4" s="38" t="s">
        <v>253</v>
      </c>
      <c r="AN4" s="38" t="s">
        <v>254</v>
      </c>
      <c r="AO4" s="38" t="s">
        <v>255</v>
      </c>
      <c r="AP4" s="38" t="s">
        <v>256</v>
      </c>
      <c r="AQ4" s="38" t="s">
        <v>257</v>
      </c>
      <c r="AR4" s="38" t="s">
        <v>258</v>
      </c>
      <c r="AS4" s="38" t="s">
        <v>259</v>
      </c>
      <c r="AZ4" s="130"/>
      <c r="BA4" s="130"/>
    </row>
    <row r="5" spans="1:54" ht="17.25" customHeight="1">
      <c r="A5" s="216"/>
      <c r="B5" s="222"/>
      <c r="C5" s="258"/>
      <c r="D5" s="227" t="s">
        <v>260</v>
      </c>
      <c r="E5" s="227"/>
      <c r="F5" s="227"/>
      <c r="G5" s="232" t="s">
        <v>261</v>
      </c>
      <c r="H5" s="233"/>
      <c r="I5" s="233"/>
      <c r="J5" s="234"/>
      <c r="K5" s="235"/>
      <c r="L5" s="81"/>
      <c r="M5" s="81"/>
      <c r="N5" s="81"/>
      <c r="O5" s="81"/>
      <c r="P5" s="81"/>
      <c r="Q5" s="81"/>
      <c r="R5" s="245"/>
      <c r="S5" s="245"/>
      <c r="T5" s="250" t="s">
        <v>262</v>
      </c>
      <c r="U5" s="243" t="s">
        <v>263</v>
      </c>
      <c r="V5" s="243"/>
      <c r="W5" s="243"/>
      <c r="X5" s="257"/>
      <c r="Y5" s="414"/>
      <c r="AE5" s="413"/>
      <c r="AZ5" s="130"/>
      <c r="BA5" s="130"/>
    </row>
    <row r="6" spans="1:54" ht="63" customHeight="1">
      <c r="A6" s="217" t="s">
        <v>264</v>
      </c>
      <c r="B6" s="223" t="s">
        <v>265</v>
      </c>
      <c r="C6" s="259" t="s">
        <v>266</v>
      </c>
      <c r="D6" s="236" t="s">
        <v>267</v>
      </c>
      <c r="E6" s="236" t="s">
        <v>268</v>
      </c>
      <c r="F6" s="237" t="s">
        <v>269</v>
      </c>
      <c r="G6" s="238" t="s">
        <v>267</v>
      </c>
      <c r="H6" s="239" t="s">
        <v>270</v>
      </c>
      <c r="I6" s="239" t="s">
        <v>271</v>
      </c>
      <c r="J6" s="240" t="s">
        <v>272</v>
      </c>
      <c r="K6" s="241" t="s">
        <v>273</v>
      </c>
      <c r="L6" s="246" t="s">
        <v>131</v>
      </c>
      <c r="M6" s="246" t="s">
        <v>132</v>
      </c>
      <c r="N6" s="246" t="s">
        <v>133</v>
      </c>
      <c r="O6" s="246" t="s">
        <v>134</v>
      </c>
      <c r="P6" s="246" t="s">
        <v>136</v>
      </c>
      <c r="Q6" s="246" t="s">
        <v>274</v>
      </c>
      <c r="R6" s="247" t="s">
        <v>275</v>
      </c>
      <c r="S6" s="247" t="s">
        <v>276</v>
      </c>
      <c r="T6" s="251" t="s">
        <v>277</v>
      </c>
      <c r="U6" s="251" t="s">
        <v>278</v>
      </c>
      <c r="V6" s="251" t="s">
        <v>279</v>
      </c>
      <c r="W6" s="254" t="s">
        <v>280</v>
      </c>
      <c r="X6" s="239" t="s">
        <v>281</v>
      </c>
      <c r="Y6" s="414"/>
      <c r="AD6" s="205"/>
      <c r="AE6" s="206" t="s">
        <v>282</v>
      </c>
      <c r="AF6" s="207" t="s">
        <v>283</v>
      </c>
      <c r="AG6" s="207" t="s">
        <v>284</v>
      </c>
      <c r="AH6" s="208" t="s">
        <v>285</v>
      </c>
      <c r="AI6" s="208" t="s">
        <v>286</v>
      </c>
      <c r="AJ6" s="208" t="s">
        <v>177</v>
      </c>
      <c r="AK6" s="208" t="s">
        <v>178</v>
      </c>
      <c r="AL6" s="208" t="s">
        <v>287</v>
      </c>
      <c r="AM6" s="208" t="s">
        <v>177</v>
      </c>
      <c r="AN6" s="208" t="s">
        <v>282</v>
      </c>
      <c r="AO6" s="206" t="s">
        <v>288</v>
      </c>
      <c r="AP6" s="206" t="s">
        <v>289</v>
      </c>
      <c r="AQ6" s="209" t="s">
        <v>290</v>
      </c>
      <c r="AR6" s="209" t="s">
        <v>290</v>
      </c>
      <c r="AS6" s="210" t="s">
        <v>291</v>
      </c>
      <c r="AZ6" s="130"/>
      <c r="BA6" s="130"/>
    </row>
    <row r="7" spans="1:54" ht="24" customHeight="1">
      <c r="A7" s="218" t="s">
        <v>145</v>
      </c>
      <c r="B7" s="61" t="s">
        <v>292</v>
      </c>
      <c r="C7" s="61" t="s">
        <v>293</v>
      </c>
      <c r="D7" s="61" t="s">
        <v>294</v>
      </c>
      <c r="E7" s="61" t="s">
        <v>295</v>
      </c>
      <c r="F7" s="242">
        <v>45748</v>
      </c>
      <c r="G7" s="61" t="s">
        <v>294</v>
      </c>
      <c r="H7" s="61" t="s">
        <v>289</v>
      </c>
      <c r="I7" s="61" t="s">
        <v>296</v>
      </c>
      <c r="J7" s="61" t="s">
        <v>297</v>
      </c>
      <c r="K7" s="61" t="s">
        <v>298</v>
      </c>
      <c r="L7" s="248" t="s">
        <v>299</v>
      </c>
      <c r="M7" s="248" t="s">
        <v>286</v>
      </c>
      <c r="N7" s="248" t="s">
        <v>300</v>
      </c>
      <c r="O7" s="248" t="s">
        <v>301</v>
      </c>
      <c r="P7" s="248" t="s">
        <v>169</v>
      </c>
      <c r="Q7" s="248" t="s">
        <v>300</v>
      </c>
      <c r="R7" s="248" t="s">
        <v>282</v>
      </c>
      <c r="S7" s="248" t="s">
        <v>282</v>
      </c>
      <c r="T7" s="248" t="s">
        <v>302</v>
      </c>
      <c r="U7" s="248" t="s">
        <v>284</v>
      </c>
      <c r="V7" s="248" t="s">
        <v>282</v>
      </c>
      <c r="W7" s="248" t="s">
        <v>303</v>
      </c>
      <c r="X7" s="61"/>
      <c r="Y7" s="134"/>
      <c r="AD7" s="205"/>
      <c r="AE7" s="206" t="s">
        <v>304</v>
      </c>
      <c r="AF7" s="207" t="s">
        <v>305</v>
      </c>
      <c r="AG7" s="207" t="s">
        <v>306</v>
      </c>
      <c r="AH7" s="208" t="s">
        <v>307</v>
      </c>
      <c r="AI7" s="208" t="s">
        <v>308</v>
      </c>
      <c r="AJ7" s="208" t="s">
        <v>309</v>
      </c>
      <c r="AK7" s="208" t="s">
        <v>310</v>
      </c>
      <c r="AL7" s="208" t="s">
        <v>311</v>
      </c>
      <c r="AM7" s="208" t="s">
        <v>309</v>
      </c>
      <c r="AN7" s="208" t="s">
        <v>304</v>
      </c>
      <c r="AO7" s="206" t="s">
        <v>312</v>
      </c>
      <c r="AP7" s="206" t="s">
        <v>313</v>
      </c>
      <c r="AQ7" s="205" t="s">
        <v>314</v>
      </c>
      <c r="AR7" s="210" t="s">
        <v>315</v>
      </c>
      <c r="AS7" s="210" t="s">
        <v>316</v>
      </c>
      <c r="AZ7" s="130"/>
      <c r="BA7" s="130"/>
    </row>
    <row r="8" spans="1:54" ht="45" customHeight="1">
      <c r="A8" s="219" t="s">
        <v>317</v>
      </c>
      <c r="B8" s="224" t="s">
        <v>288</v>
      </c>
      <c r="C8" s="260" t="s">
        <v>318</v>
      </c>
      <c r="D8" s="260"/>
      <c r="E8" s="260"/>
      <c r="F8" s="260"/>
      <c r="G8" s="260"/>
      <c r="H8" s="260"/>
      <c r="I8" s="260"/>
      <c r="J8" s="260"/>
      <c r="K8" s="261"/>
      <c r="L8" s="135"/>
      <c r="M8" s="136"/>
      <c r="N8" s="136"/>
      <c r="O8" s="136"/>
      <c r="P8" s="136"/>
      <c r="Q8" s="136"/>
      <c r="R8" s="136"/>
      <c r="S8" s="252"/>
      <c r="T8" s="253"/>
      <c r="U8" s="253"/>
      <c r="V8" s="255"/>
      <c r="W8" s="255"/>
      <c r="X8" s="41"/>
      <c r="Y8" s="137"/>
      <c r="Z8" s="132"/>
      <c r="AA8" s="132"/>
      <c r="AB8" s="132"/>
      <c r="AC8" s="132"/>
      <c r="AD8" s="205"/>
      <c r="AE8" s="206" t="s">
        <v>319</v>
      </c>
      <c r="AF8" s="207" t="s">
        <v>320</v>
      </c>
      <c r="AG8" s="207" t="s">
        <v>321</v>
      </c>
      <c r="AH8" s="208" t="s">
        <v>322</v>
      </c>
      <c r="AI8" s="208" t="s">
        <v>323</v>
      </c>
      <c r="AJ8" s="208" t="s">
        <v>323</v>
      </c>
      <c r="AK8" s="208" t="s">
        <v>301</v>
      </c>
      <c r="AL8" s="208" t="s">
        <v>323</v>
      </c>
      <c r="AM8" s="208" t="s">
        <v>323</v>
      </c>
      <c r="AN8" s="208" t="s">
        <v>319</v>
      </c>
      <c r="AO8" s="206" t="s">
        <v>324</v>
      </c>
      <c r="AP8" s="206"/>
      <c r="AQ8" s="210" t="s">
        <v>315</v>
      </c>
      <c r="AR8" s="211" t="s">
        <v>325</v>
      </c>
      <c r="AS8" s="210" t="s">
        <v>326</v>
      </c>
      <c r="AZ8" s="130"/>
      <c r="BA8" s="130"/>
    </row>
    <row r="9" spans="1:54" ht="45" customHeight="1">
      <c r="A9" s="220">
        <v>1</v>
      </c>
      <c r="B9" s="224" t="s">
        <v>288</v>
      </c>
      <c r="C9" s="42"/>
      <c r="D9" s="42"/>
      <c r="E9" s="43"/>
      <c r="F9" s="44"/>
      <c r="G9" s="42"/>
      <c r="H9" s="42"/>
      <c r="I9" s="42"/>
      <c r="J9" s="42"/>
      <c r="K9" s="42"/>
      <c r="L9" s="138"/>
      <c r="M9" s="138"/>
      <c r="N9" s="138"/>
      <c r="O9" s="138"/>
      <c r="P9" s="138"/>
      <c r="Q9" s="138"/>
      <c r="R9" s="138"/>
      <c r="S9" s="138"/>
      <c r="T9" s="139"/>
      <c r="U9" s="140"/>
      <c r="V9" s="138"/>
      <c r="W9" s="138"/>
      <c r="X9" s="41"/>
      <c r="Y9" s="137"/>
      <c r="Z9" s="132"/>
      <c r="AA9" s="132"/>
      <c r="AB9" s="132"/>
      <c r="AC9" s="132"/>
      <c r="AD9" s="205"/>
      <c r="AE9" s="206"/>
      <c r="AF9" s="207" t="s">
        <v>327</v>
      </c>
      <c r="AG9" s="207" t="s">
        <v>328</v>
      </c>
      <c r="AH9" s="208" t="s">
        <v>323</v>
      </c>
      <c r="AI9" s="208"/>
      <c r="AJ9" s="208"/>
      <c r="AK9" s="208" t="s">
        <v>329</v>
      </c>
      <c r="AL9" s="208"/>
      <c r="AM9" s="208"/>
      <c r="AN9" s="208"/>
      <c r="AO9" s="206" t="s">
        <v>330</v>
      </c>
      <c r="AP9" s="206"/>
      <c r="AQ9" s="211" t="s">
        <v>331</v>
      </c>
      <c r="AR9" s="211" t="s">
        <v>332</v>
      </c>
      <c r="AS9" s="210" t="s">
        <v>333</v>
      </c>
      <c r="AT9" s="212"/>
      <c r="AZ9" s="130"/>
      <c r="BB9" s="132"/>
    </row>
    <row r="10" spans="1:54" ht="45" customHeight="1">
      <c r="A10" s="220">
        <v>2</v>
      </c>
      <c r="B10" s="43"/>
      <c r="C10" s="42"/>
      <c r="D10" s="42"/>
      <c r="E10" s="43"/>
      <c r="F10" s="45"/>
      <c r="G10" s="42"/>
      <c r="H10" s="43"/>
      <c r="I10" s="43"/>
      <c r="J10" s="43"/>
      <c r="K10" s="42"/>
      <c r="L10" s="138"/>
      <c r="M10" s="138"/>
      <c r="N10" s="138"/>
      <c r="O10" s="138"/>
      <c r="P10" s="138"/>
      <c r="Q10" s="138"/>
      <c r="R10" s="138"/>
      <c r="S10" s="138"/>
      <c r="T10" s="139"/>
      <c r="U10" s="140"/>
      <c r="V10" s="138"/>
      <c r="W10" s="138"/>
      <c r="X10" s="41"/>
      <c r="Y10" s="137"/>
      <c r="Z10" s="132"/>
      <c r="AA10" s="132"/>
      <c r="AB10" s="132"/>
      <c r="AC10" s="132"/>
      <c r="AD10" s="205"/>
      <c r="AE10" s="206"/>
      <c r="AF10" s="207" t="s">
        <v>334</v>
      </c>
      <c r="AG10" s="207" t="s">
        <v>335</v>
      </c>
      <c r="AH10" s="208"/>
      <c r="AI10" s="208"/>
      <c r="AJ10" s="208"/>
      <c r="AK10" s="208" t="s">
        <v>336</v>
      </c>
      <c r="AL10" s="208"/>
      <c r="AM10" s="208"/>
      <c r="AN10" s="208"/>
      <c r="AO10" s="206" t="s">
        <v>337</v>
      </c>
      <c r="AP10" s="206"/>
      <c r="AQ10" s="211" t="s">
        <v>338</v>
      </c>
      <c r="AR10" s="211" t="s">
        <v>339</v>
      </c>
      <c r="AS10" s="210" t="s">
        <v>340</v>
      </c>
      <c r="AT10" s="212"/>
      <c r="AZ10" s="130"/>
      <c r="BB10" s="132"/>
    </row>
    <row r="11" spans="1:54" ht="45" customHeight="1">
      <c r="A11" s="220">
        <v>3</v>
      </c>
      <c r="B11" s="43"/>
      <c r="C11" s="42"/>
      <c r="D11" s="42"/>
      <c r="E11" s="43"/>
      <c r="F11" s="44"/>
      <c r="G11" s="42"/>
      <c r="H11" s="43"/>
      <c r="I11" s="43"/>
      <c r="J11" s="43"/>
      <c r="K11" s="42"/>
      <c r="L11" s="138"/>
      <c r="M11" s="138"/>
      <c r="N11" s="138"/>
      <c r="O11" s="138"/>
      <c r="P11" s="138"/>
      <c r="Q11" s="138"/>
      <c r="R11" s="138"/>
      <c r="S11" s="138"/>
      <c r="T11" s="139"/>
      <c r="U11" s="140"/>
      <c r="V11" s="138"/>
      <c r="W11" s="138"/>
      <c r="X11" s="41"/>
      <c r="Y11" s="137"/>
      <c r="Z11" s="132"/>
      <c r="AA11" s="132"/>
      <c r="AB11" s="132"/>
      <c r="AC11" s="132"/>
      <c r="AD11" s="205"/>
      <c r="AE11" s="206"/>
      <c r="AF11" s="207" t="s">
        <v>341</v>
      </c>
      <c r="AG11" s="207" t="s">
        <v>342</v>
      </c>
      <c r="AH11" s="208"/>
      <c r="AI11" s="208"/>
      <c r="AJ11" s="208"/>
      <c r="AK11" s="208" t="s">
        <v>343</v>
      </c>
      <c r="AL11" s="208"/>
      <c r="AM11" s="208"/>
      <c r="AN11" s="208"/>
      <c r="AO11" s="206" t="s">
        <v>344</v>
      </c>
      <c r="AP11" s="206"/>
      <c r="AQ11" s="210" t="s">
        <v>345</v>
      </c>
      <c r="AR11" s="210" t="s">
        <v>346</v>
      </c>
      <c r="AS11" s="210" t="s">
        <v>347</v>
      </c>
      <c r="AT11" s="212"/>
      <c r="AZ11" s="130"/>
      <c r="BB11" s="132"/>
    </row>
    <row r="12" spans="1:54" ht="45" customHeight="1">
      <c r="A12" s="220">
        <v>4</v>
      </c>
      <c r="B12" s="43"/>
      <c r="C12" s="42"/>
      <c r="D12" s="42"/>
      <c r="E12" s="43"/>
      <c r="F12" s="46"/>
      <c r="G12" s="42"/>
      <c r="H12" s="43"/>
      <c r="I12" s="43"/>
      <c r="J12" s="43"/>
      <c r="K12" s="42"/>
      <c r="L12" s="138"/>
      <c r="M12" s="138"/>
      <c r="N12" s="138"/>
      <c r="O12" s="138"/>
      <c r="P12" s="138"/>
      <c r="Q12" s="138"/>
      <c r="R12" s="138"/>
      <c r="S12" s="138"/>
      <c r="T12" s="139"/>
      <c r="U12" s="140"/>
      <c r="V12" s="138"/>
      <c r="W12" s="138"/>
      <c r="X12" s="41"/>
      <c r="Y12" s="137"/>
      <c r="Z12" s="132"/>
      <c r="AA12" s="132"/>
      <c r="AB12" s="132"/>
      <c r="AC12" s="132"/>
      <c r="AD12" s="205"/>
      <c r="AE12" s="206"/>
      <c r="AF12" s="207" t="s">
        <v>348</v>
      </c>
      <c r="AG12" s="207" t="s">
        <v>349</v>
      </c>
      <c r="AH12" s="208"/>
      <c r="AI12" s="208"/>
      <c r="AJ12" s="208"/>
      <c r="AK12" s="208" t="s">
        <v>323</v>
      </c>
      <c r="AL12" s="208"/>
      <c r="AM12" s="208"/>
      <c r="AN12" s="208"/>
      <c r="AO12" s="206" t="s">
        <v>350</v>
      </c>
      <c r="AP12" s="206"/>
      <c r="AQ12" s="210" t="s">
        <v>351</v>
      </c>
      <c r="AR12" s="210" t="s">
        <v>352</v>
      </c>
      <c r="AS12" s="210" t="s">
        <v>353</v>
      </c>
      <c r="AT12" s="212"/>
      <c r="AZ12" s="130"/>
      <c r="BB12" s="132"/>
    </row>
    <row r="13" spans="1:54" ht="45" customHeight="1">
      <c r="A13" s="220">
        <v>5</v>
      </c>
      <c r="B13" s="43"/>
      <c r="C13" s="42"/>
      <c r="D13" s="42"/>
      <c r="E13" s="43"/>
      <c r="F13" s="46"/>
      <c r="G13" s="42"/>
      <c r="H13" s="43"/>
      <c r="I13" s="43"/>
      <c r="J13" s="43"/>
      <c r="K13" s="42"/>
      <c r="L13" s="135"/>
      <c r="M13" s="138"/>
      <c r="N13" s="138"/>
      <c r="O13" s="138"/>
      <c r="P13" s="138"/>
      <c r="Q13" s="138"/>
      <c r="R13" s="138"/>
      <c r="S13" s="138"/>
      <c r="T13" s="139"/>
      <c r="U13" s="140"/>
      <c r="V13" s="138"/>
      <c r="W13" s="138"/>
      <c r="X13" s="41"/>
      <c r="Y13" s="137"/>
      <c r="Z13" s="132"/>
      <c r="AA13" s="132"/>
      <c r="AB13" s="132"/>
      <c r="AC13" s="132"/>
      <c r="AD13" s="205"/>
      <c r="AE13" s="208"/>
      <c r="AF13" s="207" t="s">
        <v>354</v>
      </c>
      <c r="AG13" s="207" t="s">
        <v>355</v>
      </c>
      <c r="AH13" s="208"/>
      <c r="AI13" s="208"/>
      <c r="AJ13" s="208"/>
      <c r="AK13" s="208"/>
      <c r="AL13" s="208"/>
      <c r="AM13" s="208"/>
      <c r="AN13" s="208"/>
      <c r="AP13" s="206"/>
      <c r="AQ13" s="210"/>
      <c r="AR13" s="210" t="s">
        <v>356</v>
      </c>
      <c r="AS13" s="211" t="s">
        <v>357</v>
      </c>
      <c r="AT13" s="213"/>
      <c r="AZ13" s="130"/>
      <c r="BB13" s="132"/>
    </row>
    <row r="14" spans="1:54" ht="31.5" customHeight="1">
      <c r="B14" s="47"/>
      <c r="C14" s="48"/>
      <c r="D14" s="48"/>
      <c r="E14" s="47"/>
      <c r="F14" s="49"/>
      <c r="G14" s="48"/>
      <c r="H14" s="47"/>
      <c r="I14" s="47"/>
      <c r="J14" s="47"/>
      <c r="K14" s="48"/>
      <c r="T14" s="132"/>
      <c r="U14" s="132"/>
      <c r="V14" s="132"/>
      <c r="W14" s="132"/>
      <c r="X14" s="50"/>
      <c r="Y14" s="50"/>
      <c r="Z14" s="132"/>
      <c r="AA14" s="132"/>
      <c r="AB14" s="132"/>
      <c r="AC14" s="132"/>
      <c r="AD14" s="205"/>
      <c r="AE14" s="206"/>
      <c r="AF14" s="207"/>
      <c r="AG14" s="207"/>
      <c r="AH14" s="208"/>
      <c r="AI14" s="208"/>
      <c r="AJ14" s="208"/>
      <c r="AK14" s="208"/>
      <c r="AL14" s="208"/>
      <c r="AM14" s="208"/>
      <c r="AN14" s="208"/>
      <c r="AO14" s="206"/>
      <c r="AP14" s="206"/>
      <c r="AQ14" s="210"/>
      <c r="AR14" s="210" t="s">
        <v>358</v>
      </c>
      <c r="AS14" s="211"/>
      <c r="AT14" s="213"/>
      <c r="AZ14" s="130"/>
      <c r="BB14" s="132"/>
    </row>
    <row r="15" spans="1:54">
      <c r="Y15" s="52"/>
      <c r="AE15" s="208"/>
      <c r="AF15" s="208"/>
      <c r="AG15" s="214"/>
      <c r="AH15" s="208"/>
      <c r="AI15" s="208"/>
      <c r="AJ15" s="208"/>
      <c r="AK15" s="208"/>
      <c r="AL15" s="208"/>
      <c r="AM15" s="208"/>
      <c r="AN15" s="208"/>
      <c r="AO15" s="208"/>
      <c r="AP15" s="208"/>
      <c r="AQ15" s="208"/>
      <c r="AR15" s="208" t="s">
        <v>359</v>
      </c>
      <c r="AS15" s="208"/>
    </row>
    <row r="16" spans="1:54">
      <c r="Y16" s="52"/>
      <c r="AE16" s="208"/>
      <c r="AF16" s="208"/>
      <c r="AG16" s="214"/>
      <c r="AH16" s="208"/>
      <c r="AI16" s="208"/>
      <c r="AJ16" s="208"/>
      <c r="AK16" s="208"/>
      <c r="AL16" s="208"/>
      <c r="AM16" s="208"/>
      <c r="AN16" s="208"/>
      <c r="AO16" s="208"/>
      <c r="AP16" s="208"/>
      <c r="AQ16" s="208"/>
      <c r="AR16" s="208" t="s">
        <v>360</v>
      </c>
      <c r="AS16" s="208"/>
    </row>
    <row r="17" spans="25:25">
      <c r="Y17" s="52"/>
    </row>
    <row r="18" spans="25:25">
      <c r="Y18" s="52"/>
    </row>
    <row r="19" spans="25:25">
      <c r="Y19" s="52"/>
    </row>
    <row r="20" spans="25:25">
      <c r="Y20" s="52"/>
    </row>
    <row r="21" spans="25:25">
      <c r="Y21" s="52"/>
    </row>
    <row r="22" spans="25:25">
      <c r="Y22" s="52"/>
    </row>
    <row r="23" spans="25:25">
      <c r="Y23" s="52"/>
    </row>
    <row r="24" spans="25:25">
      <c r="Y24" s="52"/>
    </row>
    <row r="25" spans="25:25">
      <c r="Y25" s="52"/>
    </row>
    <row r="26" spans="25:25">
      <c r="Y26" s="52"/>
    </row>
    <row r="27" spans="25:25">
      <c r="Y27" s="52"/>
    </row>
    <row r="28" spans="25:25">
      <c r="Y28" s="52"/>
    </row>
    <row r="29" spans="25:25">
      <c r="Y29" s="52"/>
    </row>
    <row r="30" spans="25:25">
      <c r="Y30" s="52"/>
    </row>
    <row r="31" spans="25:25">
      <c r="Y31" s="52"/>
    </row>
    <row r="32" spans="25:25">
      <c r="Y32" s="52"/>
    </row>
    <row r="33" spans="25:25">
      <c r="Y33" s="52"/>
    </row>
    <row r="34" spans="25:25">
      <c r="Y34" s="52"/>
    </row>
    <row r="35" spans="25:25">
      <c r="Y35" s="52"/>
    </row>
    <row r="36" spans="25:25">
      <c r="Y36" s="52"/>
    </row>
    <row r="37" spans="25:25">
      <c r="Y37" s="52"/>
    </row>
    <row r="38" spans="25:25">
      <c r="Y38" s="52"/>
    </row>
    <row r="39" spans="25:25">
      <c r="Y39" s="52"/>
    </row>
    <row r="40" spans="25:25">
      <c r="Y40" s="52"/>
    </row>
    <row r="41" spans="25:25">
      <c r="Y41" s="52"/>
    </row>
    <row r="42" spans="25:25">
      <c r="Y42" s="52"/>
    </row>
    <row r="43" spans="25:25">
      <c r="Y43" s="52"/>
    </row>
    <row r="44" spans="25:25">
      <c r="Y44" s="52"/>
    </row>
    <row r="45" spans="25:25">
      <c r="Y45" s="52"/>
    </row>
    <row r="46" spans="25:25">
      <c r="Y46" s="52"/>
    </row>
    <row r="47" spans="25:25">
      <c r="Y47" s="52"/>
    </row>
    <row r="48" spans="25:25">
      <c r="Y48" s="52"/>
    </row>
    <row r="49" spans="25:25">
      <c r="Y49" s="52"/>
    </row>
    <row r="50" spans="25:25">
      <c r="Y50" s="52"/>
    </row>
    <row r="51" spans="25:25">
      <c r="Y51" s="52"/>
    </row>
    <row r="52" spans="25:25">
      <c r="Y52" s="52"/>
    </row>
    <row r="53" spans="25:25">
      <c r="Y53" s="52"/>
    </row>
    <row r="54" spans="25:25">
      <c r="Y54" s="52"/>
    </row>
    <row r="55" spans="25:25">
      <c r="Y55" s="52"/>
    </row>
    <row r="56" spans="25:25">
      <c r="Y56" s="52"/>
    </row>
    <row r="57" spans="25:25">
      <c r="Y57" s="52"/>
    </row>
    <row r="58" spans="25:25">
      <c r="Y58" s="52"/>
    </row>
    <row r="59" spans="25:25">
      <c r="Y59" s="52"/>
    </row>
    <row r="60" spans="25:25">
      <c r="Y60" s="52"/>
    </row>
    <row r="61" spans="25:25">
      <c r="Y61" s="52"/>
    </row>
    <row r="62" spans="25:25">
      <c r="Y62" s="52"/>
    </row>
    <row r="63" spans="25:25">
      <c r="Y63" s="52"/>
    </row>
    <row r="64" spans="25:25">
      <c r="Y64" s="52"/>
    </row>
    <row r="65" spans="25:25">
      <c r="Y65" s="52"/>
    </row>
    <row r="66" spans="25:25">
      <c r="Y66" s="52"/>
    </row>
    <row r="67" spans="25:25">
      <c r="Y67" s="52"/>
    </row>
    <row r="68" spans="25:25">
      <c r="Y68" s="52"/>
    </row>
    <row r="69" spans="25:25">
      <c r="Y69" s="52"/>
    </row>
    <row r="70" spans="25:25">
      <c r="Y70" s="52"/>
    </row>
    <row r="71" spans="25:25">
      <c r="Y71" s="52"/>
    </row>
    <row r="72" spans="25:25">
      <c r="Y72" s="52"/>
    </row>
    <row r="73" spans="25:25">
      <c r="Y73" s="52"/>
    </row>
    <row r="74" spans="25:25">
      <c r="Y74" s="52"/>
    </row>
    <row r="75" spans="25:25">
      <c r="Y75" s="52"/>
    </row>
    <row r="76" spans="25:25">
      <c r="Y76" s="52"/>
    </row>
    <row r="77" spans="25:25">
      <c r="Y77" s="52"/>
    </row>
    <row r="78" spans="25:25">
      <c r="Y78" s="52"/>
    </row>
    <row r="79" spans="25:25">
      <c r="Y79" s="52"/>
    </row>
    <row r="80" spans="25:25">
      <c r="Y80" s="52"/>
    </row>
    <row r="81" spans="6:25">
      <c r="Y81" s="52"/>
    </row>
    <row r="82" spans="6:25">
      <c r="Y82" s="52"/>
    </row>
    <row r="83" spans="6:25">
      <c r="Y83" s="52"/>
    </row>
    <row r="84" spans="6:25">
      <c r="Y84" s="52"/>
    </row>
    <row r="85" spans="6:25">
      <c r="Y85" s="52"/>
    </row>
    <row r="86" spans="6:25">
      <c r="Y86" s="52"/>
    </row>
    <row r="87" spans="6:25">
      <c r="F87" s="48"/>
      <c r="Y87" s="52"/>
    </row>
    <row r="88" spans="6:25" ht="33">
      <c r="F88" s="133"/>
      <c r="Y88" s="52"/>
    </row>
    <row r="89" spans="6:25">
      <c r="Y89" s="52"/>
    </row>
    <row r="90" spans="6:25" ht="19.5">
      <c r="F90" s="141"/>
      <c r="Y90" s="52"/>
    </row>
    <row r="91" spans="6:25">
      <c r="F91" s="142"/>
      <c r="Y91" s="52"/>
    </row>
    <row r="92" spans="6:25">
      <c r="F92" s="143"/>
      <c r="Y92" s="52"/>
    </row>
    <row r="93" spans="6:25">
      <c r="F93" s="52"/>
      <c r="Y93" s="52"/>
    </row>
    <row r="94" spans="6:25">
      <c r="F94" s="52"/>
      <c r="Y94" s="52"/>
    </row>
    <row r="95" spans="6:25">
      <c r="F95" s="52"/>
      <c r="Y95" s="52"/>
    </row>
    <row r="96" spans="6:25">
      <c r="F96" s="52"/>
      <c r="Y96" s="52"/>
    </row>
    <row r="97" spans="6:25">
      <c r="F97" s="52"/>
      <c r="Y97" s="52"/>
    </row>
    <row r="98" spans="6:25">
      <c r="F98" s="52"/>
      <c r="Y98" s="52"/>
    </row>
    <row r="99" spans="6:25">
      <c r="F99" s="52"/>
      <c r="Y99" s="52"/>
    </row>
    <row r="100" spans="6:25">
      <c r="F100" s="52"/>
      <c r="Y100" s="52"/>
    </row>
    <row r="101" spans="6:25">
      <c r="F101" s="52"/>
      <c r="Y101" s="52"/>
    </row>
    <row r="102" spans="6:25">
      <c r="F102" s="52"/>
      <c r="Y102" s="52"/>
    </row>
    <row r="103" spans="6:25">
      <c r="F103" s="52"/>
      <c r="Y103" s="52"/>
    </row>
    <row r="104" spans="6:25">
      <c r="F104" s="52"/>
      <c r="Y104" s="52"/>
    </row>
    <row r="105" spans="6:25">
      <c r="F105" s="52"/>
      <c r="Y105" s="52"/>
    </row>
    <row r="106" spans="6:25">
      <c r="F106" s="52"/>
      <c r="Y106" s="52"/>
    </row>
    <row r="107" spans="6:25">
      <c r="F107" s="52"/>
      <c r="Y107" s="52"/>
    </row>
    <row r="108" spans="6:25">
      <c r="Y108" s="52"/>
    </row>
    <row r="109" spans="6:25">
      <c r="Y109" s="52"/>
    </row>
    <row r="110" spans="6:25">
      <c r="Y110" s="52"/>
    </row>
    <row r="111" spans="6:25">
      <c r="Y111" s="52"/>
    </row>
    <row r="112" spans="6:25">
      <c r="Y112" s="52"/>
    </row>
    <row r="113" spans="25:25">
      <c r="Y113" s="52"/>
    </row>
    <row r="114" spans="25:25">
      <c r="Y114" s="52"/>
    </row>
    <row r="115" spans="25:25">
      <c r="Y115" s="52"/>
    </row>
    <row r="116" spans="25:25">
      <c r="Y116" s="52"/>
    </row>
    <row r="117" spans="25:25">
      <c r="Y117" s="52"/>
    </row>
    <row r="118" spans="25:25">
      <c r="Y118" s="52"/>
    </row>
    <row r="119" spans="25:25">
      <c r="Y119" s="52"/>
    </row>
    <row r="120" spans="25:25">
      <c r="Y120" s="52"/>
    </row>
    <row r="121" spans="25:25">
      <c r="Y121" s="52"/>
    </row>
    <row r="122" spans="25:25">
      <c r="Y122" s="52"/>
    </row>
    <row r="123" spans="25:25">
      <c r="Y123" s="52"/>
    </row>
    <row r="124" spans="25:25">
      <c r="Y124" s="52"/>
    </row>
    <row r="125" spans="25:25">
      <c r="Y125" s="52"/>
    </row>
    <row r="126" spans="25:25">
      <c r="Y126" s="52"/>
    </row>
    <row r="127" spans="25:25">
      <c r="Y127" s="52"/>
    </row>
    <row r="128" spans="25:25">
      <c r="Y128" s="52"/>
    </row>
    <row r="129" spans="25:25">
      <c r="Y129" s="52"/>
    </row>
    <row r="130" spans="25:25">
      <c r="Y130" s="52"/>
    </row>
    <row r="131" spans="25:25">
      <c r="Y131" s="52"/>
    </row>
    <row r="132" spans="25:25">
      <c r="Y132" s="52"/>
    </row>
    <row r="133" spans="25:25">
      <c r="Y133" s="52"/>
    </row>
    <row r="134" spans="25:25">
      <c r="Y134" s="52"/>
    </row>
    <row r="135" spans="25:25">
      <c r="Y135" s="52"/>
    </row>
    <row r="136" spans="25:25">
      <c r="Y136" s="52"/>
    </row>
    <row r="137" spans="25:25">
      <c r="Y137" s="52"/>
    </row>
    <row r="138" spans="25:25">
      <c r="Y138" s="52"/>
    </row>
    <row r="139" spans="25:25">
      <c r="Y139" s="52"/>
    </row>
    <row r="140" spans="25:25">
      <c r="Y140" s="52"/>
    </row>
    <row r="141" spans="25:25">
      <c r="Y141" s="52"/>
    </row>
    <row r="142" spans="25:25">
      <c r="Y142" s="52"/>
    </row>
    <row r="143" spans="25:25">
      <c r="Y143" s="52"/>
    </row>
    <row r="144" spans="25:25">
      <c r="Y144" s="52"/>
    </row>
    <row r="145" spans="25:25">
      <c r="Y145" s="52"/>
    </row>
    <row r="146" spans="25:25">
      <c r="Y146" s="52"/>
    </row>
    <row r="147" spans="25:25">
      <c r="Y147" s="52"/>
    </row>
    <row r="148" spans="25:25">
      <c r="Y148" s="52"/>
    </row>
    <row r="149" spans="25:25">
      <c r="Y149" s="52"/>
    </row>
    <row r="150" spans="25:25">
      <c r="Y150" s="52"/>
    </row>
    <row r="151" spans="25:25">
      <c r="Y151" s="52"/>
    </row>
    <row r="152" spans="25:25">
      <c r="Y152" s="52"/>
    </row>
    <row r="153" spans="25:25">
      <c r="Y153" s="52"/>
    </row>
    <row r="154" spans="25:25">
      <c r="Y154" s="52"/>
    </row>
    <row r="155" spans="25:25">
      <c r="Y155" s="52"/>
    </row>
    <row r="156" spans="25:25">
      <c r="Y156" s="52"/>
    </row>
    <row r="157" spans="25:25">
      <c r="Y157" s="52"/>
    </row>
    <row r="158" spans="25:25">
      <c r="Y158" s="52"/>
    </row>
    <row r="159" spans="25:25">
      <c r="Y159" s="52"/>
    </row>
    <row r="160" spans="25:25">
      <c r="Y160" s="52"/>
    </row>
    <row r="161" spans="25:25">
      <c r="Y161" s="52"/>
    </row>
    <row r="162" spans="25:25">
      <c r="Y162" s="52"/>
    </row>
    <row r="163" spans="25:25">
      <c r="Y163" s="52"/>
    </row>
    <row r="164" spans="25:25">
      <c r="Y164" s="52"/>
    </row>
    <row r="165" spans="25:25">
      <c r="Y165" s="52"/>
    </row>
    <row r="166" spans="25:25">
      <c r="Y166" s="52"/>
    </row>
    <row r="167" spans="25:25">
      <c r="Y167" s="52"/>
    </row>
    <row r="168" spans="25:25">
      <c r="Y168" s="52"/>
    </row>
    <row r="169" spans="25:25">
      <c r="Y169" s="52"/>
    </row>
    <row r="170" spans="25:25">
      <c r="Y170" s="52"/>
    </row>
    <row r="171" spans="25:25">
      <c r="Y171" s="52"/>
    </row>
    <row r="172" spans="25:25">
      <c r="Y172" s="52"/>
    </row>
    <row r="173" spans="25:25">
      <c r="Y173" s="52"/>
    </row>
    <row r="174" spans="25:25">
      <c r="Y174" s="52"/>
    </row>
    <row r="175" spans="25:25">
      <c r="Y175" s="52"/>
    </row>
    <row r="176" spans="25:25">
      <c r="Y176" s="52"/>
    </row>
    <row r="177" spans="25:25">
      <c r="Y177" s="52"/>
    </row>
    <row r="178" spans="25:25">
      <c r="Y178" s="52"/>
    </row>
    <row r="179" spans="25:25">
      <c r="Y179" s="52"/>
    </row>
    <row r="180" spans="25:25">
      <c r="Y180" s="52"/>
    </row>
    <row r="181" spans="25:25">
      <c r="Y181" s="52"/>
    </row>
    <row r="182" spans="25:25">
      <c r="Y182" s="52"/>
    </row>
    <row r="183" spans="25:25">
      <c r="Y183" s="52"/>
    </row>
    <row r="184" spans="25:25">
      <c r="Y184" s="52"/>
    </row>
    <row r="185" spans="25:25">
      <c r="Y185" s="52"/>
    </row>
    <row r="186" spans="25:25">
      <c r="Y186" s="52"/>
    </row>
    <row r="187" spans="25:25">
      <c r="Y187" s="52"/>
    </row>
    <row r="188" spans="25:25">
      <c r="Y188" s="52"/>
    </row>
    <row r="189" spans="25:25">
      <c r="Y189" s="52"/>
    </row>
    <row r="190" spans="25:25">
      <c r="Y190" s="52"/>
    </row>
    <row r="191" spans="25:25">
      <c r="Y191" s="52"/>
    </row>
    <row r="192" spans="25:25">
      <c r="Y192" s="52"/>
    </row>
    <row r="193" spans="25:25">
      <c r="Y193" s="52"/>
    </row>
    <row r="194" spans="25:25">
      <c r="Y194" s="52"/>
    </row>
    <row r="195" spans="25:25">
      <c r="Y195" s="52"/>
    </row>
    <row r="196" spans="25:25">
      <c r="Y196" s="52"/>
    </row>
    <row r="197" spans="25:25">
      <c r="Y197" s="52"/>
    </row>
    <row r="198" spans="25:25">
      <c r="Y198" s="52"/>
    </row>
    <row r="199" spans="25:25">
      <c r="Y199" s="52"/>
    </row>
    <row r="200" spans="25:25">
      <c r="Y200" s="52"/>
    </row>
    <row r="201" spans="25:25">
      <c r="Y201" s="52"/>
    </row>
    <row r="202" spans="25:25">
      <c r="Y202" s="52"/>
    </row>
    <row r="203" spans="25:25">
      <c r="Y203" s="52"/>
    </row>
    <row r="204" spans="25:25">
      <c r="Y204" s="52"/>
    </row>
    <row r="205" spans="25:25">
      <c r="Y205" s="52"/>
    </row>
    <row r="206" spans="25:25">
      <c r="Y206" s="52"/>
    </row>
    <row r="207" spans="25:25">
      <c r="Y207" s="52"/>
    </row>
    <row r="208" spans="25:25">
      <c r="Y208" s="52"/>
    </row>
    <row r="209" spans="25:25">
      <c r="Y209" s="52"/>
    </row>
    <row r="210" spans="25:25">
      <c r="Y210" s="52"/>
    </row>
    <row r="211" spans="25:25">
      <c r="Y211" s="52"/>
    </row>
    <row r="212" spans="25:25">
      <c r="Y212" s="52"/>
    </row>
    <row r="213" spans="25:25">
      <c r="Y213" s="52"/>
    </row>
    <row r="214" spans="25:25">
      <c r="Y214" s="52"/>
    </row>
    <row r="215" spans="25:25">
      <c r="Y215" s="52"/>
    </row>
    <row r="216" spans="25:25">
      <c r="Y216" s="52"/>
    </row>
    <row r="217" spans="25:25">
      <c r="Y217" s="52"/>
    </row>
    <row r="218" spans="25:25">
      <c r="Y218" s="52"/>
    </row>
    <row r="219" spans="25:25">
      <c r="Y219" s="52"/>
    </row>
    <row r="220" spans="25:25">
      <c r="Y220" s="52"/>
    </row>
    <row r="221" spans="25:25">
      <c r="Y221" s="52"/>
    </row>
    <row r="222" spans="25:25">
      <c r="Y222" s="52"/>
    </row>
    <row r="223" spans="25:25">
      <c r="Y223" s="52"/>
    </row>
    <row r="224" spans="25:25">
      <c r="Y224" s="52"/>
    </row>
    <row r="225" spans="25:25">
      <c r="Y225" s="52"/>
    </row>
    <row r="226" spans="25:25">
      <c r="Y226" s="52"/>
    </row>
    <row r="227" spans="25:25">
      <c r="Y227" s="52"/>
    </row>
    <row r="228" spans="25:25">
      <c r="Y228" s="52"/>
    </row>
    <row r="229" spans="25:25">
      <c r="Y229" s="52"/>
    </row>
    <row r="230" spans="25:25">
      <c r="Y230" s="52"/>
    </row>
    <row r="231" spans="25:25">
      <c r="Y231" s="52"/>
    </row>
    <row r="232" spans="25:25">
      <c r="Y232" s="52"/>
    </row>
    <row r="233" spans="25:25">
      <c r="Y233" s="52"/>
    </row>
    <row r="234" spans="25:25">
      <c r="Y234" s="52"/>
    </row>
    <row r="235" spans="25:25">
      <c r="Y235" s="52"/>
    </row>
    <row r="236" spans="25:25">
      <c r="Y236" s="52"/>
    </row>
    <row r="237" spans="25:25">
      <c r="Y237" s="52"/>
    </row>
    <row r="238" spans="25:25">
      <c r="Y238" s="52"/>
    </row>
    <row r="239" spans="25:25">
      <c r="Y239" s="52"/>
    </row>
    <row r="240" spans="25:25">
      <c r="Y240" s="52"/>
    </row>
    <row r="241" spans="25:25">
      <c r="Y241" s="52"/>
    </row>
    <row r="242" spans="25:25">
      <c r="Y242" s="52"/>
    </row>
    <row r="243" spans="25:25">
      <c r="Y243" s="52"/>
    </row>
    <row r="244" spans="25:25">
      <c r="Y244" s="52"/>
    </row>
    <row r="245" spans="25:25">
      <c r="Y245" s="52"/>
    </row>
    <row r="246" spans="25:25">
      <c r="Y246" s="52"/>
    </row>
    <row r="247" spans="25:25">
      <c r="Y247" s="52"/>
    </row>
    <row r="248" spans="25:25">
      <c r="Y248" s="52"/>
    </row>
    <row r="249" spans="25:25">
      <c r="Y249" s="52"/>
    </row>
    <row r="250" spans="25:25">
      <c r="Y250" s="52"/>
    </row>
    <row r="251" spans="25:25">
      <c r="Y251" s="52"/>
    </row>
    <row r="252" spans="25:25">
      <c r="Y252" s="52"/>
    </row>
    <row r="253" spans="25:25">
      <c r="Y253" s="52"/>
    </row>
    <row r="254" spans="25:25">
      <c r="Y254" s="52"/>
    </row>
    <row r="255" spans="25:25">
      <c r="Y255" s="52"/>
    </row>
    <row r="256" spans="25:25">
      <c r="Y256" s="52"/>
    </row>
    <row r="257" spans="25:25">
      <c r="Y257" s="52"/>
    </row>
    <row r="258" spans="25:25">
      <c r="Y258" s="52"/>
    </row>
    <row r="259" spans="25:25">
      <c r="Y259" s="52"/>
    </row>
    <row r="260" spans="25:25">
      <c r="Y260" s="52"/>
    </row>
    <row r="261" spans="25:25">
      <c r="Y261" s="52"/>
    </row>
    <row r="262" spans="25:25">
      <c r="Y262" s="52"/>
    </row>
    <row r="263" spans="25:25">
      <c r="Y263" s="52"/>
    </row>
    <row r="264" spans="25:25">
      <c r="Y264" s="52"/>
    </row>
    <row r="265" spans="25:25">
      <c r="Y265" s="52"/>
    </row>
    <row r="266" spans="25:25">
      <c r="Y266" s="52"/>
    </row>
    <row r="267" spans="25:25">
      <c r="Y267" s="52"/>
    </row>
    <row r="268" spans="25:25">
      <c r="Y268" s="52"/>
    </row>
    <row r="269" spans="25:25">
      <c r="Y269" s="52"/>
    </row>
    <row r="270" spans="25:25">
      <c r="Y270" s="52"/>
    </row>
    <row r="271" spans="25:25">
      <c r="Y271" s="52"/>
    </row>
    <row r="272" spans="25:25">
      <c r="Y272" s="52"/>
    </row>
    <row r="273" spans="25:25">
      <c r="Y273" s="52"/>
    </row>
    <row r="274" spans="25:25">
      <c r="Y274" s="52"/>
    </row>
    <row r="275" spans="25:25">
      <c r="Y275" s="52"/>
    </row>
    <row r="276" spans="25:25">
      <c r="Y276" s="52"/>
    </row>
    <row r="277" spans="25:25">
      <c r="Y277" s="52"/>
    </row>
    <row r="278" spans="25:25">
      <c r="Y278" s="52"/>
    </row>
    <row r="279" spans="25:25">
      <c r="Y279" s="52"/>
    </row>
    <row r="280" spans="25:25">
      <c r="Y280" s="52"/>
    </row>
    <row r="281" spans="25:25">
      <c r="Y281" s="52"/>
    </row>
    <row r="282" spans="25:25">
      <c r="Y282" s="52"/>
    </row>
    <row r="283" spans="25:25">
      <c r="Y283" s="52"/>
    </row>
    <row r="284" spans="25:25">
      <c r="Y284" s="52"/>
    </row>
    <row r="285" spans="25:25">
      <c r="Y285" s="52"/>
    </row>
    <row r="286" spans="25:25">
      <c r="Y286" s="52"/>
    </row>
    <row r="287" spans="25:25">
      <c r="Y287" s="52"/>
    </row>
    <row r="288" spans="25:25">
      <c r="Y288" s="52"/>
    </row>
    <row r="289" spans="25:25">
      <c r="Y289" s="52"/>
    </row>
    <row r="290" spans="25:25">
      <c r="Y290" s="52"/>
    </row>
    <row r="291" spans="25:25">
      <c r="Y291" s="52"/>
    </row>
    <row r="292" spans="25:25">
      <c r="Y292" s="52"/>
    </row>
    <row r="293" spans="25:25">
      <c r="Y293" s="52"/>
    </row>
    <row r="294" spans="25:25">
      <c r="Y294" s="52"/>
    </row>
    <row r="295" spans="25:25">
      <c r="Y295" s="52"/>
    </row>
    <row r="296" spans="25:25">
      <c r="Y296" s="52"/>
    </row>
    <row r="297" spans="25:25">
      <c r="Y297" s="52"/>
    </row>
    <row r="298" spans="25:25">
      <c r="Y298" s="52"/>
    </row>
    <row r="299" spans="25:25">
      <c r="Y299" s="52"/>
    </row>
    <row r="300" spans="25:25">
      <c r="Y300" s="52"/>
    </row>
    <row r="301" spans="25:25">
      <c r="Y301" s="52"/>
    </row>
    <row r="302" spans="25:25">
      <c r="Y302" s="52"/>
    </row>
    <row r="303" spans="25:25">
      <c r="Y303" s="52"/>
    </row>
    <row r="304" spans="25:25">
      <c r="Y304" s="52"/>
    </row>
    <row r="305" spans="25:25">
      <c r="Y305" s="52"/>
    </row>
    <row r="306" spans="25:25">
      <c r="Y306" s="52"/>
    </row>
    <row r="307" spans="25:25">
      <c r="Y307" s="52"/>
    </row>
    <row r="308" spans="25:25">
      <c r="Y308" s="52"/>
    </row>
    <row r="309" spans="25:25">
      <c r="Y309" s="52"/>
    </row>
    <row r="310" spans="25:25">
      <c r="Y310" s="52"/>
    </row>
    <row r="311" spans="25:25">
      <c r="Y311" s="52"/>
    </row>
    <row r="312" spans="25:25">
      <c r="Y312" s="52"/>
    </row>
    <row r="313" spans="25:25">
      <c r="Y313" s="52"/>
    </row>
    <row r="314" spans="25:25">
      <c r="Y314" s="52"/>
    </row>
    <row r="315" spans="25:25">
      <c r="Y315" s="52"/>
    </row>
    <row r="316" spans="25:25">
      <c r="Y316" s="52"/>
    </row>
    <row r="317" spans="25:25">
      <c r="Y317" s="52"/>
    </row>
    <row r="318" spans="25:25">
      <c r="Y318" s="52"/>
    </row>
    <row r="319" spans="25:25">
      <c r="Y319" s="52"/>
    </row>
    <row r="320" spans="25:25">
      <c r="Y320" s="52"/>
    </row>
    <row r="321" spans="25:25">
      <c r="Y321" s="52"/>
    </row>
    <row r="322" spans="25:25">
      <c r="Y322" s="52"/>
    </row>
    <row r="323" spans="25:25">
      <c r="Y323" s="52"/>
    </row>
    <row r="324" spans="25:25">
      <c r="Y324" s="52"/>
    </row>
    <row r="325" spans="25:25">
      <c r="Y325" s="52"/>
    </row>
    <row r="326" spans="25:25">
      <c r="Y326" s="52"/>
    </row>
    <row r="327" spans="25:25">
      <c r="Y327" s="52"/>
    </row>
    <row r="328" spans="25:25">
      <c r="Y328" s="52"/>
    </row>
    <row r="329" spans="25:25">
      <c r="Y329" s="52"/>
    </row>
    <row r="330" spans="25:25">
      <c r="Y330" s="52"/>
    </row>
    <row r="331" spans="25:25">
      <c r="Y331" s="52"/>
    </row>
    <row r="332" spans="25:25">
      <c r="Y332" s="52"/>
    </row>
    <row r="333" spans="25:25">
      <c r="Y333" s="52"/>
    </row>
    <row r="334" spans="25:25">
      <c r="Y334" s="52"/>
    </row>
    <row r="335" spans="25:25">
      <c r="Y335" s="52"/>
    </row>
    <row r="336" spans="25:25">
      <c r="Y336" s="52"/>
    </row>
    <row r="337" spans="25:25">
      <c r="Y337" s="52"/>
    </row>
    <row r="338" spans="25:25">
      <c r="Y338" s="52"/>
    </row>
    <row r="339" spans="25:25">
      <c r="Y339" s="52"/>
    </row>
    <row r="340" spans="25:25">
      <c r="Y340" s="52"/>
    </row>
    <row r="341" spans="25:25">
      <c r="Y341" s="52"/>
    </row>
    <row r="342" spans="25:25">
      <c r="Y342" s="52"/>
    </row>
    <row r="343" spans="25:25">
      <c r="Y343" s="52"/>
    </row>
    <row r="344" spans="25:25">
      <c r="Y344" s="52"/>
    </row>
    <row r="345" spans="25:25">
      <c r="Y345" s="52"/>
    </row>
    <row r="346" spans="25:25">
      <c r="Y346" s="52"/>
    </row>
    <row r="347" spans="25:25">
      <c r="Y347" s="52"/>
    </row>
    <row r="348" spans="25:25">
      <c r="Y348" s="52"/>
    </row>
    <row r="349" spans="25:25">
      <c r="Y349" s="52"/>
    </row>
    <row r="350" spans="25:25">
      <c r="Y350" s="52"/>
    </row>
    <row r="351" spans="25:25">
      <c r="Y351" s="52"/>
    </row>
    <row r="352" spans="25:25">
      <c r="Y352" s="52"/>
    </row>
    <row r="353" spans="25:25">
      <c r="Y353" s="52"/>
    </row>
    <row r="354" spans="25:25">
      <c r="Y354" s="52"/>
    </row>
    <row r="355" spans="25:25">
      <c r="Y355" s="52"/>
    </row>
    <row r="356" spans="25:25">
      <c r="Y356" s="52"/>
    </row>
    <row r="357" spans="25:25">
      <c r="Y357" s="52"/>
    </row>
    <row r="358" spans="25:25">
      <c r="Y358" s="52"/>
    </row>
    <row r="359" spans="25:25">
      <c r="Y359" s="52"/>
    </row>
    <row r="360" spans="25:25">
      <c r="Y360" s="52"/>
    </row>
    <row r="361" spans="25:25">
      <c r="Y361" s="52"/>
    </row>
    <row r="362" spans="25:25">
      <c r="Y362" s="52"/>
    </row>
    <row r="363" spans="25:25">
      <c r="Y363" s="52"/>
    </row>
    <row r="364" spans="25:25">
      <c r="Y364" s="52"/>
    </row>
    <row r="365" spans="25:25">
      <c r="Y365" s="52"/>
    </row>
    <row r="366" spans="25:25">
      <c r="Y366" s="52"/>
    </row>
    <row r="367" spans="25:25">
      <c r="Y367" s="52"/>
    </row>
    <row r="368" spans="25:25">
      <c r="Y368" s="52"/>
    </row>
    <row r="369" spans="25:25">
      <c r="Y369" s="52"/>
    </row>
    <row r="370" spans="25:25">
      <c r="Y370" s="52"/>
    </row>
    <row r="371" spans="25:25">
      <c r="Y371" s="52"/>
    </row>
    <row r="372" spans="25:25">
      <c r="Y372" s="52"/>
    </row>
    <row r="373" spans="25:25">
      <c r="Y373" s="52"/>
    </row>
    <row r="374" spans="25:25">
      <c r="Y374" s="52"/>
    </row>
    <row r="375" spans="25:25">
      <c r="Y375" s="52"/>
    </row>
  </sheetData>
  <sheetProtection algorithmName="SHA-512" hashValue="gPVQMtOD5hbySep+soWSCuAp+8rSFQVQR8w+L3q1uRxGeYuj14ARjYRx0em+jvkgBwmJQJ7q/UnhNyCy39YQcw==" saltValue="VDlXZyJiskvUynPH6e/v7A==" spinCount="100000" sheet="1" objects="1" scenarios="1"/>
  <mergeCells count="2">
    <mergeCell ref="AE4:AE5"/>
    <mergeCell ref="Y4:Y6"/>
  </mergeCells>
  <phoneticPr fontId="4"/>
  <conditionalFormatting sqref="C9:W13">
    <cfRule type="expression" dxfId="9" priority="1">
      <formula>C9:W13&lt;&gt;""</formula>
    </cfRule>
  </conditionalFormatting>
  <conditionalFormatting sqref="G9:G14">
    <cfRule type="expression" dxfId="8" priority="11">
      <formula>$C9="いいえ"</formula>
    </cfRule>
  </conditionalFormatting>
  <conditionalFormatting sqref="K9:K13">
    <cfRule type="expression" dxfId="7" priority="4">
      <formula>$J9="把握していない"</formula>
    </cfRule>
    <cfRule type="expression" dxfId="6" priority="5">
      <formula>$J9="実施なし"</formula>
    </cfRule>
  </conditionalFormatting>
  <conditionalFormatting sqref="T9:T13">
    <cfRule type="expression" dxfId="5" priority="2">
      <formula>$S9="把握していない"</formula>
    </cfRule>
    <cfRule type="expression" dxfId="4" priority="6">
      <formula>$S9="実施している"</formula>
    </cfRule>
    <cfRule type="expression" dxfId="3" priority="9">
      <formula>$S9="実施していない"</formula>
    </cfRule>
  </conditionalFormatting>
  <conditionalFormatting sqref="U9:W13">
    <cfRule type="expression" dxfId="2" priority="3">
      <formula>$S9="把握していない"</formula>
    </cfRule>
    <cfRule type="expression" dxfId="1" priority="7">
      <formula>$S9="実施している"</formula>
    </cfRule>
    <cfRule type="expression" dxfId="0" priority="8">
      <formula>$S9="実施していない"</formula>
    </cfRule>
  </conditionalFormatting>
  <dataValidations count="20">
    <dataValidation showInputMessage="1" showErrorMessage="1" sqref="B8:B9" xr:uid="{4CA9117D-AD82-4C58-B422-8F2D47A13A30}"/>
    <dataValidation type="list" allowBlank="1" showInputMessage="1" sqref="H9:H13" xr:uid="{440C768B-74DF-428A-B770-16585897E3E0}">
      <formula1>"Windows 11,Windows 10"</formula1>
    </dataValidation>
    <dataValidation type="list" allowBlank="1" showInputMessage="1" showErrorMessage="1" sqref="L8:L13" xr:uid="{E4D04083-5F32-4247-91E4-63A34B58DC0A}">
      <formula1>$AH$6:$AH$9</formula1>
    </dataValidation>
    <dataValidation type="list" allowBlank="1" showInputMessage="1" showErrorMessage="1" sqref="M8:M13" xr:uid="{DAAA16FA-5CD8-46C6-B47D-6BA569557693}">
      <formula1>$AI$6:$AI$8</formula1>
    </dataValidation>
    <dataValidation type="list" allowBlank="1" showInputMessage="1" showErrorMessage="1" sqref="N8:N13" xr:uid="{A8D07D01-171F-4B79-9F6B-67D6565245DC}">
      <formula1>$AJ$6:$AJ$8</formula1>
    </dataValidation>
    <dataValidation type="list" allowBlank="1" showInputMessage="1" showErrorMessage="1" sqref="O8:O13" xr:uid="{14B5FDC2-9972-4FDB-A25F-002106993DEA}">
      <formula1>$AK$6:$AK$12</formula1>
    </dataValidation>
    <dataValidation type="list" allowBlank="1" showInputMessage="1" showErrorMessage="1" sqref="P8:P13" xr:uid="{98D6567A-52F1-4873-B30D-34E05F1F332D}">
      <formula1>$AL$6:$AL$8</formula1>
    </dataValidation>
    <dataValidation type="list" allowBlank="1" showInputMessage="1" showErrorMessage="1" sqref="Q8:Q13" xr:uid="{AF83E972-E045-4870-A903-EB432BCD05FE}">
      <formula1>$AM$6:$AM$8</formula1>
    </dataValidation>
    <dataValidation type="list" allowBlank="1" showInputMessage="1" showErrorMessage="1" sqref="R8:R13" xr:uid="{0798CD17-D6D3-4CEB-85A1-DA8F44905FF9}">
      <formula1>$AN$6:$AN$8</formula1>
    </dataValidation>
    <dataValidation type="list" allowBlank="1" showInputMessage="1" showErrorMessage="1" sqref="U9:U13" xr:uid="{2924956D-8225-4268-9DC7-93952686348D}">
      <formula1>$AG$6:$AG$13</formula1>
    </dataValidation>
    <dataValidation type="list" allowBlank="1" showInputMessage="1" showErrorMessage="1" sqref="T9:T13" xr:uid="{CF55E42C-BC39-4F20-A420-22DCDF2B6E70}">
      <formula1>$AF$6:$AF$13</formula1>
    </dataValidation>
    <dataValidation type="list" allowBlank="1" showInputMessage="1" showErrorMessage="1" sqref="V9:V13 S9:S13" xr:uid="{63E70931-773B-4356-9CE9-F78B703CFFF1}">
      <formula1>$AE$6:$AE$8</formula1>
    </dataValidation>
    <dataValidation type="list" allowBlank="1" showInputMessage="1" showErrorMessage="1" sqref="C9:C14" xr:uid="{C1298968-76D5-4ECA-BDF8-030577F15380}">
      <formula1>"はい,いいえ,わからない"</formula1>
    </dataValidation>
    <dataValidation type="list" allowBlank="1" showInputMessage="1" showErrorMessage="1" sqref="J14" xr:uid="{7377B9B0-9D6C-4926-929A-D80B6102C140}">
      <formula1>"実施あり,実施なし"</formula1>
    </dataValidation>
    <dataValidation allowBlank="1" showInputMessage="1" sqref="F9:F14" xr:uid="{1037516D-600D-43B4-9B4C-9EDD1D2690EA}"/>
    <dataValidation type="list" allowBlank="1" showInputMessage="1" showErrorMessage="1" sqref="H14" xr:uid="{E4871041-9A22-4331-91D0-99905098DA69}">
      <formula1>$AP$6:$AP$14</formula1>
    </dataValidation>
    <dataValidation type="list" allowBlank="1" showInputMessage="1" sqref="K9:K14" xr:uid="{AF7A6B3E-FEAA-4BDA-8221-E35A3CAC205F}">
      <formula1>$AS$6:$AS$14</formula1>
    </dataValidation>
    <dataValidation type="list" allowBlank="1" showInputMessage="1" sqref="I9:I14" xr:uid="{CBB9E847-46A6-4DB5-AA3B-4242493E78E5}">
      <formula1>$AQ$6:$AQ$12</formula1>
    </dataValidation>
    <dataValidation type="list" allowBlank="1" showInputMessage="1" showErrorMessage="1" sqref="B10:B14" xr:uid="{144B7262-4056-456E-886A-079B3F8B6BC3}">
      <formula1>$AO$6:$AO$12</formula1>
    </dataValidation>
    <dataValidation type="list" allowBlank="1" showInputMessage="1" showErrorMessage="1" sqref="J9:J13" xr:uid="{D3B83E66-6D96-456F-8856-313503C2D644}">
      <formula1>"実施あり,実施なし,把握していない"</formula1>
    </dataValidation>
  </dataValidations>
  <printOptions horizontalCentered="1"/>
  <pageMargins left="0.51181102362204722" right="0.51181102362204722" top="0.39370078740157483" bottom="0.39370078740157483" header="0.11811023622047245" footer="0.11811023622047245"/>
  <pageSetup paperSize="8"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3035-28C4-4FE9-9F9D-F968AF501AC8}">
  <sheetPr codeName="Sheet5">
    <tabColor rgb="FFFFFF00"/>
  </sheetPr>
  <dimension ref="A2:DV588"/>
  <sheetViews>
    <sheetView showGridLines="0" zoomScale="70" zoomScaleNormal="70" zoomScaleSheetLayoutView="40" workbookViewId="0">
      <pane xSplit="23" topLeftCell="X1" activePane="topRight" state="frozen"/>
      <selection pane="topRight"/>
    </sheetView>
  </sheetViews>
  <sheetFormatPr defaultColWidth="3.375" defaultRowHeight="18.75"/>
  <cols>
    <col min="1" max="24" width="7.625" style="124" customWidth="1"/>
    <col min="25" max="95" width="3.375" style="124" customWidth="1"/>
    <col min="96" max="96" width="25.125" style="124" customWidth="1"/>
    <col min="97" max="101" width="18.375" style="124" customWidth="1"/>
    <col min="102" max="102" width="10.375" style="266" hidden="1" customWidth="1"/>
    <col min="103" max="103" width="9.375" style="266" hidden="1" customWidth="1"/>
    <col min="104" max="104" width="16.625" style="266" hidden="1" customWidth="1"/>
    <col min="105" max="105" width="39.125" style="266" hidden="1" customWidth="1"/>
    <col min="106" max="107" width="26.5" style="266" hidden="1" customWidth="1"/>
    <col min="108" max="109" width="40.125" style="266" hidden="1" customWidth="1"/>
    <col min="110" max="111" width="26.5" style="266" hidden="1" customWidth="1"/>
    <col min="112" max="112" width="40.125" style="266" hidden="1" customWidth="1"/>
    <col min="113" max="113" width="11.125" style="266" hidden="1" customWidth="1"/>
    <col min="114" max="114" width="10.375" style="266" hidden="1" customWidth="1"/>
    <col min="115" max="115" width="17.625" style="266" hidden="1" customWidth="1"/>
    <col min="116" max="116" width="35.125" style="266" hidden="1" customWidth="1"/>
    <col min="117" max="117" width="20.125" style="266" hidden="1" customWidth="1"/>
    <col min="118" max="118" width="9.625" style="266" hidden="1" customWidth="1"/>
    <col min="119" max="119" width="20.125" style="266" hidden="1" customWidth="1"/>
    <col min="120" max="120" width="43.875" style="266" hidden="1" customWidth="1"/>
    <col min="121" max="121" width="19.5" style="266" hidden="1" customWidth="1"/>
    <col min="122" max="122" width="60.125" style="266" hidden="1" customWidth="1"/>
    <col min="123" max="123" width="20.875" style="266" hidden="1" customWidth="1"/>
    <col min="124" max="124" width="82.375" style="266" hidden="1" customWidth="1"/>
    <col min="125" max="125" width="20.875" style="266" hidden="1" customWidth="1"/>
    <col min="126" max="126" width="82.375" style="266" hidden="1" customWidth="1"/>
    <col min="127" max="127" width="3.375" style="124" customWidth="1"/>
    <col min="128" max="16384" width="3.375" style="124"/>
  </cols>
  <sheetData>
    <row r="2" spans="1:126" ht="50.25" customHeight="1">
      <c r="A2" s="60" t="s">
        <v>361</v>
      </c>
      <c r="B2" s="265"/>
      <c r="C2" s="265"/>
      <c r="D2" s="265"/>
      <c r="E2" s="265"/>
      <c r="F2" s="265"/>
      <c r="G2" s="265"/>
      <c r="H2" s="265"/>
      <c r="I2" s="265"/>
      <c r="J2" s="265"/>
      <c r="K2" s="265"/>
      <c r="L2" s="265"/>
      <c r="M2" s="265"/>
      <c r="N2" s="265"/>
      <c r="O2" s="265"/>
      <c r="P2" s="265"/>
      <c r="Q2" s="265"/>
      <c r="R2" s="265"/>
      <c r="S2" s="265"/>
      <c r="T2" s="265"/>
      <c r="U2" s="265"/>
      <c r="V2" s="265"/>
      <c r="W2" s="265"/>
      <c r="X2"/>
      <c r="Y2" s="125"/>
    </row>
    <row r="3" spans="1:126" ht="20.45" customHeight="1" thickBot="1">
      <c r="A3" s="39"/>
      <c r="S3" s="126" t="s">
        <v>362</v>
      </c>
      <c r="T3" s="127"/>
      <c r="U3" s="127"/>
      <c r="V3" s="127"/>
      <c r="W3" s="127"/>
      <c r="X3" s="128"/>
      <c r="Y3" s="128"/>
      <c r="Z3" s="128"/>
      <c r="AA3" s="128"/>
      <c r="AB3" s="128"/>
      <c r="AC3" s="128"/>
    </row>
    <row r="4" spans="1:126" ht="20.25" customHeight="1" thickBot="1">
      <c r="A4" s="430"/>
      <c r="B4" s="431"/>
      <c r="C4" s="431"/>
      <c r="D4" s="431"/>
      <c r="E4" s="431"/>
      <c r="F4" s="431"/>
      <c r="G4" s="431"/>
      <c r="H4" s="431"/>
      <c r="I4" s="431"/>
      <c r="J4" s="431"/>
      <c r="K4" s="431"/>
      <c r="L4" s="431"/>
      <c r="M4" s="445" t="s">
        <v>363</v>
      </c>
      <c r="N4" s="446"/>
      <c r="O4" s="446"/>
      <c r="P4" s="446"/>
      <c r="Q4" s="446"/>
      <c r="R4" s="446"/>
      <c r="S4" s="446"/>
      <c r="T4" s="445" t="s">
        <v>364</v>
      </c>
      <c r="U4" s="446"/>
      <c r="V4" s="446"/>
      <c r="W4" s="446"/>
      <c r="CX4" s="447" t="s">
        <v>365</v>
      </c>
      <c r="CY4" s="448"/>
      <c r="CZ4" s="449"/>
      <c r="DA4" s="267" t="s">
        <v>366</v>
      </c>
      <c r="DB4" s="268"/>
      <c r="DC4" s="268"/>
      <c r="DD4" s="268"/>
      <c r="DE4" s="268"/>
      <c r="DF4" s="268"/>
      <c r="DG4" s="268"/>
      <c r="DH4" s="268"/>
      <c r="DJ4" s="450" t="s">
        <v>367</v>
      </c>
      <c r="DK4" s="451"/>
      <c r="DL4" s="269" t="s">
        <v>366</v>
      </c>
      <c r="DO4" s="270" t="s">
        <v>368</v>
      </c>
      <c r="DP4" s="271" t="str">
        <f>IF(DJ6=0,"","申告端末No."&amp;DJ6)&amp;" "&amp;IF(DK6=0,"",CHAR(10)&amp;DK6)&amp;CHAR(10)&amp;IF(DL6=0,"",DL6)&amp;CHAR(10)&amp;IF(DM6=0,"",DM6)</f>
        <v xml:space="preserve">申告端末No.1 
電子カルテ
</v>
      </c>
      <c r="DQ4" s="272" t="s">
        <v>369</v>
      </c>
      <c r="DR4" s="271" t="str">
        <f t="shared" ref="DR4:DR35" si="0">IF(CX6=0,"","申告回線No."&amp;CX6)&amp;CHAR(10)&amp;IF(CY6=0,"",CY6)&amp;CHAR(10)&amp;IF(CZ6=0,"",CZ6)&amp;CHAR(10)&amp;IF(DA6=0,"",DA6)</f>
        <v xml:space="preserve">申告回線No.1
</v>
      </c>
      <c r="DS4" s="273" t="s">
        <v>370</v>
      </c>
      <c r="DT4" s="274" t="str">
        <f>IF(CX6=0,"","申告機器No."&amp;CX6&amp;"A")&amp;CHAR(10)&amp;IF(CY6=0,"",CY6)&amp;CHAR(10)&amp;IF(AND('2.回線情報'!N8="",'2.回線情報'!O8="", '2.回線情報'!P8="", '2.回線情報'!Q8="", '2.回線情報'!T8=""), "機器Aなし", IF(DB6=0,"",DB6)&amp;CHAR(10)&amp;IF(DC6=0,"",DC6)&amp;CHAR(10)&amp;IF(DD6=0,"",DD6))</f>
        <v>申告機器No.1A
機器Aなし</v>
      </c>
      <c r="DU4" s="275" t="s">
        <v>371</v>
      </c>
      <c r="DV4" s="276" t="str">
        <f>IF(CX6=0,"","申告機器No."&amp;CX6&amp;"B")&amp;CHAR(10)&amp;IF(CY6=0,"",CY6)&amp;CHAR(10)&amp;IF(AND('2.回線情報'!AC8="",'2.回線情報'!AD8="", '2.回線情報'!AE8="", '2.回線情報'!AF8="", '2.回線情報'!AI8=""), "機器Bなし", IF(DF6=0,"",DF6)&amp;CHAR(10)&amp;IF(DG6=0,"",DG6)&amp;CHAR(10)&amp;IF(DH6=0,"",DH6))</f>
        <v>申告機器No.1B
機器Bなし</v>
      </c>
    </row>
    <row r="5" spans="1:126" ht="18.75" customHeight="1" thickBot="1">
      <c r="A5" s="432"/>
      <c r="B5" s="433"/>
      <c r="C5" s="433"/>
      <c r="D5" s="433"/>
      <c r="E5" s="433"/>
      <c r="F5" s="433"/>
      <c r="G5" s="433"/>
      <c r="H5" s="433"/>
      <c r="I5" s="433"/>
      <c r="J5" s="433"/>
      <c r="K5" s="433"/>
      <c r="L5" s="433"/>
      <c r="M5" s="445"/>
      <c r="N5" s="446"/>
      <c r="O5" s="446"/>
      <c r="P5" s="446"/>
      <c r="Q5" s="446"/>
      <c r="R5" s="446"/>
      <c r="S5" s="446"/>
      <c r="T5" s="445"/>
      <c r="U5" s="446"/>
      <c r="V5" s="446"/>
      <c r="W5" s="446"/>
      <c r="CX5" s="277" t="s">
        <v>372</v>
      </c>
      <c r="CY5" s="278" t="s">
        <v>373</v>
      </c>
      <c r="CZ5" s="278" t="s">
        <v>105</v>
      </c>
      <c r="DA5" s="278" t="s">
        <v>374</v>
      </c>
      <c r="DB5" s="279" t="s">
        <v>375</v>
      </c>
      <c r="DC5" s="279" t="s">
        <v>376</v>
      </c>
      <c r="DD5" s="279" t="s">
        <v>377</v>
      </c>
      <c r="DE5" s="280" t="s">
        <v>378</v>
      </c>
      <c r="DF5" s="280" t="s">
        <v>379</v>
      </c>
      <c r="DG5" s="280" t="s">
        <v>380</v>
      </c>
      <c r="DH5" s="280" t="s">
        <v>381</v>
      </c>
      <c r="DJ5" s="281" t="s">
        <v>382</v>
      </c>
      <c r="DK5" s="281" t="s">
        <v>383</v>
      </c>
      <c r="DL5" s="281" t="s">
        <v>384</v>
      </c>
      <c r="DM5" s="282" t="s">
        <v>385</v>
      </c>
      <c r="DN5" s="283"/>
      <c r="DO5" s="283"/>
      <c r="DP5" s="271" t="str">
        <f>IF(DJ7=0,"","申告端末No."&amp;DJ7)&amp;" "&amp;IF(AND('3.端末情報'!B10="",'3.端末情報'!C10="", '3.端末情報'!D10="", '3.端末情報'!E10="", '3.端末情報'!F10="", '3.端末情報'!G10="", '3.端末情報'!H10="", '3.端末情報'!I10=""), CHAR(10)&amp;"端末なし", IF(DK7=0,"",CHAR(10)&amp;DK7)&amp;CHAR(10)&amp;IF(DL7=0,"",DL7)&amp;CHAR(10)&amp;IF(DM7=0,"",DM7))</f>
        <v>申告端末No.2 
端末なし</v>
      </c>
      <c r="DR5" s="271" t="str">
        <f t="shared" si="0"/>
        <v xml:space="preserve">申告回線No.2
</v>
      </c>
      <c r="DT5" s="274" t="str">
        <f>IF(CX7=0,"","申告機器No."&amp;CX7&amp;"A")&amp;CHAR(10)&amp;IF(CY7=0,"",CY7)&amp;CHAR(10)&amp;IF(AND('2.回線情報'!N9="",'2.回線情報'!O9="", '2.回線情報'!P9="", '2.回線情報'!Q9="", '2.回線情報'!T9=""), "機器Aなし", IF(DB7=0,"",DB7)&amp;CHAR(10)&amp;IF(DC7=0,"",DC7)&amp;CHAR(10)&amp;IF(DD7=0,"",DD7))</f>
        <v>申告機器No.2A
機器Aなし</v>
      </c>
      <c r="DV5" s="276" t="str">
        <f>IF(CX7=0,"","申告機器No."&amp;CX7&amp;"B")&amp;CHAR(10)&amp;IF(CY7=0,"",CY7)&amp;CHAR(10)&amp;IF(AND('2.回線情報'!AC9="",'2.回線情報'!AD9="", '2.回線情報'!AE9="", '2.回線情報'!AF9="", '2.回線情報'!AI9=""), "機器Bなし", IF(DF7=0,"",DF7)&amp;CHAR(10)&amp;IF(DG7=0,"",DG7)&amp;CHAR(10)&amp;IF(DH7=0,"",DH7))</f>
        <v>申告機器No.2B
機器Bなし</v>
      </c>
    </row>
    <row r="6" spans="1:126" ht="18" customHeight="1" thickBot="1">
      <c r="A6" s="452" t="s">
        <v>386</v>
      </c>
      <c r="B6" s="453"/>
      <c r="C6" s="453"/>
      <c r="D6" s="453"/>
      <c r="E6" s="453"/>
      <c r="F6" s="453"/>
      <c r="G6" s="453"/>
      <c r="H6" s="453"/>
      <c r="I6" s="453"/>
      <c r="J6" s="453"/>
      <c r="K6" s="453"/>
      <c r="L6" s="453"/>
      <c r="M6" s="453"/>
      <c r="N6" s="453"/>
      <c r="O6" s="453"/>
      <c r="P6" s="453"/>
      <c r="Q6" s="453"/>
      <c r="R6" s="453"/>
      <c r="S6" s="453"/>
      <c r="T6" s="453"/>
      <c r="U6" s="453"/>
      <c r="V6" s="453"/>
      <c r="W6" s="454"/>
      <c r="CX6" s="284" cm="1">
        <f t="array" ref="CX6:CX105">'2.回線情報'!A8:A107</f>
        <v>1</v>
      </c>
      <c r="CY6" s="285" cm="1">
        <f t="array" ref="CY6:CY105">'2.回線情報'!C8:C107</f>
        <v>0</v>
      </c>
      <c r="CZ6" s="285" cm="1">
        <f t="array" ref="CZ6:CZ105">'2.回線情報'!E8:E107</f>
        <v>0</v>
      </c>
      <c r="DA6" s="286" cm="1">
        <f t="array" ref="DA6:DA105">'2.回線情報'!D8:D107</f>
        <v>0</v>
      </c>
      <c r="DB6" s="285">
        <f>IF(LEN('2.回線情報'!O8)&gt;13, LEFT('2.回線情報'!O8, 12) &amp; "...", '2.回線情報'!O8)</f>
        <v>0</v>
      </c>
      <c r="DC6" s="285">
        <f>IF(LEN('2.回線情報'!P9)&gt;18, LEFT('2.回線情報'!P9, 17) &amp; "...", '2.回線情報'!P9)</f>
        <v>0</v>
      </c>
      <c r="DD6" s="285" cm="1">
        <f t="array" ref="DD6:DD105">'2.回線情報'!T8:T107</f>
        <v>0</v>
      </c>
      <c r="DE6" s="285" cm="1">
        <f t="array" ref="DE6:DE105">'2.回線情報'!AC8:AC107</f>
        <v>0</v>
      </c>
      <c r="DF6" s="285">
        <f>IF(LEN('2.回線情報'!AD8)&gt;13, LEFT('2.回線情報'!AD8, 12) &amp; "...", '2.回線情報'!AD8)</f>
        <v>0</v>
      </c>
      <c r="DG6" s="285" cm="1">
        <f t="array" ref="DG6:DG105">'2.回線情報'!AE8:AE107</f>
        <v>0</v>
      </c>
      <c r="DH6" s="285" cm="1">
        <f t="array" ref="DH6:DH105">'2.回線情報'!AI8:AI107</f>
        <v>0</v>
      </c>
      <c r="DJ6" s="286">
        <f>'3.端末情報'!A9</f>
        <v>1</v>
      </c>
      <c r="DK6" s="286" cm="1">
        <f t="array" ref="DK6:DK10">'3.端末情報'!D9:D13</f>
        <v>0</v>
      </c>
      <c r="DL6" s="286" t="str">
        <f>'3.端末情報'!B8</f>
        <v>電子カルテ</v>
      </c>
      <c r="DM6" s="286">
        <f>'3.端末情報'!E9</f>
        <v>0</v>
      </c>
      <c r="DN6" s="287"/>
      <c r="DO6" s="287"/>
      <c r="DP6" s="271" t="str">
        <f>IF(DJ8=0,"","申告端末No."&amp;DJ8)&amp;" "&amp;IF(AND('3.端末情報'!B11="",'3.端末情報'!C11="", '3.端末情報'!D11="", '3.端末情報'!E11="", '3.端末情報'!F11="", '3.端末情報'!G11="", '3.端末情報'!H11="", '3.端末情報'!I11=""), CHAR(10)&amp;"端末なし", IF(DK8=0,"",CHAR(10)&amp;DK8)&amp;CHAR(10)&amp;IF(DL8=0,"",DL8)&amp;CHAR(10)&amp;IF(DM8=0,"",DM8))</f>
        <v>申告端末No.3 
端末なし</v>
      </c>
      <c r="DR6" s="271" t="str">
        <f t="shared" si="0"/>
        <v xml:space="preserve">申告回線No.3
</v>
      </c>
      <c r="DT6" s="274" t="str">
        <f>IF(CX8=0,"","申告機器No."&amp;CX8&amp;"A")&amp;CHAR(10)&amp;IF(CY8=0,"",CY8)&amp;CHAR(10)&amp;IF(AND('2.回線情報'!N10="",'2.回線情報'!O10="", '2.回線情報'!P10="", '2.回線情報'!Q10="", '2.回線情報'!T10=""), "機器Aなし", IF(DB8=0,"",DB8)&amp;CHAR(10)&amp;IF(DC8=0,"",DC8)&amp;CHAR(10)&amp;IF(DD8=0,"",DD8))</f>
        <v>申告機器No.3A
機器Aなし</v>
      </c>
      <c r="DV6" s="276" t="str">
        <f>IF(CX8=0,"","申告機器No."&amp;CX8&amp;"B")&amp;CHAR(10)&amp;IF(CY8=0,"",CY8)&amp;CHAR(10)&amp;IF(AND('2.回線情報'!AC10="",'2.回線情報'!AD10="", '2.回線情報'!AE10="", '2.回線情報'!AF10="", '2.回線情報'!AI10=""), "機器Bなし", IF(DF8=0,"",DF8)&amp;CHAR(10)&amp;IF(DG8=0,"",DG8)&amp;CHAR(10)&amp;IF(DH8=0,"",DH8))</f>
        <v>申告機器No.3B
機器Bなし</v>
      </c>
    </row>
    <row r="7" spans="1:126" ht="18" customHeight="1" thickBot="1">
      <c r="A7" s="452"/>
      <c r="B7" s="453"/>
      <c r="C7" s="453"/>
      <c r="D7" s="453"/>
      <c r="E7" s="453"/>
      <c r="F7" s="453"/>
      <c r="G7" s="453"/>
      <c r="H7" s="453"/>
      <c r="I7" s="453"/>
      <c r="J7" s="453"/>
      <c r="K7" s="453"/>
      <c r="L7" s="453"/>
      <c r="M7" s="453"/>
      <c r="N7" s="453"/>
      <c r="O7" s="453"/>
      <c r="P7" s="453"/>
      <c r="Q7" s="453"/>
      <c r="R7" s="453"/>
      <c r="S7" s="453"/>
      <c r="T7" s="453"/>
      <c r="U7" s="453"/>
      <c r="V7" s="453"/>
      <c r="W7" s="454"/>
      <c r="CX7" s="288">
        <v>2</v>
      </c>
      <c r="CY7" s="289">
        <v>0</v>
      </c>
      <c r="CZ7" s="289">
        <v>0</v>
      </c>
      <c r="DA7" s="289">
        <v>0</v>
      </c>
      <c r="DB7" s="290">
        <f>IF(LEN('2.回線情報'!O9)&gt;13, LEFT('2.回線情報'!O9, 12) &amp; "...", '2.回線情報'!O9)</f>
        <v>0</v>
      </c>
      <c r="DC7" s="290">
        <f>IF(LEN('2.回線情報'!P10)&gt;18, LEFT('2.回線情報'!P10, 17) &amp; "...", '2.回線情報'!P10)</f>
        <v>0</v>
      </c>
      <c r="DD7" s="289">
        <v>0</v>
      </c>
      <c r="DE7" s="289">
        <v>0</v>
      </c>
      <c r="DF7" s="290">
        <f>IF(LEN('2.回線情報'!AD9)&gt;13, LEFT('2.回線情報'!AD9, 12) &amp; "...", '2.回線情報'!AD9)</f>
        <v>0</v>
      </c>
      <c r="DG7" s="289">
        <v>0</v>
      </c>
      <c r="DH7" s="289">
        <v>0</v>
      </c>
      <c r="DJ7" s="289">
        <f>'3.端末情報'!A10</f>
        <v>2</v>
      </c>
      <c r="DK7" s="289">
        <v>0</v>
      </c>
      <c r="DL7" s="289">
        <f>'3.端末情報'!B10</f>
        <v>0</v>
      </c>
      <c r="DM7" s="289">
        <f>'3.端末情報'!E10</f>
        <v>0</v>
      </c>
      <c r="DP7" s="271" t="str">
        <f>IF(DJ9=0,"","申告端末No."&amp;DJ9)&amp;" "&amp;IF(AND('3.端末情報'!B12="",'3.端末情報'!C12="", '3.端末情報'!D12="", '3.端末情報'!E12="", '3.端末情報'!F12="", '3.端末情報'!G12="", '3.端末情報'!H12="", '3.端末情報'!I12=""), CHAR(10)&amp;"端末なし", IF(DK9=0,"",CHAR(10)&amp;DK9)&amp;CHAR(10)&amp;IF(DL9=0,"",DL9)&amp;CHAR(10)&amp;IF(DM9=0,"",DM9))</f>
        <v>申告端末No.4 
端末なし</v>
      </c>
      <c r="DR7" s="271" t="str">
        <f t="shared" si="0"/>
        <v xml:space="preserve">申告回線No.4
</v>
      </c>
      <c r="DT7" s="274" t="str">
        <f>IF(CX9=0,"","申告機器No."&amp;CX9&amp;"A")&amp;CHAR(10)&amp;IF(CY9=0,"",CY9)&amp;CHAR(10)&amp;IF(AND('2.回線情報'!N11="",'2.回線情報'!O11="", '2.回線情報'!P11="", '2.回線情報'!Q11="", '2.回線情報'!T11=""), "機器Aなし", IF(DB9=0,"",DB9)&amp;CHAR(10)&amp;IF(DC9=0,"",DC9)&amp;CHAR(10)&amp;IF(DD9=0,"",DD9))</f>
        <v>申告機器No.4A
機器Aなし</v>
      </c>
      <c r="DV7" s="276" t="str">
        <f>IF(CX9=0,"","申告機器No."&amp;CX9&amp;"B")&amp;CHAR(10)&amp;IF(CY9=0,"",CY9)&amp;CHAR(10)&amp;IF(AND('2.回線情報'!AC11="",'2.回線情報'!AD11="", '2.回線情報'!AE11="", '2.回線情報'!AF11="", '2.回線情報'!AI11=""), "機器Bなし", IF(DF9=0,"",DF9)&amp;CHAR(10)&amp;IF(DG9=0,"",DG9)&amp;CHAR(10)&amp;IF(DH9=0,"",DH9))</f>
        <v>申告機器No.4B
機器Bなし</v>
      </c>
    </row>
    <row r="8" spans="1:126" ht="18" customHeight="1" thickBot="1">
      <c r="A8" s="452"/>
      <c r="B8" s="453"/>
      <c r="C8" s="453"/>
      <c r="D8" s="453"/>
      <c r="E8" s="453"/>
      <c r="F8" s="453"/>
      <c r="G8" s="453"/>
      <c r="H8" s="453"/>
      <c r="I8" s="453"/>
      <c r="J8" s="453"/>
      <c r="K8" s="453"/>
      <c r="L8" s="453"/>
      <c r="M8" s="453"/>
      <c r="N8" s="453"/>
      <c r="O8" s="453"/>
      <c r="P8" s="453"/>
      <c r="Q8" s="453"/>
      <c r="R8" s="453"/>
      <c r="S8" s="453"/>
      <c r="T8" s="453"/>
      <c r="U8" s="453"/>
      <c r="V8" s="453"/>
      <c r="W8" s="454"/>
      <c r="Y8" s="436" t="s">
        <v>387</v>
      </c>
      <c r="Z8" s="437"/>
      <c r="AA8" s="437"/>
      <c r="AB8" s="437"/>
      <c r="AC8" s="437"/>
      <c r="AD8" s="437"/>
      <c r="AE8" s="437"/>
      <c r="AF8" s="437"/>
      <c r="AG8" s="437"/>
      <c r="AH8" s="437"/>
      <c r="AI8" s="437"/>
      <c r="AJ8" s="437"/>
      <c r="AK8" s="437"/>
      <c r="AL8" s="437"/>
      <c r="AM8" s="437"/>
      <c r="AN8" s="437"/>
      <c r="AO8" s="437"/>
      <c r="AP8" s="437"/>
      <c r="AQ8" s="437"/>
      <c r="AR8" s="437"/>
      <c r="AS8" s="437"/>
      <c r="AT8" s="437"/>
      <c r="AU8" s="438"/>
      <c r="CX8" s="288">
        <v>3</v>
      </c>
      <c r="CY8" s="289">
        <v>0</v>
      </c>
      <c r="CZ8" s="289">
        <v>0</v>
      </c>
      <c r="DA8" s="291">
        <v>0</v>
      </c>
      <c r="DB8" s="290">
        <f>IF(LEN('2.回線情報'!O10)&gt;13, LEFT('2.回線情報'!O10, 12) &amp; "...", '2.回線情報'!O10)</f>
        <v>0</v>
      </c>
      <c r="DC8" s="290">
        <f>IF(LEN('2.回線情報'!P11)&gt;18, LEFT('2.回線情報'!P11, 17) &amp; "...", '2.回線情報'!P11)</f>
        <v>0</v>
      </c>
      <c r="DD8" s="289">
        <v>0</v>
      </c>
      <c r="DE8" s="289">
        <v>0</v>
      </c>
      <c r="DF8" s="290">
        <f>IF(LEN('2.回線情報'!AD10)&gt;13, LEFT('2.回線情報'!AD10, 12) &amp; "...", '2.回線情報'!AD10)</f>
        <v>0</v>
      </c>
      <c r="DG8" s="289">
        <v>0</v>
      </c>
      <c r="DH8" s="289">
        <v>0</v>
      </c>
      <c r="DJ8" s="289">
        <f>'3.端末情報'!A11</f>
        <v>3</v>
      </c>
      <c r="DK8" s="289">
        <v>0</v>
      </c>
      <c r="DL8" s="289">
        <f>'3.端末情報'!B11</f>
        <v>0</v>
      </c>
      <c r="DM8" s="289">
        <f>'3.端末情報'!E11</f>
        <v>0</v>
      </c>
      <c r="DP8" s="271" t="str">
        <f>IF(DJ10=0,"","申告端末No."&amp;DJ10)&amp;" "&amp;IF(AND('3.端末情報'!B13="",'3.端末情報'!C13="", '3.端末情報'!D13="", '3.端末情報'!E13="", '3.端末情報'!F13="", '3.端末情報'!G13="", '3.端末情報'!H13="", '3.端末情報'!I13=""), CHAR(10)&amp;"端末なし", IF(DK10=0,"",CHAR(10)&amp;DK10)&amp;CHAR(10)&amp;IF(DL10=0,"",DL10)&amp;CHAR(10)&amp;IF(DM10=0,"",DM10))</f>
        <v>申告端末No.5 
端末なし</v>
      </c>
      <c r="DR8" s="271" t="str">
        <f t="shared" si="0"/>
        <v xml:space="preserve">申告回線No.5
</v>
      </c>
      <c r="DT8" s="274" t="str">
        <f>IF(CX10=0,"","申告機器No."&amp;CX10&amp;"A")&amp;CHAR(10)&amp;IF(CY10=0,"",CY10)&amp;CHAR(10)&amp;IF(AND('2.回線情報'!N12="",'2.回線情報'!O12="", '2.回線情報'!P12="", '2.回線情報'!Q12="", '2.回線情報'!T12=""), "機器Aなし", IF(DB10=0,"",DB10)&amp;CHAR(10)&amp;IF(DC10=0,"",DC10)&amp;CHAR(10)&amp;IF(DD10=0,"",DD10))</f>
        <v>申告機器No.5A
機器Aなし</v>
      </c>
      <c r="DV8" s="276" t="str">
        <f>IF(CX10=0,"","申告機器No."&amp;CX10&amp;"B")&amp;CHAR(10)&amp;IF(CY10=0,"",CY10)&amp;CHAR(10)&amp;IF(AND('2.回線情報'!AC12="",'2.回線情報'!AD12="", '2.回線情報'!AE12="", '2.回線情報'!AF12="", '2.回線情報'!AI12=""), "機器Bなし", IF(DF10=0,"",DF10)&amp;CHAR(10)&amp;IF(DG10=0,"",DG10)&amp;CHAR(10)&amp;IF(DH10=0,"",DH10))</f>
        <v>申告機器No.5B
機器Bなし</v>
      </c>
    </row>
    <row r="9" spans="1:126" ht="18" customHeight="1" thickBot="1">
      <c r="A9" s="452"/>
      <c r="B9" s="453"/>
      <c r="C9" s="453"/>
      <c r="D9" s="453"/>
      <c r="E9" s="453"/>
      <c r="F9" s="453"/>
      <c r="G9" s="453"/>
      <c r="H9" s="453"/>
      <c r="I9" s="453"/>
      <c r="J9" s="453"/>
      <c r="K9" s="453"/>
      <c r="L9" s="453"/>
      <c r="M9" s="453"/>
      <c r="N9" s="453"/>
      <c r="O9" s="453"/>
      <c r="P9" s="453"/>
      <c r="Q9" s="453"/>
      <c r="R9" s="453"/>
      <c r="S9" s="453"/>
      <c r="T9" s="453"/>
      <c r="U9" s="453"/>
      <c r="V9" s="453"/>
      <c r="W9" s="454"/>
      <c r="Y9" s="439"/>
      <c r="Z9" s="440"/>
      <c r="AA9" s="440"/>
      <c r="AB9" s="440"/>
      <c r="AC9" s="440"/>
      <c r="AD9" s="440"/>
      <c r="AE9" s="440"/>
      <c r="AF9" s="440"/>
      <c r="AG9" s="440"/>
      <c r="AH9" s="440"/>
      <c r="AI9" s="440"/>
      <c r="AJ9" s="440"/>
      <c r="AK9" s="440"/>
      <c r="AL9" s="440"/>
      <c r="AM9" s="440"/>
      <c r="AN9" s="440"/>
      <c r="AO9" s="440"/>
      <c r="AP9" s="440"/>
      <c r="AQ9" s="440"/>
      <c r="AR9" s="440"/>
      <c r="AS9" s="440"/>
      <c r="AT9" s="440"/>
      <c r="AU9" s="441"/>
      <c r="CX9" s="288">
        <v>4</v>
      </c>
      <c r="CY9" s="289">
        <v>0</v>
      </c>
      <c r="CZ9" s="289">
        <v>0</v>
      </c>
      <c r="DA9" s="289">
        <v>0</v>
      </c>
      <c r="DB9" s="290">
        <f>IF(LEN('2.回線情報'!O11)&gt;13, LEFT('2.回線情報'!O11, 12) &amp; "...", '2.回線情報'!O11)</f>
        <v>0</v>
      </c>
      <c r="DC9" s="290">
        <f>IF(LEN('2.回線情報'!P12)&gt;18, LEFT('2.回線情報'!P12, 17) &amp; "...", '2.回線情報'!P12)</f>
        <v>0</v>
      </c>
      <c r="DD9" s="289">
        <v>0</v>
      </c>
      <c r="DE9" s="289">
        <v>0</v>
      </c>
      <c r="DF9" s="290">
        <f>IF(LEN('2.回線情報'!AD11)&gt;13, LEFT('2.回線情報'!AD11, 12) &amp; "...", '2.回線情報'!AD11)</f>
        <v>0</v>
      </c>
      <c r="DG9" s="289">
        <v>0</v>
      </c>
      <c r="DH9" s="289">
        <v>0</v>
      </c>
      <c r="DJ9" s="289">
        <f>'3.端末情報'!A12</f>
        <v>4</v>
      </c>
      <c r="DK9" s="289">
        <v>0</v>
      </c>
      <c r="DL9" s="289">
        <f>'3.端末情報'!B12</f>
        <v>0</v>
      </c>
      <c r="DM9" s="289">
        <f>'3.端末情報'!E12</f>
        <v>0</v>
      </c>
      <c r="DR9" s="271" t="str">
        <f t="shared" si="0"/>
        <v xml:space="preserve">申告回線No.6
</v>
      </c>
      <c r="DT9" s="274" t="str">
        <f>IF(CX11=0,"","申告機器No."&amp;CX11&amp;"A")&amp;CHAR(10)&amp;IF(CY11=0,"",CY11)&amp;CHAR(10)&amp;IF(AND('2.回線情報'!N13="",'2.回線情報'!O13="", '2.回線情報'!P13="", '2.回線情報'!Q13="", '2.回線情報'!T13=""), "機器Aなし", IF(DB11=0,"",DB11)&amp;CHAR(10)&amp;IF(DC11=0,"",DC11)&amp;CHAR(10)&amp;IF(DD11=0,"",DD11))</f>
        <v>申告機器No.6A
機器Aなし</v>
      </c>
      <c r="DV9" s="276" t="str">
        <f>IF(CX11=0,"","申告機器No."&amp;CX11&amp;"B")&amp;CHAR(10)&amp;IF(CY11=0,"",CY11)&amp;CHAR(10)&amp;IF(AND('2.回線情報'!AC13="",'2.回線情報'!AD13="", '2.回線情報'!AE13="", '2.回線情報'!AF13="", '2.回線情報'!AI13=""), "機器Bなし", IF(DF11=0,"",DF11)&amp;CHAR(10)&amp;IF(DG11=0,"",DG11)&amp;CHAR(10)&amp;IF(DH11=0,"",DH11))</f>
        <v>申告機器No.6B
機器Bなし</v>
      </c>
    </row>
    <row r="10" spans="1:126" ht="18.75" customHeight="1" thickBot="1">
      <c r="A10" s="452"/>
      <c r="B10" s="453"/>
      <c r="C10" s="453"/>
      <c r="D10" s="453"/>
      <c r="E10" s="453"/>
      <c r="F10" s="453"/>
      <c r="G10" s="453"/>
      <c r="H10" s="453"/>
      <c r="I10" s="453"/>
      <c r="J10" s="453"/>
      <c r="K10" s="453"/>
      <c r="L10" s="453"/>
      <c r="M10" s="453"/>
      <c r="N10" s="453"/>
      <c r="O10" s="453"/>
      <c r="P10" s="453"/>
      <c r="Q10" s="453"/>
      <c r="R10" s="453"/>
      <c r="S10" s="453"/>
      <c r="T10" s="453"/>
      <c r="U10" s="453"/>
      <c r="V10" s="453"/>
      <c r="W10" s="454"/>
      <c r="Y10" s="439"/>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1"/>
      <c r="CS10" s="292"/>
      <c r="CX10" s="288">
        <v>5</v>
      </c>
      <c r="CY10" s="289">
        <v>0</v>
      </c>
      <c r="CZ10" s="289">
        <v>0</v>
      </c>
      <c r="DA10" s="289">
        <v>0</v>
      </c>
      <c r="DB10" s="290">
        <f>IF(LEN('2.回線情報'!O12)&gt;13, LEFT('2.回線情報'!O12, 12) &amp; "...", '2.回線情報'!O12)</f>
        <v>0</v>
      </c>
      <c r="DC10" s="290">
        <f>IF(LEN('2.回線情報'!P13)&gt;18, LEFT('2.回線情報'!P13, 17) &amp; "...", '2.回線情報'!P13)</f>
        <v>0</v>
      </c>
      <c r="DD10" s="289">
        <v>0</v>
      </c>
      <c r="DE10" s="289">
        <v>0</v>
      </c>
      <c r="DF10" s="290">
        <f>IF(LEN('2.回線情報'!AD12)&gt;13, LEFT('2.回線情報'!AD12, 12) &amp; "...", '2.回線情報'!AD12)</f>
        <v>0</v>
      </c>
      <c r="DG10" s="289">
        <v>0</v>
      </c>
      <c r="DH10" s="289">
        <v>0</v>
      </c>
      <c r="DJ10" s="289">
        <f>'3.端末情報'!A13</f>
        <v>5</v>
      </c>
      <c r="DK10" s="293">
        <v>0</v>
      </c>
      <c r="DL10" s="289">
        <f>'3.端末情報'!B13</f>
        <v>0</v>
      </c>
      <c r="DM10" s="289">
        <f>'3.端末情報'!E13</f>
        <v>0</v>
      </c>
      <c r="DR10" s="271" t="str">
        <f t="shared" si="0"/>
        <v xml:space="preserve">申告回線No.7
</v>
      </c>
      <c r="DT10" s="274" t="str">
        <f>IF(CX12=0,"","申告機器No."&amp;CX12&amp;"A")&amp;CHAR(10)&amp;IF(CY12=0,"",CY12)&amp;CHAR(10)&amp;IF(AND('2.回線情報'!N14="",'2.回線情報'!O14="", '2.回線情報'!P14="", '2.回線情報'!Q14="", '2.回線情報'!T14=""), "機器Aなし", IF(DB12=0,"",DB12)&amp;CHAR(10)&amp;IF(DC12=0,"",DC12)&amp;CHAR(10)&amp;IF(DD12=0,"",DD12))</f>
        <v>申告機器No.7A
機器Aなし</v>
      </c>
      <c r="DV10" s="276" t="str">
        <f>IF(CX12=0,"","申告機器No."&amp;CX12&amp;"B")&amp;CHAR(10)&amp;IF(CY12=0,"",CY12)&amp;CHAR(10)&amp;IF(AND('2.回線情報'!AC14="",'2.回線情報'!AD14="", '2.回線情報'!AE14="", '2.回線情報'!AF14="", '2.回線情報'!AI14=""), "機器Bなし", IF(DF12=0,"",DF12)&amp;CHAR(10)&amp;IF(DG12=0,"",DG12)&amp;CHAR(10)&amp;IF(DH12=0,"",DH12))</f>
        <v>申告機器No.7B
機器Bなし</v>
      </c>
    </row>
    <row r="11" spans="1:126" ht="18" customHeight="1" thickBot="1">
      <c r="A11" s="452"/>
      <c r="B11" s="453"/>
      <c r="C11" s="453"/>
      <c r="D11" s="453"/>
      <c r="E11" s="453"/>
      <c r="F11" s="453"/>
      <c r="G11" s="453"/>
      <c r="H11" s="453"/>
      <c r="I11" s="453"/>
      <c r="J11" s="453"/>
      <c r="K11" s="453"/>
      <c r="L11" s="453"/>
      <c r="M11" s="453"/>
      <c r="N11" s="453"/>
      <c r="O11" s="453"/>
      <c r="P11" s="453"/>
      <c r="Q11" s="453"/>
      <c r="R11" s="453"/>
      <c r="S11" s="453"/>
      <c r="T11" s="453"/>
      <c r="U11" s="453"/>
      <c r="V11" s="453"/>
      <c r="W11" s="454"/>
      <c r="Y11" s="439"/>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1"/>
      <c r="CX11" s="288">
        <v>6</v>
      </c>
      <c r="CY11" s="289">
        <v>0</v>
      </c>
      <c r="CZ11" s="289">
        <v>0</v>
      </c>
      <c r="DA11" s="289">
        <v>0</v>
      </c>
      <c r="DB11" s="290">
        <f>IF(LEN('2.回線情報'!O13)&gt;13, LEFT('2.回線情報'!O13, 12) &amp; "...", '2.回線情報'!O13)</f>
        <v>0</v>
      </c>
      <c r="DC11" s="290">
        <f>IF(LEN('2.回線情報'!P14)&gt;18, LEFT('2.回線情報'!P14, 17) &amp; "...", '2.回線情報'!P14)</f>
        <v>0</v>
      </c>
      <c r="DD11" s="289">
        <v>0</v>
      </c>
      <c r="DE11" s="289">
        <v>0</v>
      </c>
      <c r="DF11" s="290">
        <f>IF(LEN('2.回線情報'!AD13)&gt;13, LEFT('2.回線情報'!AD13, 12) &amp; "...", '2.回線情報'!AD13)</f>
        <v>0</v>
      </c>
      <c r="DG11" s="289">
        <v>0</v>
      </c>
      <c r="DH11" s="289">
        <v>0</v>
      </c>
      <c r="DR11" s="271" t="str">
        <f t="shared" si="0"/>
        <v xml:space="preserve">申告回線No.8
</v>
      </c>
      <c r="DT11" s="274" t="str">
        <f>IF(CX13=0,"","申告機器No."&amp;CX13&amp;"A")&amp;CHAR(10)&amp;IF(CY13=0,"",CY13)&amp;CHAR(10)&amp;IF(AND('2.回線情報'!N15="",'2.回線情報'!O15="", '2.回線情報'!P15="", '2.回線情報'!Q15="", '2.回線情報'!T15=""), "機器Aなし", IF(DB13=0,"",DB13)&amp;CHAR(10)&amp;IF(DC13=0,"",DC13)&amp;CHAR(10)&amp;IF(DD13=0,"",DD13))</f>
        <v>申告機器No.8A
機器Aなし</v>
      </c>
      <c r="DV11" s="276" t="str">
        <f>IF(CX13=0,"","申告機器No."&amp;CX13&amp;"B")&amp;CHAR(10)&amp;IF(CY13=0,"",CY13)&amp;CHAR(10)&amp;IF(AND('2.回線情報'!AC15="",'2.回線情報'!AD15="", '2.回線情報'!AE15="", '2.回線情報'!AF15="", '2.回線情報'!AI15=""), "機器Bなし", IF(DF13=0,"",DF13)&amp;CHAR(10)&amp;IF(DG13=0,"",DG13)&amp;CHAR(10)&amp;IF(DH13=0,"",DH13))</f>
        <v>申告機器No.8B
機器Bなし</v>
      </c>
    </row>
    <row r="12" spans="1:126" ht="18" customHeight="1" thickBot="1">
      <c r="A12" s="452"/>
      <c r="B12" s="453"/>
      <c r="C12" s="453"/>
      <c r="D12" s="453"/>
      <c r="E12" s="453"/>
      <c r="F12" s="453"/>
      <c r="G12" s="453"/>
      <c r="H12" s="453"/>
      <c r="I12" s="453"/>
      <c r="J12" s="453"/>
      <c r="K12" s="453"/>
      <c r="L12" s="453"/>
      <c r="M12" s="453"/>
      <c r="N12" s="453"/>
      <c r="O12" s="453"/>
      <c r="P12" s="453"/>
      <c r="Q12" s="453"/>
      <c r="R12" s="453"/>
      <c r="S12" s="453"/>
      <c r="T12" s="453"/>
      <c r="U12" s="453"/>
      <c r="V12" s="453"/>
      <c r="W12" s="454"/>
      <c r="Y12" s="442"/>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4"/>
      <c r="CS12" s="292"/>
      <c r="CX12" s="288">
        <v>7</v>
      </c>
      <c r="CY12" s="289">
        <v>0</v>
      </c>
      <c r="CZ12" s="289">
        <v>0</v>
      </c>
      <c r="DA12" s="289">
        <v>0</v>
      </c>
      <c r="DB12" s="290">
        <f>IF(LEN('2.回線情報'!O14)&gt;13, LEFT('2.回線情報'!O14, 12) &amp; "...", '2.回線情報'!O14)</f>
        <v>0</v>
      </c>
      <c r="DC12" s="290">
        <f>IF(LEN('2.回線情報'!P15)&gt;18, LEFT('2.回線情報'!P15, 17) &amp; "...", '2.回線情報'!P15)</f>
        <v>0</v>
      </c>
      <c r="DD12" s="289">
        <v>0</v>
      </c>
      <c r="DE12" s="289">
        <v>0</v>
      </c>
      <c r="DF12" s="290">
        <f>IF(LEN('2.回線情報'!AD14)&gt;13, LEFT('2.回線情報'!AD14, 12) &amp; "...", '2.回線情報'!AD14)</f>
        <v>0</v>
      </c>
      <c r="DG12" s="289">
        <v>0</v>
      </c>
      <c r="DH12" s="289">
        <v>0</v>
      </c>
      <c r="DR12" s="271" t="str">
        <f t="shared" si="0"/>
        <v xml:space="preserve">申告回線No.9
</v>
      </c>
      <c r="DT12" s="274" t="str">
        <f>IF(CX14=0,"","申告機器No."&amp;CX14&amp;"A")&amp;CHAR(10)&amp;IF(CY14=0,"",CY14)&amp;CHAR(10)&amp;IF(AND('2.回線情報'!N16="",'2.回線情報'!O16="", '2.回線情報'!P16="", '2.回線情報'!Q16="", '2.回線情報'!T16=""), "機器Aなし", IF(DB14=0,"",DB14)&amp;CHAR(10)&amp;IF(DC14=0,"",DC14)&amp;CHAR(10)&amp;IF(DD14=0,"",DD14))</f>
        <v>申告機器No.9A
機器Aなし</v>
      </c>
      <c r="DV12" s="276" t="str">
        <f>IF(CX14=0,"","申告機器No."&amp;CX14&amp;"B")&amp;CHAR(10)&amp;IF(CY14=0,"",CY14)&amp;CHAR(10)&amp;IF(AND('2.回線情報'!AC16="",'2.回線情報'!AD16="", '2.回線情報'!AE16="", '2.回線情報'!AF16="", '2.回線情報'!AI16=""), "機器Bなし", IF(DF14=0,"",DF14)&amp;CHAR(10)&amp;IF(DG14=0,"",DG14)&amp;CHAR(10)&amp;IF(DH14=0,"",DH14))</f>
        <v>申告機器No.9B
機器Bなし</v>
      </c>
    </row>
    <row r="13" spans="1:126" ht="18" customHeight="1" thickBot="1">
      <c r="A13" s="452"/>
      <c r="B13" s="453"/>
      <c r="C13" s="453"/>
      <c r="D13" s="453"/>
      <c r="E13" s="453"/>
      <c r="F13" s="453"/>
      <c r="G13" s="453"/>
      <c r="H13" s="453"/>
      <c r="I13" s="453"/>
      <c r="J13" s="453"/>
      <c r="K13" s="453"/>
      <c r="L13" s="453"/>
      <c r="M13" s="453"/>
      <c r="N13" s="453"/>
      <c r="O13" s="453"/>
      <c r="P13" s="453"/>
      <c r="Q13" s="453"/>
      <c r="R13" s="453"/>
      <c r="S13" s="453"/>
      <c r="T13" s="453"/>
      <c r="U13" s="453"/>
      <c r="V13" s="453"/>
      <c r="W13" s="454"/>
      <c r="CX13" s="288">
        <v>8</v>
      </c>
      <c r="CY13" s="289">
        <v>0</v>
      </c>
      <c r="CZ13" s="289">
        <v>0</v>
      </c>
      <c r="DA13" s="289">
        <v>0</v>
      </c>
      <c r="DB13" s="290">
        <f>IF(LEN('2.回線情報'!O15)&gt;13, LEFT('2.回線情報'!O15, 12) &amp; "...", '2.回線情報'!O15)</f>
        <v>0</v>
      </c>
      <c r="DC13" s="290">
        <f>IF(LEN('2.回線情報'!P16)&gt;18, LEFT('2.回線情報'!P16, 17) &amp; "...", '2.回線情報'!P16)</f>
        <v>0</v>
      </c>
      <c r="DD13" s="289">
        <v>0</v>
      </c>
      <c r="DE13" s="289">
        <v>0</v>
      </c>
      <c r="DF13" s="290">
        <f>IF(LEN('2.回線情報'!AD15)&gt;13, LEFT('2.回線情報'!AD15, 12) &amp; "...", '2.回線情報'!AD15)</f>
        <v>0</v>
      </c>
      <c r="DG13" s="289">
        <v>0</v>
      </c>
      <c r="DH13" s="289">
        <v>0</v>
      </c>
      <c r="DR13" s="271" t="str">
        <f t="shared" si="0"/>
        <v xml:space="preserve">申告回線No.10
</v>
      </c>
      <c r="DT13" s="274" t="str">
        <f>IF(CX15=0,"","申告機器No."&amp;CX15&amp;"A")&amp;CHAR(10)&amp;IF(CY15=0,"",CY15)&amp;CHAR(10)&amp;IF(AND('2.回線情報'!N17="",'2.回線情報'!O17="", '2.回線情報'!P17="", '2.回線情報'!Q17="", '2.回線情報'!T17=""), "機器Aなし", IF(DB15=0,"",DB15)&amp;CHAR(10)&amp;IF(DC15=0,"",DC15)&amp;CHAR(10)&amp;IF(DD15=0,"",DD15))</f>
        <v>申告機器No.10A
機器Aなし</v>
      </c>
      <c r="DV13" s="276" t="str">
        <f>IF(CX15=0,"","申告機器No."&amp;CX15&amp;"B")&amp;CHAR(10)&amp;IF(CY15=0,"",CY15)&amp;CHAR(10)&amp;IF(AND('2.回線情報'!AC17="",'2.回線情報'!AD17="", '2.回線情報'!AE17="", '2.回線情報'!AF17="", '2.回線情報'!AI17=""), "機器Bなし", IF(DF15=0,"",DF15)&amp;CHAR(10)&amp;IF(DG15=0,"",DG15)&amp;CHAR(10)&amp;IF(DH15=0,"",DH15))</f>
        <v>申告機器No.10B
機器Bなし</v>
      </c>
    </row>
    <row r="14" spans="1:126" ht="18" customHeight="1" thickBot="1">
      <c r="A14" s="452"/>
      <c r="B14" s="453"/>
      <c r="C14" s="453"/>
      <c r="D14" s="453"/>
      <c r="E14" s="453"/>
      <c r="F14" s="453"/>
      <c r="G14" s="453"/>
      <c r="H14" s="453"/>
      <c r="I14" s="453"/>
      <c r="J14" s="453"/>
      <c r="K14" s="453"/>
      <c r="L14" s="453"/>
      <c r="M14" s="453"/>
      <c r="N14" s="453"/>
      <c r="O14" s="453"/>
      <c r="P14" s="453"/>
      <c r="Q14" s="453"/>
      <c r="R14" s="453"/>
      <c r="S14" s="453"/>
      <c r="T14" s="453"/>
      <c r="U14" s="453"/>
      <c r="V14" s="453"/>
      <c r="W14" s="454"/>
      <c r="Y14" s="436" t="s">
        <v>388</v>
      </c>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8"/>
      <c r="AW14" s="436" t="s">
        <v>389</v>
      </c>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8"/>
      <c r="BU14" s="436" t="s">
        <v>390</v>
      </c>
      <c r="BV14" s="437"/>
      <c r="BW14" s="437"/>
      <c r="BX14" s="437"/>
      <c r="BY14" s="437"/>
      <c r="BZ14" s="437"/>
      <c r="CA14" s="437"/>
      <c r="CB14" s="437"/>
      <c r="CC14" s="437"/>
      <c r="CD14" s="437"/>
      <c r="CE14" s="437"/>
      <c r="CF14" s="437"/>
      <c r="CG14" s="437"/>
      <c r="CH14" s="437"/>
      <c r="CI14" s="437"/>
      <c r="CJ14" s="437"/>
      <c r="CK14" s="437"/>
      <c r="CL14" s="437"/>
      <c r="CM14" s="437"/>
      <c r="CN14" s="437"/>
      <c r="CO14" s="437"/>
      <c r="CP14" s="437"/>
      <c r="CQ14" s="438"/>
      <c r="CX14" s="288">
        <v>9</v>
      </c>
      <c r="CY14" s="289">
        <v>0</v>
      </c>
      <c r="CZ14" s="289">
        <v>0</v>
      </c>
      <c r="DA14" s="289">
        <v>0</v>
      </c>
      <c r="DB14" s="290">
        <f>IF(LEN('2.回線情報'!O16)&gt;13, LEFT('2.回線情報'!O16, 12) &amp; "...", '2.回線情報'!O16)</f>
        <v>0</v>
      </c>
      <c r="DC14" s="290">
        <f>IF(LEN('2.回線情報'!P17)&gt;18, LEFT('2.回線情報'!P17, 17) &amp; "...", '2.回線情報'!P17)</f>
        <v>0</v>
      </c>
      <c r="DD14" s="289">
        <v>0</v>
      </c>
      <c r="DE14" s="289">
        <v>0</v>
      </c>
      <c r="DF14" s="290">
        <f>IF(LEN('2.回線情報'!AD16)&gt;13, LEFT('2.回線情報'!AD16, 12) &amp; "...", '2.回線情報'!AD16)</f>
        <v>0</v>
      </c>
      <c r="DG14" s="289">
        <v>0</v>
      </c>
      <c r="DH14" s="289">
        <v>0</v>
      </c>
      <c r="DR14" s="271" t="str">
        <f t="shared" si="0"/>
        <v xml:space="preserve">申告回線No.11
</v>
      </c>
      <c r="DT14" s="274" t="str">
        <f>IF(CX16=0,"","申告機器No."&amp;CX16&amp;"A")&amp;CHAR(10)&amp;IF(CY16=0,"",CY16)&amp;CHAR(10)&amp;IF(AND('2.回線情報'!N18="",'2.回線情報'!O18="", '2.回線情報'!P18="", '2.回線情報'!Q18="", '2.回線情報'!T18=""), "機器Aなし", IF(DB16=0,"",DB16)&amp;CHAR(10)&amp;IF(DC16=0,"",DC16)&amp;CHAR(10)&amp;IF(DD16=0,"",DD16))</f>
        <v>申告機器No.11A
機器Aなし</v>
      </c>
      <c r="DV14" s="276" t="str">
        <f>IF(CX16=0,"","申告機器No."&amp;CX16&amp;"B")&amp;CHAR(10)&amp;IF(CY16=0,"",CY16)&amp;CHAR(10)&amp;IF(AND('2.回線情報'!AC18="",'2.回線情報'!AD18="", '2.回線情報'!AE18="", '2.回線情報'!AF18="", '2.回線情報'!AI18=""), "機器Bなし", IF(DF16=0,"",DF16)&amp;CHAR(10)&amp;IF(DG16=0,"",DG16)&amp;CHAR(10)&amp;IF(DH16=0,"",DH16))</f>
        <v>申告機器No.11B
機器Bなし</v>
      </c>
    </row>
    <row r="15" spans="1:126" ht="18" customHeight="1" thickBot="1">
      <c r="A15" s="452"/>
      <c r="B15" s="453"/>
      <c r="C15" s="453"/>
      <c r="D15" s="453"/>
      <c r="E15" s="453"/>
      <c r="F15" s="453"/>
      <c r="G15" s="453"/>
      <c r="H15" s="453"/>
      <c r="I15" s="453"/>
      <c r="J15" s="453"/>
      <c r="K15" s="453"/>
      <c r="L15" s="453"/>
      <c r="M15" s="453"/>
      <c r="N15" s="453"/>
      <c r="O15" s="453"/>
      <c r="P15" s="453"/>
      <c r="Q15" s="453"/>
      <c r="R15" s="453"/>
      <c r="S15" s="453"/>
      <c r="T15" s="453"/>
      <c r="U15" s="453"/>
      <c r="V15" s="453"/>
      <c r="W15" s="454"/>
      <c r="Y15" s="439"/>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1"/>
      <c r="AW15" s="439"/>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1"/>
      <c r="BU15" s="439"/>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1"/>
      <c r="CS15" s="292"/>
      <c r="CX15" s="288">
        <v>10</v>
      </c>
      <c r="CY15" s="289">
        <v>0</v>
      </c>
      <c r="CZ15" s="289">
        <v>0</v>
      </c>
      <c r="DA15" s="289">
        <v>0</v>
      </c>
      <c r="DB15" s="290">
        <f>IF(LEN('2.回線情報'!O17)&gt;13, LEFT('2.回線情報'!O17, 12) &amp; "...", '2.回線情報'!O17)</f>
        <v>0</v>
      </c>
      <c r="DC15" s="290">
        <f>IF(LEN('2.回線情報'!P18)&gt;18, LEFT('2.回線情報'!P18, 17) &amp; "...", '2.回線情報'!P18)</f>
        <v>0</v>
      </c>
      <c r="DD15" s="289">
        <v>0</v>
      </c>
      <c r="DE15" s="289">
        <v>0</v>
      </c>
      <c r="DF15" s="290">
        <f>IF(LEN('2.回線情報'!AD17)&gt;13, LEFT('2.回線情報'!AD17, 12) &amp; "...", '2.回線情報'!AD17)</f>
        <v>0</v>
      </c>
      <c r="DG15" s="289">
        <v>0</v>
      </c>
      <c r="DH15" s="289">
        <v>0</v>
      </c>
      <c r="DR15" s="271" t="str">
        <f t="shared" si="0"/>
        <v xml:space="preserve">申告回線No.12
</v>
      </c>
      <c r="DT15" s="274" t="str">
        <f>IF(CX17=0,"","申告機器No."&amp;CX17&amp;"A")&amp;CHAR(10)&amp;IF(CY17=0,"",CY17)&amp;CHAR(10)&amp;IF(AND('2.回線情報'!N19="",'2.回線情報'!O19="", '2.回線情報'!P19="", '2.回線情報'!Q19="", '2.回線情報'!T19=""), "機器Aなし", IF(DB17=0,"",DB17)&amp;CHAR(10)&amp;IF(DC17=0,"",DC17)&amp;CHAR(10)&amp;IF(DD17=0,"",DD17))</f>
        <v>申告機器No.12A
機器Aなし</v>
      </c>
      <c r="DV15" s="276" t="str">
        <f>IF(CX17=0,"","申告機器No."&amp;CX17&amp;"B")&amp;CHAR(10)&amp;IF(CY17=0,"",CY17)&amp;CHAR(10)&amp;IF(AND('2.回線情報'!AC19="",'2.回線情報'!AD19="", '2.回線情報'!AE19="", '2.回線情報'!AF19="", '2.回線情報'!AI19=""), "機器Bなし", IF(DF17=0,"",DF17)&amp;CHAR(10)&amp;IF(DG17=0,"",DG17)&amp;CHAR(10)&amp;IF(DH17=0,"",DH17))</f>
        <v>申告機器No.12B
機器Bなし</v>
      </c>
    </row>
    <row r="16" spans="1:126" ht="18" customHeight="1" thickBot="1">
      <c r="A16" s="452"/>
      <c r="B16" s="453"/>
      <c r="C16" s="453"/>
      <c r="D16" s="453"/>
      <c r="E16" s="453"/>
      <c r="F16" s="453"/>
      <c r="G16" s="453"/>
      <c r="H16" s="453"/>
      <c r="I16" s="453"/>
      <c r="J16" s="453"/>
      <c r="K16" s="453"/>
      <c r="L16" s="453"/>
      <c r="M16" s="453"/>
      <c r="N16" s="453"/>
      <c r="O16" s="453"/>
      <c r="P16" s="453"/>
      <c r="Q16" s="453"/>
      <c r="R16" s="453"/>
      <c r="S16" s="453"/>
      <c r="T16" s="453"/>
      <c r="U16" s="453"/>
      <c r="V16" s="453"/>
      <c r="W16" s="454"/>
      <c r="Y16" s="439"/>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1"/>
      <c r="AW16" s="439"/>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1"/>
      <c r="BU16" s="439"/>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1"/>
      <c r="CX16" s="288">
        <v>11</v>
      </c>
      <c r="CY16" s="289">
        <v>0</v>
      </c>
      <c r="CZ16" s="289">
        <v>0</v>
      </c>
      <c r="DA16" s="289">
        <v>0</v>
      </c>
      <c r="DB16" s="290">
        <f>IF(LEN('2.回線情報'!O18)&gt;13, LEFT('2.回線情報'!O18, 12) &amp; "...", '2.回線情報'!O18)</f>
        <v>0</v>
      </c>
      <c r="DC16" s="290">
        <f>IF(LEN('2.回線情報'!P19)&gt;18, LEFT('2.回線情報'!P19, 17) &amp; "...", '2.回線情報'!P19)</f>
        <v>0</v>
      </c>
      <c r="DD16" s="289">
        <v>0</v>
      </c>
      <c r="DE16" s="289">
        <v>0</v>
      </c>
      <c r="DF16" s="290">
        <f>IF(LEN('2.回線情報'!AD18)&gt;13, LEFT('2.回線情報'!AD18, 12) &amp; "...", '2.回線情報'!AD18)</f>
        <v>0</v>
      </c>
      <c r="DG16" s="289">
        <v>0</v>
      </c>
      <c r="DH16" s="289">
        <v>0</v>
      </c>
      <c r="DR16" s="271" t="str">
        <f t="shared" si="0"/>
        <v xml:space="preserve">申告回線No.13
</v>
      </c>
      <c r="DT16" s="274" t="str">
        <f>IF(CX18=0,"","申告機器No."&amp;CX18&amp;"A")&amp;CHAR(10)&amp;IF(CY18=0,"",CY18)&amp;CHAR(10)&amp;IF(AND('2.回線情報'!N20="",'2.回線情報'!O20="", '2.回線情報'!P20="", '2.回線情報'!Q20="", '2.回線情報'!T20=""), "機器Aなし", IF(DB18=0,"",DB18)&amp;CHAR(10)&amp;IF(DC18=0,"",DC18)&amp;CHAR(10)&amp;IF(DD18=0,"",DD18))</f>
        <v>申告機器No.13A
機器Aなし</v>
      </c>
      <c r="DV16" s="276" t="str">
        <f>IF(CX18=0,"","申告機器No."&amp;CX18&amp;"B")&amp;CHAR(10)&amp;IF(CY18=0,"",CY18)&amp;CHAR(10)&amp;IF(AND('2.回線情報'!AC20="",'2.回線情報'!AD20="", '2.回線情報'!AE20="", '2.回線情報'!AF20="", '2.回線情報'!AI20=""), "機器Bなし", IF(DF18=0,"",DF18)&amp;CHAR(10)&amp;IF(DG18=0,"",DG18)&amp;CHAR(10)&amp;IF(DH18=0,"",DH18))</f>
        <v>申告機器No.13B
機器Bなし</v>
      </c>
    </row>
    <row r="17" spans="1:126" ht="18" customHeight="1" thickBot="1">
      <c r="A17" s="452"/>
      <c r="B17" s="453"/>
      <c r="C17" s="453"/>
      <c r="D17" s="453"/>
      <c r="E17" s="453"/>
      <c r="F17" s="453"/>
      <c r="G17" s="453"/>
      <c r="H17" s="453"/>
      <c r="I17" s="453"/>
      <c r="J17" s="453"/>
      <c r="K17" s="453"/>
      <c r="L17" s="453"/>
      <c r="M17" s="453"/>
      <c r="N17" s="453"/>
      <c r="O17" s="453"/>
      <c r="P17" s="453"/>
      <c r="Q17" s="453"/>
      <c r="R17" s="453"/>
      <c r="S17" s="453"/>
      <c r="T17" s="453"/>
      <c r="U17" s="453"/>
      <c r="V17" s="453"/>
      <c r="W17" s="454"/>
      <c r="Y17" s="439"/>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1"/>
      <c r="AW17" s="439"/>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1"/>
      <c r="BU17" s="439"/>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1"/>
      <c r="CS17" s="292"/>
      <c r="CX17" s="288">
        <v>12</v>
      </c>
      <c r="CY17" s="289">
        <v>0</v>
      </c>
      <c r="CZ17" s="289">
        <v>0</v>
      </c>
      <c r="DA17" s="289">
        <v>0</v>
      </c>
      <c r="DB17" s="290">
        <f>IF(LEN('2.回線情報'!O19)&gt;13, LEFT('2.回線情報'!O19, 12) &amp; "...", '2.回線情報'!O19)</f>
        <v>0</v>
      </c>
      <c r="DC17" s="290">
        <f>IF(LEN('2.回線情報'!P20)&gt;18, LEFT('2.回線情報'!P20, 17) &amp; "...", '2.回線情報'!P20)</f>
        <v>0</v>
      </c>
      <c r="DD17" s="289">
        <v>0</v>
      </c>
      <c r="DE17" s="289">
        <v>0</v>
      </c>
      <c r="DF17" s="290">
        <f>IF(LEN('2.回線情報'!AD19)&gt;13, LEFT('2.回線情報'!AD19, 12) &amp; "...", '2.回線情報'!AD19)</f>
        <v>0</v>
      </c>
      <c r="DG17" s="289">
        <v>0</v>
      </c>
      <c r="DH17" s="289">
        <v>0</v>
      </c>
      <c r="DR17" s="271" t="str">
        <f t="shared" si="0"/>
        <v xml:space="preserve">申告回線No.14
</v>
      </c>
      <c r="DT17" s="274" t="str">
        <f>IF(CX19=0,"","申告機器No."&amp;CX19&amp;"A")&amp;CHAR(10)&amp;IF(CY19=0,"",CY19)&amp;CHAR(10)&amp;IF(AND('2.回線情報'!N21="",'2.回線情報'!O21="", '2.回線情報'!P21="", '2.回線情報'!Q21="", '2.回線情報'!T21=""), "機器Aなし", IF(DB19=0,"",DB19)&amp;CHAR(10)&amp;IF(DC19=0,"",DC19)&amp;CHAR(10)&amp;IF(DD19=0,"",DD19))</f>
        <v>申告機器No.14A
機器Aなし</v>
      </c>
      <c r="DV17" s="276" t="str">
        <f>IF(CX19=0,"","申告機器No."&amp;CX19&amp;"B")&amp;CHAR(10)&amp;IF(CY19=0,"",CY19)&amp;CHAR(10)&amp;IF(AND('2.回線情報'!AC21="",'2.回線情報'!AD21="", '2.回線情報'!AE21="", '2.回線情報'!AF21="", '2.回線情報'!AI21=""), "機器Bなし", IF(DF19=0,"",DF19)&amp;CHAR(10)&amp;IF(DG19=0,"",DG19)&amp;CHAR(10)&amp;IF(DH19=0,"",DH19))</f>
        <v>申告機器No.14B
機器Bなし</v>
      </c>
    </row>
    <row r="18" spans="1:126" ht="18" customHeight="1" thickBot="1">
      <c r="A18" s="452"/>
      <c r="B18" s="453"/>
      <c r="C18" s="453"/>
      <c r="D18" s="453"/>
      <c r="E18" s="453"/>
      <c r="F18" s="453"/>
      <c r="G18" s="453"/>
      <c r="H18" s="453"/>
      <c r="I18" s="453"/>
      <c r="J18" s="453"/>
      <c r="K18" s="453"/>
      <c r="L18" s="453"/>
      <c r="M18" s="453"/>
      <c r="N18" s="453"/>
      <c r="O18" s="453"/>
      <c r="P18" s="453"/>
      <c r="Q18" s="453"/>
      <c r="R18" s="453"/>
      <c r="S18" s="453"/>
      <c r="T18" s="453"/>
      <c r="U18" s="453"/>
      <c r="V18" s="453"/>
      <c r="W18" s="454"/>
      <c r="Y18" s="439"/>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1"/>
      <c r="AW18" s="439"/>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1"/>
      <c r="BU18" s="439"/>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1"/>
      <c r="CX18" s="288">
        <v>13</v>
      </c>
      <c r="CY18" s="289">
        <v>0</v>
      </c>
      <c r="CZ18" s="289">
        <v>0</v>
      </c>
      <c r="DA18" s="289">
        <v>0</v>
      </c>
      <c r="DB18" s="290">
        <f>IF(LEN('2.回線情報'!O20)&gt;13, LEFT('2.回線情報'!O20, 12) &amp; "...", '2.回線情報'!O20)</f>
        <v>0</v>
      </c>
      <c r="DC18" s="290">
        <f>IF(LEN('2.回線情報'!P21)&gt;18, LEFT('2.回線情報'!P21, 17) &amp; "...", '2.回線情報'!P21)</f>
        <v>0</v>
      </c>
      <c r="DD18" s="289">
        <v>0</v>
      </c>
      <c r="DE18" s="289">
        <v>0</v>
      </c>
      <c r="DF18" s="290">
        <f>IF(LEN('2.回線情報'!AD20)&gt;13, LEFT('2.回線情報'!AD20, 12) &amp; "...", '2.回線情報'!AD20)</f>
        <v>0</v>
      </c>
      <c r="DG18" s="289">
        <v>0</v>
      </c>
      <c r="DH18" s="289">
        <v>0</v>
      </c>
      <c r="DR18" s="271" t="str">
        <f t="shared" si="0"/>
        <v xml:space="preserve">申告回線No.15
</v>
      </c>
      <c r="DT18" s="274" t="str">
        <f>IF(CX20=0,"","申告機器No."&amp;CX20&amp;"A")&amp;CHAR(10)&amp;IF(CY20=0,"",CY20)&amp;CHAR(10)&amp;IF(AND('2.回線情報'!N22="",'2.回線情報'!O22="", '2.回線情報'!P22="", '2.回線情報'!Q22="", '2.回線情報'!T22=""), "機器Aなし", IF(DB20=0,"",DB20)&amp;CHAR(10)&amp;IF(DC20=0,"",DC20)&amp;CHAR(10)&amp;IF(DD20=0,"",DD20))</f>
        <v>申告機器No.15A
機器Aなし</v>
      </c>
      <c r="DV18" s="276" t="str">
        <f>IF(CX20=0,"","申告機器No."&amp;CX20&amp;"B")&amp;CHAR(10)&amp;IF(CY20=0,"",CY20)&amp;CHAR(10)&amp;IF(AND('2.回線情報'!AC22="",'2.回線情報'!AD22="", '2.回線情報'!AE22="", '2.回線情報'!AF22="", '2.回線情報'!AI22=""), "機器Bなし", IF(DF20=0,"",DF20)&amp;CHAR(10)&amp;IF(DG20=0,"",DG20)&amp;CHAR(10)&amp;IF(DH20=0,"",DH20))</f>
        <v>申告機器No.15B
機器Bなし</v>
      </c>
    </row>
    <row r="19" spans="1:126" ht="18" customHeight="1" thickBot="1">
      <c r="A19" s="452"/>
      <c r="B19" s="453"/>
      <c r="C19" s="453"/>
      <c r="D19" s="453"/>
      <c r="E19" s="453"/>
      <c r="F19" s="453"/>
      <c r="G19" s="453"/>
      <c r="H19" s="453"/>
      <c r="I19" s="453"/>
      <c r="J19" s="453"/>
      <c r="K19" s="453"/>
      <c r="L19" s="453"/>
      <c r="M19" s="453"/>
      <c r="N19" s="453"/>
      <c r="O19" s="453"/>
      <c r="P19" s="453"/>
      <c r="Q19" s="453"/>
      <c r="R19" s="453"/>
      <c r="S19" s="453"/>
      <c r="T19" s="453"/>
      <c r="U19" s="453"/>
      <c r="V19" s="453"/>
      <c r="W19" s="454"/>
      <c r="Y19" s="439"/>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1"/>
      <c r="AW19" s="439"/>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1"/>
      <c r="BU19" s="439"/>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1"/>
      <c r="CX19" s="288">
        <v>14</v>
      </c>
      <c r="CY19" s="289">
        <v>0</v>
      </c>
      <c r="CZ19" s="289">
        <v>0</v>
      </c>
      <c r="DA19" s="289">
        <v>0</v>
      </c>
      <c r="DB19" s="290">
        <f>IF(LEN('2.回線情報'!O21)&gt;13, LEFT('2.回線情報'!O21, 12) &amp; "...", '2.回線情報'!O21)</f>
        <v>0</v>
      </c>
      <c r="DC19" s="290">
        <f>IF(LEN('2.回線情報'!P22)&gt;18, LEFT('2.回線情報'!P22, 17) &amp; "...", '2.回線情報'!P22)</f>
        <v>0</v>
      </c>
      <c r="DD19" s="289">
        <v>0</v>
      </c>
      <c r="DE19" s="289">
        <v>0</v>
      </c>
      <c r="DF19" s="290">
        <f>IF(LEN('2.回線情報'!AD21)&gt;13, LEFT('2.回線情報'!AD21, 12) &amp; "...", '2.回線情報'!AD21)</f>
        <v>0</v>
      </c>
      <c r="DG19" s="289">
        <v>0</v>
      </c>
      <c r="DH19" s="289">
        <v>0</v>
      </c>
      <c r="DR19" s="271" t="str">
        <f t="shared" si="0"/>
        <v xml:space="preserve">申告回線No.16
</v>
      </c>
      <c r="DT19" s="274" t="str">
        <f>IF(CX21=0,"","申告機器No."&amp;CX21&amp;"A")&amp;CHAR(10)&amp;IF(CY21=0,"",CY21)&amp;CHAR(10)&amp;IF(AND('2.回線情報'!N23="",'2.回線情報'!O23="", '2.回線情報'!P23="", '2.回線情報'!Q23="", '2.回線情報'!T23=""), "機器Aなし", IF(DB21=0,"",DB21)&amp;CHAR(10)&amp;IF(DC21=0,"",DC21)&amp;CHAR(10)&amp;IF(DD21=0,"",DD21))</f>
        <v>申告機器No.16A
機器Aなし</v>
      </c>
      <c r="DV19" s="276" t="str">
        <f>IF(CX21=0,"","申告機器No."&amp;CX21&amp;"B")&amp;CHAR(10)&amp;IF(CY21=0,"",CY21)&amp;CHAR(10)&amp;IF(AND('2.回線情報'!AC23="",'2.回線情報'!AD23="", '2.回線情報'!AE23="", '2.回線情報'!AF23="", '2.回線情報'!AI23=""), "機器Bなし", IF(DF21=0,"",DF21)&amp;CHAR(10)&amp;IF(DG21=0,"",DG21)&amp;CHAR(10)&amp;IF(DH21=0,"",DH21))</f>
        <v>申告機器No.16B
機器Bなし</v>
      </c>
    </row>
    <row r="20" spans="1:126" ht="18" customHeight="1" thickBot="1">
      <c r="A20" s="452"/>
      <c r="B20" s="453"/>
      <c r="C20" s="453"/>
      <c r="D20" s="453"/>
      <c r="E20" s="453"/>
      <c r="F20" s="453"/>
      <c r="G20" s="453"/>
      <c r="H20" s="453"/>
      <c r="I20" s="453"/>
      <c r="J20" s="453"/>
      <c r="K20" s="453"/>
      <c r="L20" s="453"/>
      <c r="M20" s="453"/>
      <c r="N20" s="453"/>
      <c r="O20" s="453"/>
      <c r="P20" s="453"/>
      <c r="Q20" s="453"/>
      <c r="R20" s="453"/>
      <c r="S20" s="453"/>
      <c r="T20" s="453"/>
      <c r="U20" s="453"/>
      <c r="V20" s="453"/>
      <c r="W20" s="454"/>
      <c r="Y20" s="439"/>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1"/>
      <c r="AW20" s="439"/>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1"/>
      <c r="BU20" s="439"/>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1"/>
      <c r="CX20" s="288">
        <v>15</v>
      </c>
      <c r="CY20" s="289">
        <v>0</v>
      </c>
      <c r="CZ20" s="289">
        <v>0</v>
      </c>
      <c r="DA20" s="289">
        <v>0</v>
      </c>
      <c r="DB20" s="290">
        <f>IF(LEN('2.回線情報'!O22)&gt;13, LEFT('2.回線情報'!O22, 12) &amp; "...", '2.回線情報'!O22)</f>
        <v>0</v>
      </c>
      <c r="DC20" s="290">
        <f>IF(LEN('2.回線情報'!P23)&gt;18, LEFT('2.回線情報'!P23, 17) &amp; "...", '2.回線情報'!P23)</f>
        <v>0</v>
      </c>
      <c r="DD20" s="289">
        <v>0</v>
      </c>
      <c r="DE20" s="289">
        <v>0</v>
      </c>
      <c r="DF20" s="290">
        <f>IF(LEN('2.回線情報'!AD22)&gt;13, LEFT('2.回線情報'!AD22, 12) &amp; "...", '2.回線情報'!AD22)</f>
        <v>0</v>
      </c>
      <c r="DG20" s="289">
        <v>0</v>
      </c>
      <c r="DH20" s="289">
        <v>0</v>
      </c>
      <c r="DR20" s="271" t="str">
        <f t="shared" si="0"/>
        <v xml:space="preserve">申告回線No.17
</v>
      </c>
      <c r="DT20" s="274" t="str">
        <f>IF(CX22=0,"","申告機器No."&amp;CX22&amp;"A")&amp;CHAR(10)&amp;IF(CY22=0,"",CY22)&amp;CHAR(10)&amp;IF(AND('2.回線情報'!N24="",'2.回線情報'!O24="", '2.回線情報'!P24="", '2.回線情報'!Q24="", '2.回線情報'!T24=""), "機器Aなし", IF(DB22=0,"",DB22)&amp;CHAR(10)&amp;IF(DC22=0,"",DC22)&amp;CHAR(10)&amp;IF(DD22=0,"",DD22))</f>
        <v>申告機器No.17A
機器Aなし</v>
      </c>
      <c r="DV20" s="276" t="str">
        <f>IF(CX22=0,"","申告機器No."&amp;CX22&amp;"B")&amp;CHAR(10)&amp;IF(CY22=0,"",CY22)&amp;CHAR(10)&amp;IF(AND('2.回線情報'!AC24="",'2.回線情報'!AD24="", '2.回線情報'!AE24="", '2.回線情報'!AF24="", '2.回線情報'!AI24=""), "機器Bなし", IF(DF22=0,"",DF22)&amp;CHAR(10)&amp;IF(DG22=0,"",DG22)&amp;CHAR(10)&amp;IF(DH22=0,"",DH22))</f>
        <v>申告機器No.17B
機器Bなし</v>
      </c>
    </row>
    <row r="21" spans="1:126" ht="18" customHeight="1" thickBot="1">
      <c r="A21" s="452"/>
      <c r="B21" s="453"/>
      <c r="C21" s="453"/>
      <c r="D21" s="453"/>
      <c r="E21" s="453"/>
      <c r="F21" s="453"/>
      <c r="G21" s="453"/>
      <c r="H21" s="453"/>
      <c r="I21" s="453"/>
      <c r="J21" s="453"/>
      <c r="K21" s="453"/>
      <c r="L21" s="453"/>
      <c r="M21" s="453"/>
      <c r="N21" s="453"/>
      <c r="O21" s="453"/>
      <c r="P21" s="453"/>
      <c r="Q21" s="453"/>
      <c r="R21" s="453"/>
      <c r="S21" s="453"/>
      <c r="T21" s="453"/>
      <c r="U21" s="453"/>
      <c r="V21" s="453"/>
      <c r="W21" s="454"/>
      <c r="Y21" s="442"/>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4"/>
      <c r="AW21" s="442"/>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4"/>
      <c r="BU21" s="442"/>
      <c r="BV21" s="443"/>
      <c r="BW21" s="443"/>
      <c r="BX21" s="443"/>
      <c r="BY21" s="443"/>
      <c r="BZ21" s="443"/>
      <c r="CA21" s="443"/>
      <c r="CB21" s="443"/>
      <c r="CC21" s="443"/>
      <c r="CD21" s="443"/>
      <c r="CE21" s="443"/>
      <c r="CF21" s="443"/>
      <c r="CG21" s="443"/>
      <c r="CH21" s="443"/>
      <c r="CI21" s="443"/>
      <c r="CJ21" s="443"/>
      <c r="CK21" s="443"/>
      <c r="CL21" s="443"/>
      <c r="CM21" s="443"/>
      <c r="CN21" s="443"/>
      <c r="CO21" s="443"/>
      <c r="CP21" s="443"/>
      <c r="CQ21" s="444"/>
      <c r="CX21" s="288">
        <v>16</v>
      </c>
      <c r="CY21" s="289">
        <v>0</v>
      </c>
      <c r="CZ21" s="289">
        <v>0</v>
      </c>
      <c r="DA21" s="289">
        <v>0</v>
      </c>
      <c r="DB21" s="290">
        <f>IF(LEN('2.回線情報'!O23)&gt;13, LEFT('2.回線情報'!O23, 12) &amp; "...", '2.回線情報'!O23)</f>
        <v>0</v>
      </c>
      <c r="DC21" s="290">
        <f>IF(LEN('2.回線情報'!P24)&gt;18, LEFT('2.回線情報'!P24, 17) &amp; "...", '2.回線情報'!P24)</f>
        <v>0</v>
      </c>
      <c r="DD21" s="289">
        <v>0</v>
      </c>
      <c r="DE21" s="289">
        <v>0</v>
      </c>
      <c r="DF21" s="290">
        <f>IF(LEN('2.回線情報'!AD23)&gt;13, LEFT('2.回線情報'!AD23, 12) &amp; "...", '2.回線情報'!AD23)</f>
        <v>0</v>
      </c>
      <c r="DG21" s="289">
        <v>0</v>
      </c>
      <c r="DH21" s="289">
        <v>0</v>
      </c>
      <c r="DR21" s="271" t="str">
        <f t="shared" si="0"/>
        <v xml:space="preserve">申告回線No.18
</v>
      </c>
      <c r="DT21" s="274" t="str">
        <f>IF(CX23=0,"","申告機器No."&amp;CX23&amp;"A")&amp;CHAR(10)&amp;IF(CY23=0,"",CY23)&amp;CHAR(10)&amp;IF(AND('2.回線情報'!N25="",'2.回線情報'!O25="", '2.回線情報'!P25="", '2.回線情報'!Q25="", '2.回線情報'!T25=""), "機器Aなし", IF(DB23=0,"",DB23)&amp;CHAR(10)&amp;IF(DC23=0,"",DC23)&amp;CHAR(10)&amp;IF(DD23=0,"",DD23))</f>
        <v>申告機器No.18A
機器Aなし</v>
      </c>
      <c r="DV21" s="276" t="str">
        <f>IF(CX23=0,"","申告機器No."&amp;CX23&amp;"B")&amp;CHAR(10)&amp;IF(CY23=0,"",CY23)&amp;CHAR(10)&amp;IF(AND('2.回線情報'!AC25="",'2.回線情報'!AD25="", '2.回線情報'!AE25="", '2.回線情報'!AF25="", '2.回線情報'!AI25=""), "機器Bなし", IF(DF23=0,"",DF23)&amp;CHAR(10)&amp;IF(DG23=0,"",DG23)&amp;CHAR(10)&amp;IF(DH23=0,"",DH23))</f>
        <v>申告機器No.18B
機器Bなし</v>
      </c>
    </row>
    <row r="22" spans="1:126" ht="18" customHeight="1" thickBot="1">
      <c r="A22" s="452"/>
      <c r="B22" s="453"/>
      <c r="C22" s="453"/>
      <c r="D22" s="453"/>
      <c r="E22" s="453"/>
      <c r="F22" s="453"/>
      <c r="G22" s="453"/>
      <c r="H22" s="453"/>
      <c r="I22" s="453"/>
      <c r="J22" s="453"/>
      <c r="K22" s="453"/>
      <c r="L22" s="453"/>
      <c r="M22" s="453"/>
      <c r="N22" s="453"/>
      <c r="O22" s="453"/>
      <c r="P22" s="453"/>
      <c r="Q22" s="453"/>
      <c r="R22" s="453"/>
      <c r="S22" s="453"/>
      <c r="T22" s="453"/>
      <c r="U22" s="453"/>
      <c r="V22" s="453"/>
      <c r="W22" s="454"/>
      <c r="Y22" s="436" t="s">
        <v>391</v>
      </c>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8"/>
      <c r="AW22" s="436" t="s">
        <v>392</v>
      </c>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8"/>
      <c r="BU22" s="436" t="s">
        <v>393</v>
      </c>
      <c r="BV22" s="437"/>
      <c r="BW22" s="437"/>
      <c r="BX22" s="437"/>
      <c r="BY22" s="437"/>
      <c r="BZ22" s="437"/>
      <c r="CA22" s="437"/>
      <c r="CB22" s="437"/>
      <c r="CC22" s="437"/>
      <c r="CD22" s="437"/>
      <c r="CE22" s="437"/>
      <c r="CF22" s="437"/>
      <c r="CG22" s="437"/>
      <c r="CH22" s="437"/>
      <c r="CI22" s="437"/>
      <c r="CJ22" s="437"/>
      <c r="CK22" s="437"/>
      <c r="CL22" s="437"/>
      <c r="CM22" s="437"/>
      <c r="CN22" s="437"/>
      <c r="CO22" s="437"/>
      <c r="CP22" s="437"/>
      <c r="CQ22" s="438"/>
      <c r="CX22" s="288">
        <v>17</v>
      </c>
      <c r="CY22" s="289">
        <v>0</v>
      </c>
      <c r="CZ22" s="289">
        <v>0</v>
      </c>
      <c r="DA22" s="289">
        <v>0</v>
      </c>
      <c r="DB22" s="290">
        <f>IF(LEN('2.回線情報'!O24)&gt;13, LEFT('2.回線情報'!O24, 12) &amp; "...", '2.回線情報'!O24)</f>
        <v>0</v>
      </c>
      <c r="DC22" s="290">
        <f>IF(LEN('2.回線情報'!P25)&gt;18, LEFT('2.回線情報'!P25, 17) &amp; "...", '2.回線情報'!P25)</f>
        <v>0</v>
      </c>
      <c r="DD22" s="289">
        <v>0</v>
      </c>
      <c r="DE22" s="289">
        <v>0</v>
      </c>
      <c r="DF22" s="290">
        <f>IF(LEN('2.回線情報'!AD24)&gt;13, LEFT('2.回線情報'!AD24, 12) &amp; "...", '2.回線情報'!AD24)</f>
        <v>0</v>
      </c>
      <c r="DG22" s="289">
        <v>0</v>
      </c>
      <c r="DH22" s="289">
        <v>0</v>
      </c>
      <c r="DR22" s="271" t="str">
        <f t="shared" si="0"/>
        <v xml:space="preserve">申告回線No.19
</v>
      </c>
      <c r="DT22" s="274" t="str">
        <f>IF(CX24=0,"","申告機器No."&amp;CX24&amp;"A")&amp;CHAR(10)&amp;IF(CY24=0,"",CY24)&amp;CHAR(10)&amp;IF(AND('2.回線情報'!N26="",'2.回線情報'!O26="", '2.回線情報'!P26="", '2.回線情報'!Q26="", '2.回線情報'!T26=""), "機器Aなし", IF(DB24=0,"",DB24)&amp;CHAR(10)&amp;IF(DC24=0,"",DC24)&amp;CHAR(10)&amp;IF(DD24=0,"",DD24))</f>
        <v>申告機器No.19A
機器Aなし</v>
      </c>
      <c r="DV22" s="276" t="str">
        <f>IF(CX24=0,"","申告機器No."&amp;CX24&amp;"B")&amp;CHAR(10)&amp;IF(CY24=0,"",CY24)&amp;CHAR(10)&amp;IF(AND('2.回線情報'!AC26="",'2.回線情報'!AD26="", '2.回線情報'!AE26="", '2.回線情報'!AF26="", '2.回線情報'!AI26=""), "機器Bなし", IF(DF24=0,"",DF24)&amp;CHAR(10)&amp;IF(DG24=0,"",DG24)&amp;CHAR(10)&amp;IF(DH24=0,"",DH24))</f>
        <v>申告機器No.19B
機器Bなし</v>
      </c>
    </row>
    <row r="23" spans="1:126" ht="18" customHeight="1" thickBot="1">
      <c r="A23" s="452"/>
      <c r="B23" s="453"/>
      <c r="C23" s="453"/>
      <c r="D23" s="453"/>
      <c r="E23" s="453"/>
      <c r="F23" s="453"/>
      <c r="G23" s="453"/>
      <c r="H23" s="453"/>
      <c r="I23" s="453"/>
      <c r="J23" s="453"/>
      <c r="K23" s="453"/>
      <c r="L23" s="453"/>
      <c r="M23" s="453"/>
      <c r="N23" s="453"/>
      <c r="O23" s="453"/>
      <c r="P23" s="453"/>
      <c r="Q23" s="453"/>
      <c r="R23" s="453"/>
      <c r="S23" s="453"/>
      <c r="T23" s="453"/>
      <c r="U23" s="453"/>
      <c r="V23" s="453"/>
      <c r="W23" s="454"/>
      <c r="Y23" s="439"/>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1"/>
      <c r="AW23" s="439"/>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1"/>
      <c r="BU23" s="439"/>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1"/>
      <c r="CX23" s="288">
        <v>18</v>
      </c>
      <c r="CY23" s="289">
        <v>0</v>
      </c>
      <c r="CZ23" s="289">
        <v>0</v>
      </c>
      <c r="DA23" s="289">
        <v>0</v>
      </c>
      <c r="DB23" s="290">
        <f>IF(LEN('2.回線情報'!O25)&gt;13, LEFT('2.回線情報'!O25, 12) &amp; "...", '2.回線情報'!O25)</f>
        <v>0</v>
      </c>
      <c r="DC23" s="290">
        <f>IF(LEN('2.回線情報'!P26)&gt;18, LEFT('2.回線情報'!P26, 17) &amp; "...", '2.回線情報'!P26)</f>
        <v>0</v>
      </c>
      <c r="DD23" s="289">
        <v>0</v>
      </c>
      <c r="DE23" s="289">
        <v>0</v>
      </c>
      <c r="DF23" s="290">
        <f>IF(LEN('2.回線情報'!AD25)&gt;13, LEFT('2.回線情報'!AD25, 12) &amp; "...", '2.回線情報'!AD25)</f>
        <v>0</v>
      </c>
      <c r="DG23" s="289">
        <v>0</v>
      </c>
      <c r="DH23" s="289">
        <v>0</v>
      </c>
      <c r="DR23" s="271" t="str">
        <f t="shared" si="0"/>
        <v xml:space="preserve">申告回線No.20
</v>
      </c>
      <c r="DT23" s="274" t="str">
        <f>IF(CX25=0,"","申告機器No."&amp;CX25&amp;"A")&amp;CHAR(10)&amp;IF(CY25=0,"",CY25)&amp;CHAR(10)&amp;IF(AND('2.回線情報'!N27="",'2.回線情報'!O28="", '2.回線情報'!P27="", '2.回線情報'!Q27="", '2.回線情報'!T27=""), "機器Aなし", IF(DB25=0,"",DB25)&amp;CHAR(10)&amp;IF(DC25=0,"",DC25)&amp;CHAR(10)&amp;IF(DD25=0,"",DD25))</f>
        <v>申告機器No.20A
機器Aなし</v>
      </c>
      <c r="DV23" s="276" t="str">
        <f>IF(CX25=0,"","申告機器No."&amp;CX25&amp;"B")&amp;CHAR(10)&amp;IF(CY25=0,"",CY25)&amp;CHAR(10)&amp;IF(AND('2.回線情報'!AC27="",'2.回線情報'!AD27="", '2.回線情報'!AE27="", '2.回線情報'!AF27="", '2.回線情報'!AI27=""), "機器Bなし", IF(DF25=0,"",DF25)&amp;CHAR(10)&amp;IF(DG25=0,"",DG25)&amp;CHAR(10)&amp;IF(DH25=0,"",DH25))</f>
        <v>申告機器No.20B
機器Bなし</v>
      </c>
    </row>
    <row r="24" spans="1:126" ht="18" customHeight="1" thickBot="1">
      <c r="A24" s="452"/>
      <c r="B24" s="453"/>
      <c r="C24" s="453"/>
      <c r="D24" s="453"/>
      <c r="E24" s="453"/>
      <c r="F24" s="453"/>
      <c r="G24" s="453"/>
      <c r="H24" s="453"/>
      <c r="I24" s="453"/>
      <c r="J24" s="453"/>
      <c r="K24" s="453"/>
      <c r="L24" s="453"/>
      <c r="M24" s="453"/>
      <c r="N24" s="453"/>
      <c r="O24" s="453"/>
      <c r="P24" s="453"/>
      <c r="Q24" s="453"/>
      <c r="R24" s="453"/>
      <c r="S24" s="453"/>
      <c r="T24" s="453"/>
      <c r="U24" s="453"/>
      <c r="V24" s="453"/>
      <c r="W24" s="454"/>
      <c r="Y24" s="439"/>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1"/>
      <c r="AW24" s="439"/>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1"/>
      <c r="BU24" s="439"/>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1"/>
      <c r="CX24" s="288">
        <v>19</v>
      </c>
      <c r="CY24" s="289">
        <v>0</v>
      </c>
      <c r="CZ24" s="289">
        <v>0</v>
      </c>
      <c r="DA24" s="289">
        <v>0</v>
      </c>
      <c r="DB24" s="290">
        <f>IF(LEN('2.回線情報'!O26)&gt;13, LEFT('2.回線情報'!O26, 12) &amp; "...", '2.回線情報'!O26)</f>
        <v>0</v>
      </c>
      <c r="DC24" s="290">
        <f>IF(LEN('2.回線情報'!P27)&gt;18, LEFT('2.回線情報'!P27, 17) &amp; "...", '2.回線情報'!P27)</f>
        <v>0</v>
      </c>
      <c r="DD24" s="289">
        <v>0</v>
      </c>
      <c r="DE24" s="289">
        <v>0</v>
      </c>
      <c r="DF24" s="290">
        <f>IF(LEN('2.回線情報'!AD26)&gt;13, LEFT('2.回線情報'!AD26, 12) &amp; "...", '2.回線情報'!AD26)</f>
        <v>0</v>
      </c>
      <c r="DG24" s="289">
        <v>0</v>
      </c>
      <c r="DH24" s="289">
        <v>0</v>
      </c>
      <c r="DR24" s="271" t="str">
        <f t="shared" si="0"/>
        <v xml:space="preserve">申告回線No.21
</v>
      </c>
      <c r="DT24" s="274" t="str">
        <f>IF(CX26=0,"","申告機器No."&amp;CX26&amp;"A")&amp;CHAR(10)&amp;IF(CY26=0,"",CY26)&amp;CHAR(10)&amp;IF(AND('2.回線情報'!N28="",'2.回線情報'!O28="", '2.回線情報'!P28="", '2.回線情報'!Q28="", '2.回線情報'!T28=""), "機器Aなし", IF(DB26=0,"",DB26)&amp;CHAR(10)&amp;IF(DC26=0,"",DC26)&amp;CHAR(10)&amp;IF(DD26=0,"",DD26))</f>
        <v>申告機器No.21A
機器Aなし</v>
      </c>
      <c r="DV24" s="276" t="str">
        <f>IF(CX26=0,"","申告機器No."&amp;CX26&amp;"B")&amp;CHAR(10)&amp;IF(CY26=0,"",CY26)&amp;CHAR(10)&amp;IF(AND('2.回線情報'!AC28="",'2.回線情報'!AD28="", '2.回線情報'!AE28="", '2.回線情報'!AF28="", '2.回線情報'!AI28=""), "機器Bなし", IF(DF26=0,"",DF26)&amp;CHAR(10)&amp;IF(DG26=0,"",DG26)&amp;CHAR(10)&amp;IF(DH26=0,"",DH26))</f>
        <v>申告機器No.21B
機器Bなし</v>
      </c>
    </row>
    <row r="25" spans="1:126" ht="18" customHeight="1" thickBot="1">
      <c r="A25" s="452"/>
      <c r="B25" s="453"/>
      <c r="C25" s="453"/>
      <c r="D25" s="453"/>
      <c r="E25" s="453"/>
      <c r="F25" s="453"/>
      <c r="G25" s="453"/>
      <c r="H25" s="453"/>
      <c r="I25" s="453"/>
      <c r="J25" s="453"/>
      <c r="K25" s="453"/>
      <c r="L25" s="453"/>
      <c r="M25" s="453"/>
      <c r="N25" s="453"/>
      <c r="O25" s="453"/>
      <c r="P25" s="453"/>
      <c r="Q25" s="453"/>
      <c r="R25" s="453"/>
      <c r="S25" s="453"/>
      <c r="T25" s="453"/>
      <c r="U25" s="453"/>
      <c r="V25" s="453"/>
      <c r="W25" s="454"/>
      <c r="Y25" s="439"/>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1"/>
      <c r="AW25" s="439"/>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1"/>
      <c r="BU25" s="439"/>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1"/>
      <c r="CS25" s="292"/>
      <c r="CX25" s="288">
        <v>20</v>
      </c>
      <c r="CY25" s="289">
        <v>0</v>
      </c>
      <c r="CZ25" s="289">
        <v>0</v>
      </c>
      <c r="DA25" s="289">
        <v>0</v>
      </c>
      <c r="DB25" s="290">
        <f>IF(LEN('2.回線情報'!O27)&gt;13, LEFT('2.回線情報'!O27, 12) &amp; "...", '2.回線情報'!O27)</f>
        <v>0</v>
      </c>
      <c r="DC25" s="290">
        <f>IF(LEN('2.回線情報'!P28)&gt;18, LEFT('2.回線情報'!P28, 17) &amp; "...", '2.回線情報'!P28)</f>
        <v>0</v>
      </c>
      <c r="DD25" s="289">
        <v>0</v>
      </c>
      <c r="DE25" s="289">
        <v>0</v>
      </c>
      <c r="DF25" s="290">
        <f>IF(LEN('2.回線情報'!AD27)&gt;13, LEFT('2.回線情報'!AD27, 12) &amp; "...", '2.回線情報'!AD27)</f>
        <v>0</v>
      </c>
      <c r="DG25" s="289">
        <v>0</v>
      </c>
      <c r="DH25" s="289">
        <v>0</v>
      </c>
      <c r="DR25" s="271" t="str">
        <f t="shared" si="0"/>
        <v xml:space="preserve">申告回線No.22
</v>
      </c>
      <c r="DT25" s="274" t="str">
        <f>IF(CX27=0,"","申告機器No."&amp;CX27&amp;"A")&amp;CHAR(10)&amp;IF(CY27=0,"",CY27)&amp;CHAR(10)&amp;IF(AND('2.回線情報'!N29="",'2.回線情報'!O29="", '2.回線情報'!P29="", '2.回線情報'!Q29="", '2.回線情報'!T29=""), "機器Aなし", IF(DB27=0,"",DB27)&amp;CHAR(10)&amp;IF(DC27=0,"",DC27)&amp;CHAR(10)&amp;IF(DD27=0,"",DD27))</f>
        <v>申告機器No.22A
機器Aなし</v>
      </c>
      <c r="DV25" s="276" t="str">
        <f>IF(CX27=0,"","申告機器No."&amp;CX27&amp;"B")&amp;CHAR(10)&amp;IF(CY27=0,"",CY27)&amp;CHAR(10)&amp;IF(AND('2.回線情報'!AC29="",'2.回線情報'!AD29="", '2.回線情報'!AE29="", '2.回線情報'!AF29="", '2.回線情報'!AI29=""), "機器Bなし", IF(DF27=0,"",DF27)&amp;CHAR(10)&amp;IF(DG27=0,"",DG27)&amp;CHAR(10)&amp;IF(DH27=0,"",DH27))</f>
        <v>申告機器No.22B
機器Bなし</v>
      </c>
    </row>
    <row r="26" spans="1:126" ht="18" customHeight="1" thickBot="1">
      <c r="A26" s="452"/>
      <c r="B26" s="453"/>
      <c r="C26" s="453"/>
      <c r="D26" s="453"/>
      <c r="E26" s="453"/>
      <c r="F26" s="453"/>
      <c r="G26" s="453"/>
      <c r="H26" s="453"/>
      <c r="I26" s="453"/>
      <c r="J26" s="453"/>
      <c r="K26" s="453"/>
      <c r="L26" s="453"/>
      <c r="M26" s="453"/>
      <c r="N26" s="453"/>
      <c r="O26" s="453"/>
      <c r="P26" s="453"/>
      <c r="Q26" s="453"/>
      <c r="R26" s="453"/>
      <c r="S26" s="453"/>
      <c r="T26" s="453"/>
      <c r="U26" s="453"/>
      <c r="V26" s="453"/>
      <c r="W26" s="454"/>
      <c r="Y26" s="439"/>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1"/>
      <c r="AW26" s="439"/>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1"/>
      <c r="BU26" s="439"/>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1"/>
      <c r="CX26" s="288">
        <v>21</v>
      </c>
      <c r="CY26" s="289">
        <v>0</v>
      </c>
      <c r="CZ26" s="289">
        <v>0</v>
      </c>
      <c r="DA26" s="289">
        <v>0</v>
      </c>
      <c r="DB26" s="290">
        <f>IF(LEN('2.回線情報'!O28)&gt;13, LEFT('2.回線情報'!O28, 12) &amp; "...", '2.回線情報'!O28)</f>
        <v>0</v>
      </c>
      <c r="DC26" s="290">
        <f>IF(LEN('2.回線情報'!P29)&gt;18, LEFT('2.回線情報'!P29, 17) &amp; "...", '2.回線情報'!P29)</f>
        <v>0</v>
      </c>
      <c r="DD26" s="289">
        <v>0</v>
      </c>
      <c r="DE26" s="289">
        <v>0</v>
      </c>
      <c r="DF26" s="290">
        <f>IF(LEN('2.回線情報'!AD28)&gt;13, LEFT('2.回線情報'!AD28, 12) &amp; "...", '2.回線情報'!AD28)</f>
        <v>0</v>
      </c>
      <c r="DG26" s="289">
        <v>0</v>
      </c>
      <c r="DH26" s="289">
        <v>0</v>
      </c>
      <c r="DR26" s="271" t="str">
        <f t="shared" si="0"/>
        <v xml:space="preserve">申告回線No.23
</v>
      </c>
      <c r="DT26" s="274" t="str">
        <f>IF(CX28=0,"","申告機器No."&amp;CX28&amp;"A")&amp;CHAR(10)&amp;IF(CY28=0,"",CY28)&amp;CHAR(10)&amp;IF(AND('2.回線情報'!N30="",'2.回線情報'!O30="", '2.回線情報'!P30="", '2.回線情報'!Q30="", '2.回線情報'!T30=""), "機器Aなし", IF(DB28=0,"",DB28)&amp;CHAR(10)&amp;IF(DC28=0,"",DC28)&amp;CHAR(10)&amp;IF(DD28=0,"",DD28))</f>
        <v>申告機器No.23A
機器Aなし</v>
      </c>
      <c r="DV26" s="276" t="str">
        <f>IF(CX28=0,"","申告機器No."&amp;CX28&amp;"B")&amp;CHAR(10)&amp;IF(CY28=0,"",CY28)&amp;CHAR(10)&amp;IF(AND('2.回線情報'!AC30="",'2.回線情報'!AD30="", '2.回線情報'!AE30="", '2.回線情報'!AF30="", '2.回線情報'!AI30=""), "機器Bなし", IF(DF28=0,"",DF28)&amp;CHAR(10)&amp;IF(DG28=0,"",DG28)&amp;CHAR(10)&amp;IF(DH28=0,"",DH28))</f>
        <v>申告機器No.23B
機器Bなし</v>
      </c>
    </row>
    <row r="27" spans="1:126" ht="18" customHeight="1" thickBot="1">
      <c r="A27" s="452"/>
      <c r="B27" s="453"/>
      <c r="C27" s="453"/>
      <c r="D27" s="453"/>
      <c r="E27" s="453"/>
      <c r="F27" s="453"/>
      <c r="G27" s="453"/>
      <c r="H27" s="453"/>
      <c r="I27" s="453"/>
      <c r="J27" s="453"/>
      <c r="K27" s="453"/>
      <c r="L27" s="453"/>
      <c r="M27" s="453"/>
      <c r="N27" s="453"/>
      <c r="O27" s="453"/>
      <c r="P27" s="453"/>
      <c r="Q27" s="453"/>
      <c r="R27" s="453"/>
      <c r="S27" s="453"/>
      <c r="T27" s="453"/>
      <c r="U27" s="453"/>
      <c r="V27" s="453"/>
      <c r="W27" s="454"/>
      <c r="Y27" s="439"/>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1"/>
      <c r="AW27" s="439"/>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1"/>
      <c r="BU27" s="439"/>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1"/>
      <c r="CX27" s="288">
        <v>22</v>
      </c>
      <c r="CY27" s="289">
        <v>0</v>
      </c>
      <c r="CZ27" s="289">
        <v>0</v>
      </c>
      <c r="DA27" s="289">
        <v>0</v>
      </c>
      <c r="DB27" s="290">
        <f>IF(LEN('2.回線情報'!O29)&gt;13, LEFT('2.回線情報'!O29, 12) &amp; "...", '2.回線情報'!O29)</f>
        <v>0</v>
      </c>
      <c r="DC27" s="290">
        <f>IF(LEN('2.回線情報'!P30)&gt;18, LEFT('2.回線情報'!P30, 17) &amp; "...", '2.回線情報'!P30)</f>
        <v>0</v>
      </c>
      <c r="DD27" s="289">
        <v>0</v>
      </c>
      <c r="DE27" s="289">
        <v>0</v>
      </c>
      <c r="DF27" s="290">
        <f>IF(LEN('2.回線情報'!AD29)&gt;13, LEFT('2.回線情報'!AD29, 12) &amp; "...", '2.回線情報'!AD29)</f>
        <v>0</v>
      </c>
      <c r="DG27" s="289">
        <v>0</v>
      </c>
      <c r="DH27" s="289">
        <v>0</v>
      </c>
      <c r="DR27" s="271" t="str">
        <f t="shared" si="0"/>
        <v xml:space="preserve">申告回線No.24
</v>
      </c>
      <c r="DT27" s="274" t="str">
        <f>IF(CX29=0,"","申告機器No."&amp;CX29&amp;"A")&amp;CHAR(10)&amp;IF(CY29=0,"",CY29)&amp;CHAR(10)&amp;IF(AND('2.回線情報'!N31="",'2.回線情報'!O31="", '2.回線情報'!P31="", '2.回線情報'!Q31="", '2.回線情報'!T31=""), "機器Aなし", IF(DB29=0,"",DB29)&amp;CHAR(10)&amp;IF(DC29=0,"",DC29)&amp;CHAR(10)&amp;IF(DD29=0,"",DD29))</f>
        <v>申告機器No.24A
機器Aなし</v>
      </c>
      <c r="DV27" s="276" t="str">
        <f>IF(CX29=0,"","申告機器No."&amp;CX29&amp;"B")&amp;CHAR(10)&amp;IF(CY29=0,"",CY29)&amp;CHAR(10)&amp;IF(AND('2.回線情報'!AC31="",'2.回線情報'!AD31="", '2.回線情報'!AE31="", '2.回線情報'!AF31="", '2.回線情報'!AI31=""), "機器Bなし", IF(DF29=0,"",DF29)&amp;CHAR(10)&amp;IF(DG29=0,"",DG29)&amp;CHAR(10)&amp;IF(DH29=0,"",DH29))</f>
        <v>申告機器No.24B
機器Bなし</v>
      </c>
    </row>
    <row r="28" spans="1:126" ht="18" customHeight="1" thickBot="1">
      <c r="A28" s="452"/>
      <c r="B28" s="453"/>
      <c r="C28" s="453"/>
      <c r="D28" s="453"/>
      <c r="E28" s="453"/>
      <c r="F28" s="453"/>
      <c r="G28" s="453"/>
      <c r="H28" s="453"/>
      <c r="I28" s="453"/>
      <c r="J28" s="453"/>
      <c r="K28" s="453"/>
      <c r="L28" s="453"/>
      <c r="M28" s="453"/>
      <c r="N28" s="453"/>
      <c r="O28" s="453"/>
      <c r="P28" s="453"/>
      <c r="Q28" s="453"/>
      <c r="R28" s="453"/>
      <c r="S28" s="453"/>
      <c r="T28" s="453"/>
      <c r="U28" s="453"/>
      <c r="V28" s="453"/>
      <c r="W28" s="454"/>
      <c r="Y28" s="439"/>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1"/>
      <c r="AW28" s="439"/>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1"/>
      <c r="BU28" s="439"/>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1"/>
      <c r="CS28" s="292"/>
      <c r="CX28" s="288">
        <v>23</v>
      </c>
      <c r="CY28" s="289">
        <v>0</v>
      </c>
      <c r="CZ28" s="289">
        <v>0</v>
      </c>
      <c r="DA28" s="289">
        <v>0</v>
      </c>
      <c r="DB28" s="290">
        <f>IF(LEN('2.回線情報'!O30)&gt;13, LEFT('2.回線情報'!O30, 12) &amp; "...", '2.回線情報'!O30)</f>
        <v>0</v>
      </c>
      <c r="DC28" s="290">
        <f>IF(LEN('2.回線情報'!P31)&gt;18, LEFT('2.回線情報'!P31, 17) &amp; "...", '2.回線情報'!P31)</f>
        <v>0</v>
      </c>
      <c r="DD28" s="289">
        <v>0</v>
      </c>
      <c r="DE28" s="289">
        <v>0</v>
      </c>
      <c r="DF28" s="290">
        <f>IF(LEN('2.回線情報'!AD30)&gt;13, LEFT('2.回線情報'!AD30, 12) &amp; "...", '2.回線情報'!AD30)</f>
        <v>0</v>
      </c>
      <c r="DG28" s="289">
        <v>0</v>
      </c>
      <c r="DH28" s="289">
        <v>0</v>
      </c>
      <c r="DR28" s="271" t="str">
        <f t="shared" si="0"/>
        <v xml:space="preserve">申告回線No.25
</v>
      </c>
      <c r="DT28" s="274" t="str">
        <f>IF(CX30=0,"","申告機器No."&amp;CX30&amp;"A")&amp;CHAR(10)&amp;IF(CY30=0,"",CY30)&amp;CHAR(10)&amp;IF(AND('2.回線情報'!N32="",'2.回線情報'!O32="", '2.回線情報'!P32="", '2.回線情報'!Q32="", '2.回線情報'!T32=""), "機器Aなし", IF(DB30=0,"",DB30)&amp;CHAR(10)&amp;IF(DC30=0,"",DC30)&amp;CHAR(10)&amp;IF(DD30=0,"",DD30))</f>
        <v>申告機器No.25A
機器Aなし</v>
      </c>
      <c r="DV28" s="276" t="str">
        <f>IF(CX30=0,"","申告機器No."&amp;CX30&amp;"B")&amp;CHAR(10)&amp;IF(CY30=0,"",CY30)&amp;CHAR(10)&amp;IF(AND('2.回線情報'!AC32="",'2.回線情報'!AD32="", '2.回線情報'!AE32="", '2.回線情報'!AF32="", '2.回線情報'!AI32=""), "機器Bなし", IF(DF30=0,"",DF30)&amp;CHAR(10)&amp;IF(DG30=0,"",DG30)&amp;CHAR(10)&amp;IF(DH30=0,"",DH30))</f>
        <v>申告機器No.25B
機器Bなし</v>
      </c>
    </row>
    <row r="29" spans="1:126" ht="18" customHeight="1" thickBot="1">
      <c r="A29" s="452"/>
      <c r="B29" s="453"/>
      <c r="C29" s="453"/>
      <c r="D29" s="453"/>
      <c r="E29" s="453"/>
      <c r="F29" s="453"/>
      <c r="G29" s="453"/>
      <c r="H29" s="453"/>
      <c r="I29" s="453"/>
      <c r="J29" s="453"/>
      <c r="K29" s="453"/>
      <c r="L29" s="453"/>
      <c r="M29" s="453"/>
      <c r="N29" s="453"/>
      <c r="O29" s="453"/>
      <c r="P29" s="453"/>
      <c r="Q29" s="453"/>
      <c r="R29" s="453"/>
      <c r="S29" s="453"/>
      <c r="T29" s="453"/>
      <c r="U29" s="453"/>
      <c r="V29" s="453"/>
      <c r="W29" s="454"/>
      <c r="Y29" s="442"/>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4"/>
      <c r="AW29" s="442"/>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4"/>
      <c r="BU29" s="442"/>
      <c r="BV29" s="443"/>
      <c r="BW29" s="443"/>
      <c r="BX29" s="443"/>
      <c r="BY29" s="443"/>
      <c r="BZ29" s="443"/>
      <c r="CA29" s="443"/>
      <c r="CB29" s="443"/>
      <c r="CC29" s="443"/>
      <c r="CD29" s="443"/>
      <c r="CE29" s="443"/>
      <c r="CF29" s="443"/>
      <c r="CG29" s="443"/>
      <c r="CH29" s="443"/>
      <c r="CI29" s="443"/>
      <c r="CJ29" s="443"/>
      <c r="CK29" s="443"/>
      <c r="CL29" s="443"/>
      <c r="CM29" s="443"/>
      <c r="CN29" s="443"/>
      <c r="CO29" s="443"/>
      <c r="CP29" s="443"/>
      <c r="CQ29" s="444"/>
      <c r="CX29" s="288">
        <v>24</v>
      </c>
      <c r="CY29" s="289">
        <v>0</v>
      </c>
      <c r="CZ29" s="289">
        <v>0</v>
      </c>
      <c r="DA29" s="289">
        <v>0</v>
      </c>
      <c r="DB29" s="290">
        <f>IF(LEN('2.回線情報'!O31)&gt;13, LEFT('2.回線情報'!O31, 12) &amp; "...", '2.回線情報'!O31)</f>
        <v>0</v>
      </c>
      <c r="DC29" s="290">
        <f>IF(LEN('2.回線情報'!P32)&gt;18, LEFT('2.回線情報'!P32, 17) &amp; "...", '2.回線情報'!P32)</f>
        <v>0</v>
      </c>
      <c r="DD29" s="289">
        <v>0</v>
      </c>
      <c r="DE29" s="289">
        <v>0</v>
      </c>
      <c r="DF29" s="290">
        <f>IF(LEN('2.回線情報'!AD31)&gt;13, LEFT('2.回線情報'!AD31, 12) &amp; "...", '2.回線情報'!AD31)</f>
        <v>0</v>
      </c>
      <c r="DG29" s="289">
        <v>0</v>
      </c>
      <c r="DH29" s="289">
        <v>0</v>
      </c>
      <c r="DR29" s="271" t="str">
        <f t="shared" si="0"/>
        <v xml:space="preserve">申告回線No.26
</v>
      </c>
      <c r="DT29" s="274" t="str">
        <f>IF(CX31=0,"","申告機器No."&amp;CX31&amp;"A")&amp;CHAR(10)&amp;IF(CY31=0,"",CY31)&amp;CHAR(10)&amp;IF(AND('2.回線情報'!N33="",'2.回線情報'!O33="", '2.回線情報'!P33="", '2.回線情報'!Q33="", '2.回線情報'!T33=""), "機器Aなし", IF(DB31=0,"",DB31)&amp;CHAR(10)&amp;IF(DC31=0,"",DC31)&amp;CHAR(10)&amp;IF(DD31=0,"",DD31))</f>
        <v>申告機器No.26A
機器Aなし</v>
      </c>
      <c r="DV29" s="276" t="str">
        <f>IF(CX31=0,"","申告機器No."&amp;CX31&amp;"B")&amp;CHAR(10)&amp;IF(CY31=0,"",CY31)&amp;CHAR(10)&amp;IF(AND('2.回線情報'!AC33="",'2.回線情報'!AD33="", '2.回線情報'!AE33="", '2.回線情報'!AF33="", '2.回線情報'!AI33=""), "機器Bなし", IF(DF31=0,"",DF31)&amp;CHAR(10)&amp;IF(DG31=0,"",DG31)&amp;CHAR(10)&amp;IF(DH31=0,"",DH31))</f>
        <v>申告機器No.26B
機器Bなし</v>
      </c>
    </row>
    <row r="30" spans="1:126" ht="18" customHeight="1" thickBot="1">
      <c r="A30" s="452"/>
      <c r="B30" s="453"/>
      <c r="C30" s="453"/>
      <c r="D30" s="453"/>
      <c r="E30" s="453"/>
      <c r="F30" s="453"/>
      <c r="G30" s="453"/>
      <c r="H30" s="453"/>
      <c r="I30" s="453"/>
      <c r="J30" s="453"/>
      <c r="K30" s="453"/>
      <c r="L30" s="453"/>
      <c r="M30" s="453"/>
      <c r="N30" s="453"/>
      <c r="O30" s="453"/>
      <c r="P30" s="453"/>
      <c r="Q30" s="453"/>
      <c r="R30" s="453"/>
      <c r="S30" s="453"/>
      <c r="T30" s="453"/>
      <c r="U30" s="453"/>
      <c r="V30" s="453"/>
      <c r="W30" s="454"/>
      <c r="Y30" s="436" t="s">
        <v>394</v>
      </c>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8"/>
      <c r="AW30" s="436" t="s">
        <v>395</v>
      </c>
      <c r="AX30" s="437"/>
      <c r="AY30" s="437"/>
      <c r="AZ30" s="437"/>
      <c r="BA30" s="437"/>
      <c r="BB30" s="437"/>
      <c r="BC30" s="437"/>
      <c r="BD30" s="437"/>
      <c r="BE30" s="437"/>
      <c r="BF30" s="437"/>
      <c r="BG30" s="437"/>
      <c r="BH30" s="437"/>
      <c r="BI30" s="437"/>
      <c r="BJ30" s="437"/>
      <c r="BK30" s="437"/>
      <c r="BL30" s="437"/>
      <c r="BM30" s="437"/>
      <c r="BN30" s="437"/>
      <c r="BO30" s="437"/>
      <c r="BP30" s="437"/>
      <c r="BQ30" s="437"/>
      <c r="BR30" s="437"/>
      <c r="BS30" s="438"/>
      <c r="BU30" s="436" t="s">
        <v>396</v>
      </c>
      <c r="BV30" s="437"/>
      <c r="BW30" s="437"/>
      <c r="BX30" s="437"/>
      <c r="BY30" s="437"/>
      <c r="BZ30" s="437"/>
      <c r="CA30" s="437"/>
      <c r="CB30" s="437"/>
      <c r="CC30" s="437"/>
      <c r="CD30" s="437"/>
      <c r="CE30" s="437"/>
      <c r="CF30" s="437"/>
      <c r="CG30" s="437"/>
      <c r="CH30" s="437"/>
      <c r="CI30" s="437"/>
      <c r="CJ30" s="437"/>
      <c r="CK30" s="437"/>
      <c r="CL30" s="437"/>
      <c r="CM30" s="437"/>
      <c r="CN30" s="437"/>
      <c r="CO30" s="437"/>
      <c r="CP30" s="437"/>
      <c r="CQ30" s="438"/>
      <c r="CX30" s="288">
        <v>25</v>
      </c>
      <c r="CY30" s="289">
        <v>0</v>
      </c>
      <c r="CZ30" s="289">
        <v>0</v>
      </c>
      <c r="DA30" s="289">
        <v>0</v>
      </c>
      <c r="DB30" s="290">
        <f>IF(LEN('2.回線情報'!O32)&gt;13, LEFT('2.回線情報'!O32, 12) &amp; "...", '2.回線情報'!O32)</f>
        <v>0</v>
      </c>
      <c r="DC30" s="290">
        <f>IF(LEN('2.回線情報'!P33)&gt;18, LEFT('2.回線情報'!P33, 17) &amp; "...", '2.回線情報'!P33)</f>
        <v>0</v>
      </c>
      <c r="DD30" s="289">
        <v>0</v>
      </c>
      <c r="DE30" s="289">
        <v>0</v>
      </c>
      <c r="DF30" s="290">
        <f>IF(LEN('2.回線情報'!AD32)&gt;13, LEFT('2.回線情報'!AD32, 12) &amp; "...", '2.回線情報'!AD32)</f>
        <v>0</v>
      </c>
      <c r="DG30" s="289">
        <v>0</v>
      </c>
      <c r="DH30" s="289">
        <v>0</v>
      </c>
      <c r="DR30" s="271" t="str">
        <f t="shared" si="0"/>
        <v xml:space="preserve">申告回線No.27
</v>
      </c>
      <c r="DT30" s="274" t="str">
        <f>IF(CX32=0,"","申告機器No."&amp;CX32&amp;"A")&amp;CHAR(10)&amp;IF(CY32=0,"",CY32)&amp;CHAR(10)&amp;IF(AND('2.回線情報'!N34="",'2.回線情報'!O34="", '2.回線情報'!P34="", '2.回線情報'!Q34="", '2.回線情報'!T34=""), "機器Aなし", IF(DB32=0,"",DB32)&amp;CHAR(10)&amp;IF(DC32=0,"",DC32)&amp;CHAR(10)&amp;IF(DD32=0,"",DD32))</f>
        <v>申告機器No.27A
機器Aなし</v>
      </c>
      <c r="DV30" s="276" t="str">
        <f>IF(CX32=0,"","申告機器No."&amp;CX32&amp;"B")&amp;CHAR(10)&amp;IF(CY32=0,"",CY32)&amp;CHAR(10)&amp;IF(AND('2.回線情報'!AC34="",'2.回線情報'!AD34="", '2.回線情報'!AE34="", '2.回線情報'!AF34="", '2.回線情報'!AI34=""), "機器Bなし", IF(DF32=0,"",DF32)&amp;CHAR(10)&amp;IF(DG32=0,"",DG32)&amp;CHAR(10)&amp;IF(DH32=0,"",DH32))</f>
        <v>申告機器No.27B
機器Bなし</v>
      </c>
    </row>
    <row r="31" spans="1:126" ht="18" customHeight="1" thickBot="1">
      <c r="A31" s="452"/>
      <c r="B31" s="453"/>
      <c r="C31" s="453"/>
      <c r="D31" s="453"/>
      <c r="E31" s="453"/>
      <c r="F31" s="453"/>
      <c r="G31" s="453"/>
      <c r="H31" s="453"/>
      <c r="I31" s="453"/>
      <c r="J31" s="453"/>
      <c r="K31" s="453"/>
      <c r="L31" s="453"/>
      <c r="M31" s="453"/>
      <c r="N31" s="453"/>
      <c r="O31" s="453"/>
      <c r="P31" s="453"/>
      <c r="Q31" s="453"/>
      <c r="R31" s="453"/>
      <c r="S31" s="453"/>
      <c r="T31" s="453"/>
      <c r="U31" s="453"/>
      <c r="V31" s="453"/>
      <c r="W31" s="454"/>
      <c r="Y31" s="439"/>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1"/>
      <c r="AW31" s="439"/>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1"/>
      <c r="BU31" s="439"/>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1"/>
      <c r="CX31" s="288">
        <v>26</v>
      </c>
      <c r="CY31" s="289">
        <v>0</v>
      </c>
      <c r="CZ31" s="289">
        <v>0</v>
      </c>
      <c r="DA31" s="289">
        <v>0</v>
      </c>
      <c r="DB31" s="290">
        <f>IF(LEN('2.回線情報'!O33)&gt;13, LEFT('2.回線情報'!O33, 12) &amp; "...", '2.回線情報'!O33)</f>
        <v>0</v>
      </c>
      <c r="DC31" s="290">
        <f>IF(LEN('2.回線情報'!P34)&gt;18, LEFT('2.回線情報'!P34, 17) &amp; "...", '2.回線情報'!P34)</f>
        <v>0</v>
      </c>
      <c r="DD31" s="289">
        <v>0</v>
      </c>
      <c r="DE31" s="289">
        <v>0</v>
      </c>
      <c r="DF31" s="290">
        <f>IF(LEN('2.回線情報'!AD33)&gt;13, LEFT('2.回線情報'!AD33, 12) &amp; "...", '2.回線情報'!AD33)</f>
        <v>0</v>
      </c>
      <c r="DG31" s="289">
        <v>0</v>
      </c>
      <c r="DH31" s="289">
        <v>0</v>
      </c>
      <c r="DR31" s="271" t="str">
        <f t="shared" si="0"/>
        <v xml:space="preserve">申告回線No.28
</v>
      </c>
      <c r="DT31" s="274" t="str">
        <f>IF(CX33=0,"","申告機器No."&amp;CX33&amp;"A")&amp;CHAR(10)&amp;IF(CY33=0,"",CY33)&amp;CHAR(10)&amp;IF(AND('2.回線情報'!N35="",'2.回線情報'!O35="", '2.回線情報'!P35="", '2.回線情報'!Q35="", '2.回線情報'!T35=""), "機器Aなし", IF(DB33=0,"",DB33)&amp;CHAR(10)&amp;IF(DC33=0,"",DC33)&amp;CHAR(10)&amp;IF(DD33=0,"",DD33))</f>
        <v>申告機器No.28A
機器Aなし</v>
      </c>
      <c r="DV31" s="276" t="str">
        <f>IF(CX33=0,"","申告機器No."&amp;CX33&amp;"B")&amp;CHAR(10)&amp;IF(CY33=0,"",CY33)&amp;CHAR(10)&amp;IF(AND('2.回線情報'!AC35="",'2.回線情報'!AD35="", '2.回線情報'!AE35="", '2.回線情報'!AF35="", '2.回線情報'!AI35=""), "機器Bなし", IF(DF33=0,"",DF33)&amp;CHAR(10)&amp;IF(DG33=0,"",DG33)&amp;CHAR(10)&amp;IF(DH33=0,"",DH33))</f>
        <v>申告機器No.28B
機器Bなし</v>
      </c>
    </row>
    <row r="32" spans="1:126" ht="18" customHeight="1" thickBot="1">
      <c r="A32" s="452"/>
      <c r="B32" s="453"/>
      <c r="C32" s="453"/>
      <c r="D32" s="453"/>
      <c r="E32" s="453"/>
      <c r="F32" s="453"/>
      <c r="G32" s="453"/>
      <c r="H32" s="453"/>
      <c r="I32" s="453"/>
      <c r="J32" s="453"/>
      <c r="K32" s="453"/>
      <c r="L32" s="453"/>
      <c r="M32" s="453"/>
      <c r="N32" s="453"/>
      <c r="O32" s="453"/>
      <c r="P32" s="453"/>
      <c r="Q32" s="453"/>
      <c r="R32" s="453"/>
      <c r="S32" s="453"/>
      <c r="T32" s="453"/>
      <c r="U32" s="453"/>
      <c r="V32" s="453"/>
      <c r="W32" s="454"/>
      <c r="Y32" s="439"/>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1"/>
      <c r="AW32" s="439"/>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1"/>
      <c r="BU32" s="439"/>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1"/>
      <c r="CX32" s="288">
        <v>27</v>
      </c>
      <c r="CY32" s="289">
        <v>0</v>
      </c>
      <c r="CZ32" s="289">
        <v>0</v>
      </c>
      <c r="DA32" s="289">
        <v>0</v>
      </c>
      <c r="DB32" s="290">
        <f>IF(LEN('2.回線情報'!O34)&gt;13, LEFT('2.回線情報'!O34, 12) &amp; "...", '2.回線情報'!O34)</f>
        <v>0</v>
      </c>
      <c r="DC32" s="290">
        <f>IF(LEN('2.回線情報'!P35)&gt;18, LEFT('2.回線情報'!P35, 17) &amp; "...", '2.回線情報'!P35)</f>
        <v>0</v>
      </c>
      <c r="DD32" s="289">
        <v>0</v>
      </c>
      <c r="DE32" s="289">
        <v>0</v>
      </c>
      <c r="DF32" s="290">
        <f>IF(LEN('2.回線情報'!AD34)&gt;13, LEFT('2.回線情報'!AD34, 12) &amp; "...", '2.回線情報'!AD34)</f>
        <v>0</v>
      </c>
      <c r="DG32" s="289">
        <v>0</v>
      </c>
      <c r="DH32" s="289">
        <v>0</v>
      </c>
      <c r="DR32" s="271" t="str">
        <f t="shared" si="0"/>
        <v xml:space="preserve">申告回線No.29
</v>
      </c>
      <c r="DT32" s="274" t="str">
        <f>IF(CX34=0,"","申告機器No."&amp;CX34&amp;"A")&amp;CHAR(10)&amp;IF(CY34=0,"",CY34)&amp;CHAR(10)&amp;IF(AND('2.回線情報'!N36="",'2.回線情報'!O36="", '2.回線情報'!P36="", '2.回線情報'!Q36="", '2.回線情報'!T36=""), "機器Aなし", IF(DB34=0,"",DB34)&amp;CHAR(10)&amp;IF(DC34=0,"",DC34)&amp;CHAR(10)&amp;IF(DD34=0,"",DD34))</f>
        <v>申告機器No.29A
機器Aなし</v>
      </c>
      <c r="DV32" s="276" t="str">
        <f>IF(CX34=0,"","申告機器No."&amp;CX34&amp;"B")&amp;CHAR(10)&amp;IF(CY34=0,"",CY34)&amp;CHAR(10)&amp;IF(AND('2.回線情報'!AC36="",'2.回線情報'!AD36="", '2.回線情報'!AE36="", '2.回線情報'!AF36="", '2.回線情報'!AI36=""), "機器Bなし", IF(DF34=0,"",DF34)&amp;CHAR(10)&amp;IF(DG34=0,"",DG34)&amp;CHAR(10)&amp;IF(DH34=0,"",DH34))</f>
        <v>申告機器No.29B
機器Bなし</v>
      </c>
    </row>
    <row r="33" spans="1:126" ht="18" customHeight="1" thickBot="1">
      <c r="A33" s="452"/>
      <c r="B33" s="453"/>
      <c r="C33" s="453"/>
      <c r="D33" s="453"/>
      <c r="E33" s="453"/>
      <c r="F33" s="453"/>
      <c r="G33" s="453"/>
      <c r="H33" s="453"/>
      <c r="I33" s="453"/>
      <c r="J33" s="453"/>
      <c r="K33" s="453"/>
      <c r="L33" s="453"/>
      <c r="M33" s="453"/>
      <c r="N33" s="453"/>
      <c r="O33" s="453"/>
      <c r="P33" s="453"/>
      <c r="Q33" s="453"/>
      <c r="R33" s="453"/>
      <c r="S33" s="453"/>
      <c r="T33" s="453"/>
      <c r="U33" s="453"/>
      <c r="V33" s="453"/>
      <c r="W33" s="454"/>
      <c r="Y33" s="439"/>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1"/>
      <c r="AW33" s="439"/>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1"/>
      <c r="BU33" s="439"/>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1"/>
      <c r="CX33" s="288">
        <v>28</v>
      </c>
      <c r="CY33" s="289">
        <v>0</v>
      </c>
      <c r="CZ33" s="289">
        <v>0</v>
      </c>
      <c r="DA33" s="289">
        <v>0</v>
      </c>
      <c r="DB33" s="290">
        <f>IF(LEN('2.回線情報'!O35)&gt;13, LEFT('2.回線情報'!O35, 12) &amp; "...", '2.回線情報'!O35)</f>
        <v>0</v>
      </c>
      <c r="DC33" s="290">
        <f>IF(LEN('2.回線情報'!P36)&gt;18, LEFT('2.回線情報'!P36, 17) &amp; "...", '2.回線情報'!P36)</f>
        <v>0</v>
      </c>
      <c r="DD33" s="289">
        <v>0</v>
      </c>
      <c r="DE33" s="289">
        <v>0</v>
      </c>
      <c r="DF33" s="290">
        <f>IF(LEN('2.回線情報'!AD35)&gt;13, LEFT('2.回線情報'!AD35, 12) &amp; "...", '2.回線情報'!AD35)</f>
        <v>0</v>
      </c>
      <c r="DG33" s="289">
        <v>0</v>
      </c>
      <c r="DH33" s="289">
        <v>0</v>
      </c>
      <c r="DR33" s="271" t="str">
        <f t="shared" si="0"/>
        <v xml:space="preserve">申告回線No.30
</v>
      </c>
      <c r="DT33" s="274" t="str">
        <f>IF(CX35=0,"","申告機器No."&amp;CX35&amp;"A")&amp;CHAR(10)&amp;IF(CY35=0,"",CY35)&amp;CHAR(10)&amp;IF(AND('2.回線情報'!N37="",'2.回線情報'!O37="", '2.回線情報'!P37="", '2.回線情報'!Q37="", '2.回線情報'!T37=""), "機器Aなし", IF(DB35=0,"",DB35)&amp;CHAR(10)&amp;IF(DC35=0,"",DC35)&amp;CHAR(10)&amp;IF(DD35=0,"",DD35))</f>
        <v>申告機器No.30A
機器Aなし</v>
      </c>
      <c r="DV33" s="276" t="str">
        <f>IF(CX35=0,"","申告機器No."&amp;CX35&amp;"B")&amp;CHAR(10)&amp;IF(CY35=0,"",CY35)&amp;CHAR(10)&amp;IF(AND('2.回線情報'!AC37="",'2.回線情報'!AD37="", '2.回線情報'!AE37="", '2.回線情報'!AF37="", '2.回線情報'!AI37=""), "機器Bなし", IF(DF35=0,"",DF35)&amp;CHAR(10)&amp;IF(DG35=0,"",DG35)&amp;CHAR(10)&amp;IF(DH35=0,"",DH35))</f>
        <v>申告機器No.30B
機器Bなし</v>
      </c>
    </row>
    <row r="34" spans="1:126" ht="18" customHeight="1" thickBot="1">
      <c r="A34" s="452"/>
      <c r="B34" s="453"/>
      <c r="C34" s="453"/>
      <c r="D34" s="453"/>
      <c r="E34" s="453"/>
      <c r="F34" s="453"/>
      <c r="G34" s="453"/>
      <c r="H34" s="453"/>
      <c r="I34" s="453"/>
      <c r="J34" s="453"/>
      <c r="K34" s="453"/>
      <c r="L34" s="453"/>
      <c r="M34" s="453"/>
      <c r="N34" s="453"/>
      <c r="O34" s="453"/>
      <c r="P34" s="453"/>
      <c r="Q34" s="453"/>
      <c r="R34" s="453"/>
      <c r="S34" s="453"/>
      <c r="T34" s="453"/>
      <c r="U34" s="453"/>
      <c r="V34" s="453"/>
      <c r="W34" s="454"/>
      <c r="Y34" s="439"/>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1"/>
      <c r="AW34" s="439"/>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1"/>
      <c r="BU34" s="439"/>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1"/>
      <c r="CX34" s="288">
        <v>29</v>
      </c>
      <c r="CY34" s="289">
        <v>0</v>
      </c>
      <c r="CZ34" s="289">
        <v>0</v>
      </c>
      <c r="DA34" s="289">
        <v>0</v>
      </c>
      <c r="DB34" s="290">
        <f>IF(LEN('2.回線情報'!O36)&gt;13, LEFT('2.回線情報'!O36, 12) &amp; "...", '2.回線情報'!O36)</f>
        <v>0</v>
      </c>
      <c r="DC34" s="290">
        <f>IF(LEN('2.回線情報'!P37)&gt;18, LEFT('2.回線情報'!P37, 17) &amp; "...", '2.回線情報'!P37)</f>
        <v>0</v>
      </c>
      <c r="DD34" s="289">
        <v>0</v>
      </c>
      <c r="DE34" s="289">
        <v>0</v>
      </c>
      <c r="DF34" s="290">
        <f>IF(LEN('2.回線情報'!AD36)&gt;13, LEFT('2.回線情報'!AD36, 12) &amp; "...", '2.回線情報'!AD36)</f>
        <v>0</v>
      </c>
      <c r="DG34" s="289">
        <v>0</v>
      </c>
      <c r="DH34" s="289">
        <v>0</v>
      </c>
      <c r="DR34" s="271" t="str">
        <f t="shared" si="0"/>
        <v xml:space="preserve">申告回線No.31
</v>
      </c>
      <c r="DT34" s="274" t="str">
        <f>IF(CX36=0,"","申告機器No."&amp;CX36&amp;"A")&amp;CHAR(10)&amp;IF(CY36=0,"",CY36)&amp;CHAR(10)&amp;IF(AND('2.回線情報'!N38="",'2.回線情報'!O38="", '2.回線情報'!P38="", '2.回線情報'!Q38="", '2.回線情報'!T38=""), "機器Aなし", IF(DB36=0,"",DB36)&amp;CHAR(10)&amp;IF(DC36=0,"",DC36)&amp;CHAR(10)&amp;IF(DD36=0,"",DD36))</f>
        <v>申告機器No.31A
機器Aなし</v>
      </c>
      <c r="DV34" s="276" t="str">
        <f>IF(CX36=0,"","申告機器No."&amp;CX36&amp;"B")&amp;CHAR(10)&amp;IF(CY36=0,"",CY36)&amp;CHAR(10)&amp;IF(AND('2.回線情報'!AC38="",'2.回線情報'!AD38="", '2.回線情報'!AE38="", '2.回線情報'!AF38="", '2.回線情報'!AI38=""), "機器Bなし", IF(DF36=0,"",DF36)&amp;CHAR(10)&amp;IF(DG36=0,"",DG36)&amp;CHAR(10)&amp;IF(DH36=0,"",DH36))</f>
        <v>申告機器No.31B
機器Bなし</v>
      </c>
    </row>
    <row r="35" spans="1:126" ht="18" customHeight="1" thickBot="1">
      <c r="A35" s="452"/>
      <c r="B35" s="453"/>
      <c r="C35" s="453"/>
      <c r="D35" s="453"/>
      <c r="E35" s="453"/>
      <c r="F35" s="453"/>
      <c r="G35" s="453"/>
      <c r="H35" s="453"/>
      <c r="I35" s="453"/>
      <c r="J35" s="453"/>
      <c r="K35" s="453"/>
      <c r="L35" s="453"/>
      <c r="M35" s="453"/>
      <c r="N35" s="453"/>
      <c r="O35" s="453"/>
      <c r="P35" s="453"/>
      <c r="Q35" s="453"/>
      <c r="R35" s="453"/>
      <c r="S35" s="453"/>
      <c r="T35" s="453"/>
      <c r="U35" s="453"/>
      <c r="V35" s="453"/>
      <c r="W35" s="454"/>
      <c r="Y35" s="439"/>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1"/>
      <c r="AW35" s="439"/>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1"/>
      <c r="BU35" s="439"/>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1"/>
      <c r="CX35" s="288">
        <v>30</v>
      </c>
      <c r="CY35" s="289">
        <v>0</v>
      </c>
      <c r="CZ35" s="289">
        <v>0</v>
      </c>
      <c r="DA35" s="289">
        <v>0</v>
      </c>
      <c r="DB35" s="290">
        <f>IF(LEN('2.回線情報'!O37)&gt;13, LEFT('2.回線情報'!O37, 12) &amp; "...", '2.回線情報'!O37)</f>
        <v>0</v>
      </c>
      <c r="DC35" s="290">
        <f>IF(LEN('2.回線情報'!P38)&gt;18, LEFT('2.回線情報'!P38, 17) &amp; "...", '2.回線情報'!P38)</f>
        <v>0</v>
      </c>
      <c r="DD35" s="289">
        <v>0</v>
      </c>
      <c r="DE35" s="289">
        <v>0</v>
      </c>
      <c r="DF35" s="290">
        <f>IF(LEN('2.回線情報'!AD37)&gt;13, LEFT('2.回線情報'!AD37, 12) &amp; "...", '2.回線情報'!AD37)</f>
        <v>0</v>
      </c>
      <c r="DG35" s="289">
        <v>0</v>
      </c>
      <c r="DH35" s="289">
        <v>0</v>
      </c>
      <c r="DR35" s="271" t="str">
        <f t="shared" si="0"/>
        <v xml:space="preserve">申告回線No.32
</v>
      </c>
      <c r="DT35" s="274" t="str">
        <f>IF(CX37=0,"","申告機器No."&amp;CX37&amp;"A")&amp;CHAR(10)&amp;IF(CY37=0,"",CY37)&amp;CHAR(10)&amp;IF(AND('2.回線情報'!N39="",'2.回線情報'!O39="", '2.回線情報'!P39="", '2.回線情報'!Q39="", '2.回線情報'!T39=""), "機器Aなし", IF(DB37=0,"",DB37)&amp;CHAR(10)&amp;IF(DC37=0,"",DC37)&amp;CHAR(10)&amp;IF(DD37=0,"",DD37))</f>
        <v>申告機器No.32A
機器Aなし</v>
      </c>
      <c r="DV35" s="276" t="str">
        <f>IF(CX37=0,"","申告機器No."&amp;CX37&amp;"B")&amp;CHAR(10)&amp;IF(CY37=0,"",CY37)&amp;CHAR(10)&amp;IF(AND('2.回線情報'!AC39="",'2.回線情報'!AD39="", '2.回線情報'!AE39="", '2.回線情報'!AF39="", '2.回線情報'!AI39=""), "機器Bなし", IF(DF37=0,"",DF37)&amp;CHAR(10)&amp;IF(DG37=0,"",DG37)&amp;CHAR(10)&amp;IF(DH37=0,"",DH37))</f>
        <v>申告機器No.32B
機器Bなし</v>
      </c>
    </row>
    <row r="36" spans="1:126" ht="18" customHeight="1" thickBot="1">
      <c r="A36" s="452"/>
      <c r="B36" s="453"/>
      <c r="C36" s="453"/>
      <c r="D36" s="453"/>
      <c r="E36" s="453"/>
      <c r="F36" s="453"/>
      <c r="G36" s="453"/>
      <c r="H36" s="453"/>
      <c r="I36" s="453"/>
      <c r="J36" s="453"/>
      <c r="K36" s="453"/>
      <c r="L36" s="453"/>
      <c r="M36" s="453"/>
      <c r="N36" s="453"/>
      <c r="O36" s="453"/>
      <c r="P36" s="453"/>
      <c r="Q36" s="453"/>
      <c r="R36" s="453"/>
      <c r="S36" s="453"/>
      <c r="T36" s="453"/>
      <c r="U36" s="453"/>
      <c r="V36" s="453"/>
      <c r="W36" s="454"/>
      <c r="Y36" s="439"/>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1"/>
      <c r="AW36" s="439"/>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1"/>
      <c r="BU36" s="439"/>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1"/>
      <c r="CS36" s="292"/>
      <c r="CX36" s="288">
        <v>31</v>
      </c>
      <c r="CY36" s="289">
        <v>0</v>
      </c>
      <c r="CZ36" s="289">
        <v>0</v>
      </c>
      <c r="DA36" s="289">
        <v>0</v>
      </c>
      <c r="DB36" s="290">
        <f>IF(LEN('2.回線情報'!O38)&gt;13, LEFT('2.回線情報'!O38, 12) &amp; "...", '2.回線情報'!O38)</f>
        <v>0</v>
      </c>
      <c r="DC36" s="290">
        <f>IF(LEN('2.回線情報'!P39)&gt;18, LEFT('2.回線情報'!P39, 17) &amp; "...", '2.回線情報'!P39)</f>
        <v>0</v>
      </c>
      <c r="DD36" s="289">
        <v>0</v>
      </c>
      <c r="DE36" s="289">
        <v>0</v>
      </c>
      <c r="DF36" s="290">
        <f>IF(LEN('2.回線情報'!AD38)&gt;13, LEFT('2.回線情報'!AD38, 12) &amp; "...", '2.回線情報'!AD38)</f>
        <v>0</v>
      </c>
      <c r="DG36" s="289">
        <v>0</v>
      </c>
      <c r="DH36" s="289">
        <v>0</v>
      </c>
      <c r="DR36" s="271" t="str">
        <f t="shared" ref="DR36:DR67" si="1">IF(CX38=0,"","申告回線No."&amp;CX38)&amp;CHAR(10)&amp;IF(CY38=0,"",CY38)&amp;CHAR(10)&amp;IF(CZ38=0,"",CZ38)&amp;CHAR(10)&amp;IF(DA38=0,"",DA38)</f>
        <v xml:space="preserve">申告回線No.33
</v>
      </c>
      <c r="DT36" s="274" t="str">
        <f>IF(CX38=0,"","申告機器No."&amp;CX38&amp;"A")&amp;CHAR(10)&amp;IF(CY38=0,"",CY38)&amp;CHAR(10)&amp;IF(AND('2.回線情報'!N40="",'2.回線情報'!O40="", '2.回線情報'!P40="", '2.回線情報'!Q40="", '2.回線情報'!T40=""), "機器Aなし", IF(DB38=0,"",DB38)&amp;CHAR(10)&amp;IF(DC38=0,"",DC38)&amp;CHAR(10)&amp;IF(DD38=0,"",DD38))</f>
        <v>申告機器No.33A
機器Aなし</v>
      </c>
      <c r="DV36" s="276" t="str">
        <f>IF(CX38=0,"","申告機器No."&amp;CX38&amp;"B")&amp;CHAR(10)&amp;IF(CY38=0,"",CY38)&amp;CHAR(10)&amp;IF(AND('2.回線情報'!AC40="",'2.回線情報'!AD40="", '2.回線情報'!AE40="", '2.回線情報'!AF40="", '2.回線情報'!AI40=""), "機器Bなし", IF(DF38=0,"",DF38)&amp;CHAR(10)&amp;IF(DG38=0,"",DG38)&amp;CHAR(10)&amp;IF(DH38=0,"",DH38))</f>
        <v>申告機器No.33B
機器Bなし</v>
      </c>
    </row>
    <row r="37" spans="1:126" ht="18" customHeight="1" thickBot="1">
      <c r="A37" s="452"/>
      <c r="B37" s="453"/>
      <c r="C37" s="453"/>
      <c r="D37" s="453"/>
      <c r="E37" s="453"/>
      <c r="F37" s="453"/>
      <c r="G37" s="453"/>
      <c r="H37" s="453"/>
      <c r="I37" s="453"/>
      <c r="J37" s="453"/>
      <c r="K37" s="453"/>
      <c r="L37" s="453"/>
      <c r="M37" s="453"/>
      <c r="N37" s="453"/>
      <c r="O37" s="453"/>
      <c r="P37" s="453"/>
      <c r="Q37" s="453"/>
      <c r="R37" s="453"/>
      <c r="S37" s="453"/>
      <c r="T37" s="453"/>
      <c r="U37" s="453"/>
      <c r="V37" s="453"/>
      <c r="W37" s="454"/>
      <c r="Y37" s="442"/>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4"/>
      <c r="AW37" s="442"/>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4"/>
      <c r="BU37" s="442"/>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4"/>
      <c r="CX37" s="288">
        <v>32</v>
      </c>
      <c r="CY37" s="289">
        <v>0</v>
      </c>
      <c r="CZ37" s="289">
        <v>0</v>
      </c>
      <c r="DA37" s="289">
        <v>0</v>
      </c>
      <c r="DB37" s="290">
        <f>IF(LEN('2.回線情報'!O39)&gt;13, LEFT('2.回線情報'!O39, 12) &amp; "...", '2.回線情報'!O39)</f>
        <v>0</v>
      </c>
      <c r="DC37" s="290">
        <f>IF(LEN('2.回線情報'!P40)&gt;18, LEFT('2.回線情報'!P40, 17) &amp; "...", '2.回線情報'!P40)</f>
        <v>0</v>
      </c>
      <c r="DD37" s="289">
        <v>0</v>
      </c>
      <c r="DE37" s="289">
        <v>0</v>
      </c>
      <c r="DF37" s="290">
        <f>IF(LEN('2.回線情報'!AD39)&gt;13, LEFT('2.回線情報'!AD39, 12) &amp; "...", '2.回線情報'!AD39)</f>
        <v>0</v>
      </c>
      <c r="DG37" s="289">
        <v>0</v>
      </c>
      <c r="DH37" s="289">
        <v>0</v>
      </c>
      <c r="DR37" s="271" t="str">
        <f t="shared" si="1"/>
        <v xml:space="preserve">申告回線No.34
</v>
      </c>
      <c r="DT37" s="274" t="str">
        <f>IF(CX39=0,"","申告機器No."&amp;CX39&amp;"A")&amp;CHAR(10)&amp;IF(CY39=0,"",CY39)&amp;CHAR(10)&amp;IF(AND('2.回線情報'!N41="",'2.回線情報'!O41="", '2.回線情報'!P41="", '2.回線情報'!Q41="", '2.回線情報'!T41=""), "機器Aなし", IF(DB39=0,"",DB39)&amp;CHAR(10)&amp;IF(DC39=0,"",DC39)&amp;CHAR(10)&amp;IF(DD39=0,"",DD39))</f>
        <v>申告機器No.34A
機器Aなし</v>
      </c>
      <c r="DV37" s="276" t="str">
        <f>IF(CX39=0,"","申告機器No."&amp;CX39&amp;"B")&amp;CHAR(10)&amp;IF(CY39=0,"",CY39)&amp;CHAR(10)&amp;IF(AND('2.回線情報'!AC41="",'2.回線情報'!AD41="", '2.回線情報'!AE41="", '2.回線情報'!AF41="", '2.回線情報'!AI41=""), "機器Bなし", IF(DF39=0,"",DF39)&amp;CHAR(10)&amp;IF(DG39=0,"",DG39)&amp;CHAR(10)&amp;IF(DH39=0,"",DH39))</f>
        <v>申告機器No.34B
機器Bなし</v>
      </c>
    </row>
    <row r="38" spans="1:126" ht="18" customHeight="1" thickBot="1">
      <c r="A38" s="452"/>
      <c r="B38" s="453"/>
      <c r="C38" s="453"/>
      <c r="D38" s="453"/>
      <c r="E38" s="453"/>
      <c r="F38" s="453"/>
      <c r="G38" s="453"/>
      <c r="H38" s="453"/>
      <c r="I38" s="453"/>
      <c r="J38" s="453"/>
      <c r="K38" s="453"/>
      <c r="L38" s="453"/>
      <c r="M38" s="453"/>
      <c r="N38" s="453"/>
      <c r="O38" s="453"/>
      <c r="P38" s="453"/>
      <c r="Q38" s="453"/>
      <c r="R38" s="453"/>
      <c r="S38" s="453"/>
      <c r="T38" s="453"/>
      <c r="U38" s="453"/>
      <c r="V38" s="453"/>
      <c r="W38" s="454"/>
      <c r="Y38" s="436" t="s">
        <v>397</v>
      </c>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8"/>
      <c r="AW38" s="436" t="s">
        <v>398</v>
      </c>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8"/>
      <c r="BU38" s="436" t="s">
        <v>399</v>
      </c>
      <c r="BV38" s="437"/>
      <c r="BW38" s="437"/>
      <c r="BX38" s="437"/>
      <c r="BY38" s="437"/>
      <c r="BZ38" s="437"/>
      <c r="CA38" s="437"/>
      <c r="CB38" s="437"/>
      <c r="CC38" s="437"/>
      <c r="CD38" s="437"/>
      <c r="CE38" s="437"/>
      <c r="CF38" s="437"/>
      <c r="CG38" s="437"/>
      <c r="CH38" s="437"/>
      <c r="CI38" s="437"/>
      <c r="CJ38" s="437"/>
      <c r="CK38" s="437"/>
      <c r="CL38" s="437"/>
      <c r="CM38" s="437"/>
      <c r="CN38" s="437"/>
      <c r="CO38" s="437"/>
      <c r="CP38" s="437"/>
      <c r="CQ38" s="438"/>
      <c r="CX38" s="288">
        <v>33</v>
      </c>
      <c r="CY38" s="289">
        <v>0</v>
      </c>
      <c r="CZ38" s="289">
        <v>0</v>
      </c>
      <c r="DA38" s="289">
        <v>0</v>
      </c>
      <c r="DB38" s="290">
        <f>IF(LEN('2.回線情報'!O40)&gt;13, LEFT('2.回線情報'!O40, 12) &amp; "...", '2.回線情報'!O40)</f>
        <v>0</v>
      </c>
      <c r="DC38" s="290">
        <f>IF(LEN('2.回線情報'!P41)&gt;18, LEFT('2.回線情報'!P41, 17) &amp; "...", '2.回線情報'!P41)</f>
        <v>0</v>
      </c>
      <c r="DD38" s="289">
        <v>0</v>
      </c>
      <c r="DE38" s="289">
        <v>0</v>
      </c>
      <c r="DF38" s="290">
        <f>IF(LEN('2.回線情報'!AD40)&gt;13, LEFT('2.回線情報'!AD40, 12) &amp; "...", '2.回線情報'!AD40)</f>
        <v>0</v>
      </c>
      <c r="DG38" s="289">
        <v>0</v>
      </c>
      <c r="DH38" s="289">
        <v>0</v>
      </c>
      <c r="DR38" s="271" t="str">
        <f t="shared" si="1"/>
        <v xml:space="preserve">申告回線No.35
</v>
      </c>
      <c r="DT38" s="274" t="str">
        <f>IF(CX40=0,"","申告機器No."&amp;CX40&amp;"A")&amp;CHAR(10)&amp;IF(CY40=0,"",CY40)&amp;CHAR(10)&amp;IF(AND('2.回線情報'!N42="",'2.回線情報'!O42="", '2.回線情報'!P42="", '2.回線情報'!Q42="", '2.回線情報'!T42=""), "機器Aなし", IF(DB40=0,"",DB40)&amp;CHAR(10)&amp;IF(DC40=0,"",DC40)&amp;CHAR(10)&amp;IF(DD40=0,"",DD40))</f>
        <v>申告機器No.35A
機器Aなし</v>
      </c>
      <c r="DV38" s="276" t="str">
        <f>IF(CX40=0,"","申告機器No."&amp;CX40&amp;"B")&amp;CHAR(10)&amp;IF(CY40=0,"",CY40)&amp;CHAR(10)&amp;IF(AND('2.回線情報'!AC42="",'2.回線情報'!AD42="", '2.回線情報'!AE42="", '2.回線情報'!AF42="", '2.回線情報'!AI42=""), "機器Bなし", IF(DF40=0,"",DF40)&amp;CHAR(10)&amp;IF(DG40=0,"",DG40)&amp;CHAR(10)&amp;IF(DH40=0,"",DH40))</f>
        <v>申告機器No.35B
機器Bなし</v>
      </c>
    </row>
    <row r="39" spans="1:126" ht="18" customHeight="1" thickBot="1">
      <c r="A39" s="452"/>
      <c r="B39" s="453"/>
      <c r="C39" s="453"/>
      <c r="D39" s="453"/>
      <c r="E39" s="453"/>
      <c r="F39" s="453"/>
      <c r="G39" s="453"/>
      <c r="H39" s="453"/>
      <c r="I39" s="453"/>
      <c r="J39" s="453"/>
      <c r="K39" s="453"/>
      <c r="L39" s="453"/>
      <c r="M39" s="453"/>
      <c r="N39" s="453"/>
      <c r="O39" s="453"/>
      <c r="P39" s="453"/>
      <c r="Q39" s="453"/>
      <c r="R39" s="453"/>
      <c r="S39" s="453"/>
      <c r="T39" s="453"/>
      <c r="U39" s="453"/>
      <c r="V39" s="453"/>
      <c r="W39" s="454"/>
      <c r="Y39" s="439"/>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1"/>
      <c r="AW39" s="439"/>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1"/>
      <c r="BU39" s="439"/>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1"/>
      <c r="CX39" s="288">
        <v>34</v>
      </c>
      <c r="CY39" s="289">
        <v>0</v>
      </c>
      <c r="CZ39" s="289">
        <v>0</v>
      </c>
      <c r="DA39" s="289">
        <v>0</v>
      </c>
      <c r="DB39" s="290">
        <f>IF(LEN('2.回線情報'!O41)&gt;13, LEFT('2.回線情報'!O41, 12) &amp; "...", '2.回線情報'!O41)</f>
        <v>0</v>
      </c>
      <c r="DC39" s="290">
        <f>IF(LEN('2.回線情報'!P42)&gt;18, LEFT('2.回線情報'!P42, 17) &amp; "...", '2.回線情報'!P42)</f>
        <v>0</v>
      </c>
      <c r="DD39" s="289">
        <v>0</v>
      </c>
      <c r="DE39" s="289">
        <v>0</v>
      </c>
      <c r="DF39" s="290">
        <f>IF(LEN('2.回線情報'!AD41)&gt;13, LEFT('2.回線情報'!AD41, 12) &amp; "...", '2.回線情報'!AD41)</f>
        <v>0</v>
      </c>
      <c r="DG39" s="289">
        <v>0</v>
      </c>
      <c r="DH39" s="289">
        <v>0</v>
      </c>
      <c r="DR39" s="271" t="str">
        <f t="shared" si="1"/>
        <v xml:space="preserve">申告回線No.36
</v>
      </c>
      <c r="DT39" s="274" t="str">
        <f>IF(CX41=0,"","申告機器No."&amp;CX41&amp;"A")&amp;CHAR(10)&amp;IF(CY41=0,"",CY41)&amp;CHAR(10)&amp;IF(AND('2.回線情報'!N43="",'2.回線情報'!O43="", '2.回線情報'!P43="", '2.回線情報'!Q43="", '2.回線情報'!T43=""), "機器Aなし", IF(DB41=0,"",DB41)&amp;CHAR(10)&amp;IF(DC41=0,"",DC41)&amp;CHAR(10)&amp;IF(DD41=0,"",DD41))</f>
        <v>申告機器No.36A
機器Aなし</v>
      </c>
      <c r="DV39" s="276" t="str">
        <f>IF(CX41=0,"","申告機器No."&amp;CX41&amp;"B")&amp;CHAR(10)&amp;IF(CY41=0,"",CY41)&amp;CHAR(10)&amp;IF(AND('2.回線情報'!AC43="",'2.回線情報'!AD43="", '2.回線情報'!AE43="", '2.回線情報'!AF43="", '2.回線情報'!AI43=""), "機器Bなし", IF(DF41=0,"",DF41)&amp;CHAR(10)&amp;IF(DG41=0,"",DG41)&amp;CHAR(10)&amp;IF(DH41=0,"",DH41))</f>
        <v>申告機器No.36B
機器Bなし</v>
      </c>
    </row>
    <row r="40" spans="1:126" ht="18" customHeight="1" thickBot="1">
      <c r="A40" s="452"/>
      <c r="B40" s="453"/>
      <c r="C40" s="453"/>
      <c r="D40" s="453"/>
      <c r="E40" s="453"/>
      <c r="F40" s="453"/>
      <c r="G40" s="453"/>
      <c r="H40" s="453"/>
      <c r="I40" s="453"/>
      <c r="J40" s="453"/>
      <c r="K40" s="453"/>
      <c r="L40" s="453"/>
      <c r="M40" s="453"/>
      <c r="N40" s="453"/>
      <c r="O40" s="453"/>
      <c r="P40" s="453"/>
      <c r="Q40" s="453"/>
      <c r="R40" s="453"/>
      <c r="S40" s="453"/>
      <c r="T40" s="453"/>
      <c r="U40" s="453"/>
      <c r="V40" s="453"/>
      <c r="W40" s="454"/>
      <c r="Y40" s="439"/>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1"/>
      <c r="AW40" s="439"/>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1"/>
      <c r="BU40" s="439"/>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1"/>
      <c r="CX40" s="288">
        <v>35</v>
      </c>
      <c r="CY40" s="289">
        <v>0</v>
      </c>
      <c r="CZ40" s="289">
        <v>0</v>
      </c>
      <c r="DA40" s="289">
        <v>0</v>
      </c>
      <c r="DB40" s="290">
        <f>IF(LEN('2.回線情報'!O42)&gt;13, LEFT('2.回線情報'!O42, 12) &amp; "...", '2.回線情報'!O42)</f>
        <v>0</v>
      </c>
      <c r="DC40" s="290">
        <f>IF(LEN('2.回線情報'!P43)&gt;18, LEFT('2.回線情報'!P43, 17) &amp; "...", '2.回線情報'!P43)</f>
        <v>0</v>
      </c>
      <c r="DD40" s="289">
        <v>0</v>
      </c>
      <c r="DE40" s="289">
        <v>0</v>
      </c>
      <c r="DF40" s="290">
        <f>IF(LEN('2.回線情報'!AD42)&gt;13, LEFT('2.回線情報'!AD42, 12) &amp; "...", '2.回線情報'!AD42)</f>
        <v>0</v>
      </c>
      <c r="DG40" s="289">
        <v>0</v>
      </c>
      <c r="DH40" s="289">
        <v>0</v>
      </c>
      <c r="DR40" s="271" t="str">
        <f t="shared" si="1"/>
        <v xml:space="preserve">申告回線No.37
</v>
      </c>
      <c r="DT40" s="274" t="str">
        <f>IF(CX42=0,"","申告機器No."&amp;CX42&amp;"A")&amp;CHAR(10)&amp;IF(CY42=0,"",CY42)&amp;CHAR(10)&amp;IF(AND('2.回線情報'!N44="",'2.回線情報'!O44="", '2.回線情報'!P44="", '2.回線情報'!Q44="", '2.回線情報'!T44=""), "機器Aなし", IF(DB42=0,"",DB42)&amp;CHAR(10)&amp;IF(DC42=0,"",DC42)&amp;CHAR(10)&amp;IF(DD42=0,"",DD42))</f>
        <v>申告機器No.37A
機器Aなし</v>
      </c>
      <c r="DV40" s="276" t="str">
        <f>IF(CX42=0,"","申告機器No."&amp;CX42&amp;"B")&amp;CHAR(10)&amp;IF(CY42=0,"",CY42)&amp;CHAR(10)&amp;IF(AND('2.回線情報'!AC44="",'2.回線情報'!AD44="", '2.回線情報'!AE44="", '2.回線情報'!AF44="", '2.回線情報'!AI44=""), "機器Bなし", IF(DF42=0,"",DF42)&amp;CHAR(10)&amp;IF(DG42=0,"",DG42)&amp;CHAR(10)&amp;IF(DH42=0,"",DH42))</f>
        <v>申告機器No.37B
機器Bなし</v>
      </c>
    </row>
    <row r="41" spans="1:126" ht="18" customHeight="1" thickBot="1">
      <c r="A41" s="452"/>
      <c r="B41" s="453"/>
      <c r="C41" s="453"/>
      <c r="D41" s="453"/>
      <c r="E41" s="453"/>
      <c r="F41" s="453"/>
      <c r="G41" s="453"/>
      <c r="H41" s="453"/>
      <c r="I41" s="453"/>
      <c r="J41" s="453"/>
      <c r="K41" s="453"/>
      <c r="L41" s="453"/>
      <c r="M41" s="453"/>
      <c r="N41" s="453"/>
      <c r="O41" s="453"/>
      <c r="P41" s="453"/>
      <c r="Q41" s="453"/>
      <c r="R41" s="453"/>
      <c r="S41" s="453"/>
      <c r="T41" s="453"/>
      <c r="U41" s="453"/>
      <c r="V41" s="453"/>
      <c r="W41" s="454"/>
      <c r="Y41" s="439"/>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1"/>
      <c r="AW41" s="439"/>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1"/>
      <c r="BU41" s="439"/>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1"/>
      <c r="CX41" s="288">
        <v>36</v>
      </c>
      <c r="CY41" s="289">
        <v>0</v>
      </c>
      <c r="CZ41" s="289">
        <v>0</v>
      </c>
      <c r="DA41" s="289">
        <v>0</v>
      </c>
      <c r="DB41" s="290">
        <f>IF(LEN('2.回線情報'!O43)&gt;13, LEFT('2.回線情報'!O43, 12) &amp; "...", '2.回線情報'!O43)</f>
        <v>0</v>
      </c>
      <c r="DC41" s="290">
        <f>IF(LEN('2.回線情報'!P44)&gt;18, LEFT('2.回線情報'!P44, 17) &amp; "...", '2.回線情報'!P44)</f>
        <v>0</v>
      </c>
      <c r="DD41" s="289">
        <v>0</v>
      </c>
      <c r="DE41" s="289">
        <v>0</v>
      </c>
      <c r="DF41" s="290">
        <f>IF(LEN('2.回線情報'!AD43)&gt;13, LEFT('2.回線情報'!AD43, 12) &amp; "...", '2.回線情報'!AD43)</f>
        <v>0</v>
      </c>
      <c r="DG41" s="289">
        <v>0</v>
      </c>
      <c r="DH41" s="289">
        <v>0</v>
      </c>
      <c r="DR41" s="271" t="str">
        <f t="shared" si="1"/>
        <v xml:space="preserve">申告回線No.38
</v>
      </c>
      <c r="DT41" s="274" t="str">
        <f>IF(CX43=0,"","申告機器No."&amp;CX43&amp;"A")&amp;CHAR(10)&amp;IF(CY43=0,"",CY43)&amp;CHAR(10)&amp;IF(AND('2.回線情報'!N45="",'2.回線情報'!O45="", '2.回線情報'!P45="", '2.回線情報'!Q45="", '2.回線情報'!T45=""), "機器Aなし", IF(DB43=0,"",DB43)&amp;CHAR(10)&amp;IF(DC43=0,"",DC43)&amp;CHAR(10)&amp;IF(DD43=0,"",DD43))</f>
        <v>申告機器No.38A
機器Aなし</v>
      </c>
      <c r="DV41" s="276" t="str">
        <f>IF(CX43=0,"","申告機器No."&amp;CX43&amp;"B")&amp;CHAR(10)&amp;IF(CY43=0,"",CY43)&amp;CHAR(10)&amp;IF(AND('2.回線情報'!AC45="",'2.回線情報'!AD45="", '2.回線情報'!AE45="", '2.回線情報'!AF45="", '2.回線情報'!AI45=""), "機器Bなし", IF(DF43=0,"",DF43)&amp;CHAR(10)&amp;IF(DG43=0,"",DG43)&amp;CHAR(10)&amp;IF(DH43=0,"",DH43))</f>
        <v>申告機器No.38B
機器Bなし</v>
      </c>
    </row>
    <row r="42" spans="1:126" ht="18" customHeight="1" thickBot="1">
      <c r="A42" s="455"/>
      <c r="B42" s="456"/>
      <c r="C42" s="456"/>
      <c r="D42" s="456"/>
      <c r="E42" s="456"/>
      <c r="F42" s="456"/>
      <c r="G42" s="456"/>
      <c r="H42" s="456"/>
      <c r="I42" s="456"/>
      <c r="J42" s="456"/>
      <c r="K42" s="456"/>
      <c r="L42" s="456"/>
      <c r="M42" s="456"/>
      <c r="N42" s="456"/>
      <c r="O42" s="456"/>
      <c r="P42" s="456"/>
      <c r="Q42" s="456"/>
      <c r="R42" s="456"/>
      <c r="S42" s="456"/>
      <c r="T42" s="456"/>
      <c r="U42" s="456"/>
      <c r="V42" s="456"/>
      <c r="W42" s="457"/>
      <c r="Y42" s="439"/>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1"/>
      <c r="AW42" s="439"/>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1"/>
      <c r="BU42" s="439"/>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1"/>
      <c r="CX42" s="288">
        <v>37</v>
      </c>
      <c r="CY42" s="289">
        <v>0</v>
      </c>
      <c r="CZ42" s="289">
        <v>0</v>
      </c>
      <c r="DA42" s="289">
        <v>0</v>
      </c>
      <c r="DB42" s="290">
        <f>IF(LEN('2.回線情報'!O44)&gt;13, LEFT('2.回線情報'!O44, 12) &amp; "...", '2.回線情報'!O44)</f>
        <v>0</v>
      </c>
      <c r="DC42" s="290">
        <f>IF(LEN('2.回線情報'!P45)&gt;18, LEFT('2.回線情報'!P45, 17) &amp; "...", '2.回線情報'!P45)</f>
        <v>0</v>
      </c>
      <c r="DD42" s="289">
        <v>0</v>
      </c>
      <c r="DE42" s="289">
        <v>0</v>
      </c>
      <c r="DF42" s="290">
        <f>IF(LEN('2.回線情報'!AD44)&gt;13, LEFT('2.回線情報'!AD44, 12) &amp; "...", '2.回線情報'!AD44)</f>
        <v>0</v>
      </c>
      <c r="DG42" s="289">
        <v>0</v>
      </c>
      <c r="DH42" s="289">
        <v>0</v>
      </c>
      <c r="DR42" s="271" t="str">
        <f t="shared" si="1"/>
        <v xml:space="preserve">申告回線No.39
</v>
      </c>
      <c r="DT42" s="274" t="str">
        <f>IF(CX44=0,"","申告機器No."&amp;CX44&amp;"A")&amp;CHAR(10)&amp;IF(CY44=0,"",CY44)&amp;CHAR(10)&amp;IF(AND('2.回線情報'!N46="",'2.回線情報'!O46="", '2.回線情報'!P46="", '2.回線情報'!Q46="", '2.回線情報'!T46=""), "機器Aなし", IF(DB44=0,"",DB44)&amp;CHAR(10)&amp;IF(DC44=0,"",DC44)&amp;CHAR(10)&amp;IF(DD44=0,"",DD44))</f>
        <v>申告機器No.39A
機器Aなし</v>
      </c>
      <c r="DV42" s="276" t="str">
        <f>IF(CX44=0,"","申告機器No."&amp;CX44&amp;"B")&amp;CHAR(10)&amp;IF(CY44=0,"",CY44)&amp;CHAR(10)&amp;IF(AND('2.回線情報'!AC46="",'2.回線情報'!AD46="", '2.回線情報'!AE46="", '2.回線情報'!AF46="", '2.回線情報'!AI46=""), "機器Bなし", IF(DF44=0,"",DF44)&amp;CHAR(10)&amp;IF(DG44=0,"",DG44)&amp;CHAR(10)&amp;IF(DH44=0,"",DH44))</f>
        <v>申告機器No.39B
機器Bなし</v>
      </c>
    </row>
    <row r="43" spans="1:126" ht="18" customHeight="1" thickBot="1">
      <c r="A43" s="430"/>
      <c r="B43" s="431"/>
      <c r="C43" s="431"/>
      <c r="D43" s="431"/>
      <c r="E43" s="431"/>
      <c r="F43" s="431"/>
      <c r="G43" s="431"/>
      <c r="H43" s="431"/>
      <c r="I43" s="431"/>
      <c r="J43" s="431"/>
      <c r="K43" s="431"/>
      <c r="L43" s="431"/>
      <c r="M43" s="434" t="s">
        <v>363</v>
      </c>
      <c r="N43" s="435"/>
      <c r="O43" s="435"/>
      <c r="P43" s="435"/>
      <c r="Q43" s="435"/>
      <c r="R43" s="435"/>
      <c r="S43" s="435"/>
      <c r="T43" s="434" t="s">
        <v>364</v>
      </c>
      <c r="U43" s="435"/>
      <c r="V43" s="435"/>
      <c r="W43" s="435"/>
      <c r="Y43" s="439"/>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1"/>
      <c r="AW43" s="439"/>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1"/>
      <c r="BU43" s="439"/>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1"/>
      <c r="CX43" s="288">
        <v>38</v>
      </c>
      <c r="CY43" s="289">
        <v>0</v>
      </c>
      <c r="CZ43" s="289">
        <v>0</v>
      </c>
      <c r="DA43" s="289">
        <v>0</v>
      </c>
      <c r="DB43" s="290">
        <f>IF(LEN('2.回線情報'!O45)&gt;13, LEFT('2.回線情報'!O45, 12) &amp; "...", '2.回線情報'!O45)</f>
        <v>0</v>
      </c>
      <c r="DC43" s="290">
        <f>IF(LEN('2.回線情報'!P46)&gt;18, LEFT('2.回線情報'!P46, 17) &amp; "...", '2.回線情報'!P46)</f>
        <v>0</v>
      </c>
      <c r="DD43" s="289">
        <v>0</v>
      </c>
      <c r="DE43" s="289">
        <v>0</v>
      </c>
      <c r="DF43" s="290">
        <f>IF(LEN('2.回線情報'!AD45)&gt;13, LEFT('2.回線情報'!AD45, 12) &amp; "...", '2.回線情報'!AD45)</f>
        <v>0</v>
      </c>
      <c r="DG43" s="289">
        <v>0</v>
      </c>
      <c r="DH43" s="289">
        <v>0</v>
      </c>
      <c r="DR43" s="271" t="str">
        <f t="shared" si="1"/>
        <v xml:space="preserve">申告回線No.40
</v>
      </c>
      <c r="DT43" s="274" t="str">
        <f>IF(CX45=0,"","申告機器No."&amp;CX45&amp;"A")&amp;CHAR(10)&amp;IF(CY45=0,"",CY45)&amp;CHAR(10)&amp;IF(AND('2.回線情報'!N47="",'2.回線情報'!O47="", '2.回線情報'!P47="", '2.回線情報'!Q47="", '2.回線情報'!T47=""), "機器Aなし", IF(DB45=0,"",DB45)&amp;CHAR(10)&amp;IF(DC45=0,"",DC45)&amp;CHAR(10)&amp;IF(DD45=0,"",DD45))</f>
        <v>申告機器No.40A
機器Aなし</v>
      </c>
      <c r="DV43" s="276" t="str">
        <f>IF(CX45=0,"","申告機器No."&amp;CX45&amp;"B")&amp;CHAR(10)&amp;IF(CY45=0,"",CY45)&amp;CHAR(10)&amp;IF(AND('2.回線情報'!AC47="",'2.回線情報'!AD47="", '2.回線情報'!AE47="", '2.回線情報'!AF47="", '2.回線情報'!AI47=""), "機器Bなし", IF(DF45=0,"",DF45)&amp;CHAR(10)&amp;IF(DG45=0,"",DG45)&amp;CHAR(10)&amp;IF(DH45=0,"",DH45))</f>
        <v>申告機器No.40B
機器Bなし</v>
      </c>
    </row>
    <row r="44" spans="1:126" ht="18" customHeight="1" thickBot="1">
      <c r="A44" s="432"/>
      <c r="B44" s="433"/>
      <c r="C44" s="433"/>
      <c r="D44" s="433"/>
      <c r="E44" s="433"/>
      <c r="F44" s="433"/>
      <c r="G44" s="433"/>
      <c r="H44" s="433"/>
      <c r="I44" s="433"/>
      <c r="J44" s="433"/>
      <c r="K44" s="433"/>
      <c r="L44" s="433"/>
      <c r="M44" s="434"/>
      <c r="N44" s="435"/>
      <c r="O44" s="435"/>
      <c r="P44" s="435"/>
      <c r="Q44" s="435"/>
      <c r="R44" s="435"/>
      <c r="S44" s="435"/>
      <c r="T44" s="434"/>
      <c r="U44" s="435"/>
      <c r="V44" s="435"/>
      <c r="W44" s="435"/>
      <c r="Y44" s="439"/>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1"/>
      <c r="AW44" s="439"/>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1"/>
      <c r="BU44" s="439"/>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1"/>
      <c r="CX44" s="288">
        <v>39</v>
      </c>
      <c r="CY44" s="289">
        <v>0</v>
      </c>
      <c r="CZ44" s="289">
        <v>0</v>
      </c>
      <c r="DA44" s="289">
        <v>0</v>
      </c>
      <c r="DB44" s="290">
        <f>IF(LEN('2.回線情報'!O46)&gt;13, LEFT('2.回線情報'!O46, 12) &amp; "...", '2.回線情報'!O46)</f>
        <v>0</v>
      </c>
      <c r="DC44" s="290">
        <f>IF(LEN('2.回線情報'!P47)&gt;18, LEFT('2.回線情報'!P47, 17) &amp; "...", '2.回線情報'!P47)</f>
        <v>0</v>
      </c>
      <c r="DD44" s="289">
        <v>0</v>
      </c>
      <c r="DE44" s="289">
        <v>0</v>
      </c>
      <c r="DF44" s="290">
        <f>IF(LEN('2.回線情報'!AD46)&gt;13, LEFT('2.回線情報'!AD46, 12) &amp; "...", '2.回線情報'!AD46)</f>
        <v>0</v>
      </c>
      <c r="DG44" s="289">
        <v>0</v>
      </c>
      <c r="DH44" s="289">
        <v>0</v>
      </c>
      <c r="DR44" s="271" t="str">
        <f t="shared" si="1"/>
        <v xml:space="preserve">申告回線No.41
</v>
      </c>
      <c r="DT44" s="274" t="str">
        <f>IF(CX46=0,"","申告機器No."&amp;CX46&amp;"A")&amp;CHAR(10)&amp;IF(CY46=0,"",CY46)&amp;CHAR(10)&amp;IF(AND('2.回線情報'!N48="",'2.回線情報'!O48="", '2.回線情報'!P48="", '2.回線情報'!Q48="", '2.回線情報'!T48=""), "機器Aなし", IF(DB46=0,"",DB46)&amp;CHAR(10)&amp;IF(DC46=0,"",DC46)&amp;CHAR(10)&amp;IF(DD46=0,"",DD46))</f>
        <v>申告機器No.41A
機器Aなし</v>
      </c>
      <c r="DV44" s="276" t="str">
        <f>IF(CX46=0,"","申告機器No."&amp;CX46&amp;"B")&amp;CHAR(10)&amp;IF(CY46=0,"",CY46)&amp;CHAR(10)&amp;IF(AND('2.回線情報'!AC48="",'2.回線情報'!AD48="", '2.回線情報'!AE48="", '2.回線情報'!AF48="", '2.回線情報'!AI48=""), "機器Bなし", IF(DF46=0,"",DF46)&amp;CHAR(10)&amp;IF(DG46=0,"",DG46)&amp;CHAR(10)&amp;IF(DH46=0,"",DH46))</f>
        <v>申告機器No.41B
機器Bなし</v>
      </c>
    </row>
    <row r="45" spans="1:126" ht="18" customHeight="1" thickBot="1">
      <c r="A45" s="424" t="s">
        <v>386</v>
      </c>
      <c r="B45" s="425"/>
      <c r="C45" s="425"/>
      <c r="D45" s="425"/>
      <c r="E45" s="425"/>
      <c r="F45" s="425"/>
      <c r="G45" s="425"/>
      <c r="H45" s="425"/>
      <c r="I45" s="425"/>
      <c r="J45" s="425"/>
      <c r="K45" s="425"/>
      <c r="L45" s="425"/>
      <c r="M45" s="425"/>
      <c r="N45" s="425"/>
      <c r="O45" s="425"/>
      <c r="P45" s="425"/>
      <c r="Q45" s="425"/>
      <c r="R45" s="425"/>
      <c r="S45" s="425"/>
      <c r="T45" s="425"/>
      <c r="U45" s="425"/>
      <c r="V45" s="425"/>
      <c r="W45" s="426"/>
      <c r="Y45" s="442"/>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4"/>
      <c r="AW45" s="442"/>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4"/>
      <c r="BU45" s="442"/>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4"/>
      <c r="CX45" s="288">
        <v>40</v>
      </c>
      <c r="CY45" s="289">
        <v>0</v>
      </c>
      <c r="CZ45" s="289">
        <v>0</v>
      </c>
      <c r="DA45" s="289">
        <v>0</v>
      </c>
      <c r="DB45" s="290">
        <f>IF(LEN('2.回線情報'!O47)&gt;13, LEFT('2.回線情報'!O47, 12) &amp; "...", '2.回線情報'!O47)</f>
        <v>0</v>
      </c>
      <c r="DC45" s="290">
        <f>IF(LEN('2.回線情報'!P48)&gt;18, LEFT('2.回線情報'!P48, 17) &amp; "...", '2.回線情報'!P48)</f>
        <v>0</v>
      </c>
      <c r="DD45" s="289">
        <v>0</v>
      </c>
      <c r="DE45" s="289">
        <v>0</v>
      </c>
      <c r="DF45" s="290">
        <f>IF(LEN('2.回線情報'!AD47)&gt;13, LEFT('2.回線情報'!AD47, 12) &amp; "...", '2.回線情報'!AD47)</f>
        <v>0</v>
      </c>
      <c r="DG45" s="289">
        <v>0</v>
      </c>
      <c r="DH45" s="289">
        <v>0</v>
      </c>
      <c r="DR45" s="271" t="str">
        <f t="shared" si="1"/>
        <v xml:space="preserve">申告回線No.42
</v>
      </c>
      <c r="DT45" s="274" t="str">
        <f>IF(CX47=0,"","申告機器No."&amp;CX47&amp;"A")&amp;CHAR(10)&amp;IF(CY47=0,"",CY47)&amp;CHAR(10)&amp;IF(AND('2.回線情報'!N49="",'2.回線情報'!O49="", '2.回線情報'!P49="", '2.回線情報'!Q49="", '2.回線情報'!T49=""), "機器Aなし", IF(DB47=0,"",DB47)&amp;CHAR(10)&amp;IF(DC47=0,"",DC47)&amp;CHAR(10)&amp;IF(DD47=0,"",DD47))</f>
        <v>申告機器No.42A
機器Aなし</v>
      </c>
      <c r="DV45" s="276" t="str">
        <f>IF(CX47=0,"","申告機器No."&amp;CX47&amp;"B")&amp;CHAR(10)&amp;IF(CY47=0,"",CY47)&amp;CHAR(10)&amp;IF(AND('2.回線情報'!AC49="",'2.回線情報'!AD49="", '2.回線情報'!AE49="", '2.回線情報'!AF49="", '2.回線情報'!AI49=""), "機器Bなし", IF(DF47=0,"",DF47)&amp;CHAR(10)&amp;IF(DG47=0,"",DG47)&amp;CHAR(10)&amp;IF(DH47=0,"",DH47))</f>
        <v>申告機器No.42B
機器Bなし</v>
      </c>
    </row>
    <row r="46" spans="1:126" ht="18" customHeight="1" thickBot="1">
      <c r="A46" s="424"/>
      <c r="B46" s="425"/>
      <c r="C46" s="425"/>
      <c r="D46" s="425"/>
      <c r="E46" s="425"/>
      <c r="F46" s="425"/>
      <c r="G46" s="425"/>
      <c r="H46" s="425"/>
      <c r="I46" s="425"/>
      <c r="J46" s="425"/>
      <c r="K46" s="425"/>
      <c r="L46" s="425"/>
      <c r="M46" s="425"/>
      <c r="N46" s="425"/>
      <c r="O46" s="425"/>
      <c r="P46" s="425"/>
      <c r="Q46" s="425"/>
      <c r="R46" s="425"/>
      <c r="S46" s="425"/>
      <c r="T46" s="425"/>
      <c r="U46" s="425"/>
      <c r="V46" s="425"/>
      <c r="W46" s="426"/>
      <c r="Y46" s="436" t="s">
        <v>400</v>
      </c>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8"/>
      <c r="AW46" s="436" t="s">
        <v>401</v>
      </c>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8"/>
      <c r="BU46" s="436" t="s">
        <v>402</v>
      </c>
      <c r="BV46" s="437"/>
      <c r="BW46" s="437"/>
      <c r="BX46" s="437"/>
      <c r="BY46" s="437"/>
      <c r="BZ46" s="437"/>
      <c r="CA46" s="437"/>
      <c r="CB46" s="437"/>
      <c r="CC46" s="437"/>
      <c r="CD46" s="437"/>
      <c r="CE46" s="437"/>
      <c r="CF46" s="437"/>
      <c r="CG46" s="437"/>
      <c r="CH46" s="437"/>
      <c r="CI46" s="437"/>
      <c r="CJ46" s="437"/>
      <c r="CK46" s="437"/>
      <c r="CL46" s="437"/>
      <c r="CM46" s="437"/>
      <c r="CN46" s="437"/>
      <c r="CO46" s="437"/>
      <c r="CP46" s="437"/>
      <c r="CQ46" s="438"/>
      <c r="CX46" s="288">
        <v>41</v>
      </c>
      <c r="CY46" s="289">
        <v>0</v>
      </c>
      <c r="CZ46" s="289">
        <v>0</v>
      </c>
      <c r="DA46" s="289">
        <v>0</v>
      </c>
      <c r="DB46" s="290">
        <f>IF(LEN('2.回線情報'!O48)&gt;13, LEFT('2.回線情報'!O48, 12) &amp; "...", '2.回線情報'!O48)</f>
        <v>0</v>
      </c>
      <c r="DC46" s="290">
        <f>IF(LEN('2.回線情報'!P49)&gt;18, LEFT('2.回線情報'!P49, 17) &amp; "...", '2.回線情報'!P49)</f>
        <v>0</v>
      </c>
      <c r="DD46" s="289">
        <v>0</v>
      </c>
      <c r="DE46" s="289">
        <v>0</v>
      </c>
      <c r="DF46" s="290">
        <f>IF(LEN('2.回線情報'!AD48)&gt;13, LEFT('2.回線情報'!AD48, 12) &amp; "...", '2.回線情報'!AD48)</f>
        <v>0</v>
      </c>
      <c r="DG46" s="289">
        <v>0</v>
      </c>
      <c r="DH46" s="289">
        <v>0</v>
      </c>
      <c r="DR46" s="271" t="str">
        <f t="shared" si="1"/>
        <v xml:space="preserve">申告回線No.43
</v>
      </c>
      <c r="DT46" s="274" t="str">
        <f>IF(CX48=0,"","申告機器No."&amp;CX48&amp;"A")&amp;CHAR(10)&amp;IF(CY48=0,"",CY48)&amp;CHAR(10)&amp;IF(AND('2.回線情報'!N50="",'2.回線情報'!O50="", '2.回線情報'!P50="", '2.回線情報'!Q50="", '2.回線情報'!T50=""), "機器Aなし", IF(DB48=0,"",DB48)&amp;CHAR(10)&amp;IF(DC48=0,"",DC48)&amp;CHAR(10)&amp;IF(DD48=0,"",DD48))</f>
        <v>申告機器No.43A
機器Aなし</v>
      </c>
      <c r="DV46" s="276" t="str">
        <f>IF(CX48=0,"","申告機器No."&amp;CX48&amp;"B")&amp;CHAR(10)&amp;IF(CY48=0,"",CY48)&amp;CHAR(10)&amp;IF(AND('2.回線情報'!AC50="",'2.回線情報'!AD50="", '2.回線情報'!AE50="", '2.回線情報'!AF50="", '2.回線情報'!AI50=""), "機器Bなし", IF(DF48=0,"",DF48)&amp;CHAR(10)&amp;IF(DG48=0,"",DG48)&amp;CHAR(10)&amp;IF(DH48=0,"",DH48))</f>
        <v>申告機器No.43B
機器Bなし</v>
      </c>
    </row>
    <row r="47" spans="1:126" ht="18" customHeight="1" thickBot="1">
      <c r="A47" s="424"/>
      <c r="B47" s="425"/>
      <c r="C47" s="425"/>
      <c r="D47" s="425"/>
      <c r="E47" s="425"/>
      <c r="F47" s="425"/>
      <c r="G47" s="425"/>
      <c r="H47" s="425"/>
      <c r="I47" s="425"/>
      <c r="J47" s="425"/>
      <c r="K47" s="425"/>
      <c r="L47" s="425"/>
      <c r="M47" s="425"/>
      <c r="N47" s="425"/>
      <c r="O47" s="425"/>
      <c r="P47" s="425"/>
      <c r="Q47" s="425"/>
      <c r="R47" s="425"/>
      <c r="S47" s="425"/>
      <c r="T47" s="425"/>
      <c r="U47" s="425"/>
      <c r="V47" s="425"/>
      <c r="W47" s="426"/>
      <c r="Y47" s="439"/>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1"/>
      <c r="AW47" s="439"/>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1"/>
      <c r="BU47" s="439"/>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1"/>
      <c r="CX47" s="288">
        <v>42</v>
      </c>
      <c r="CY47" s="289">
        <v>0</v>
      </c>
      <c r="CZ47" s="289">
        <v>0</v>
      </c>
      <c r="DA47" s="289">
        <v>0</v>
      </c>
      <c r="DB47" s="290">
        <f>IF(LEN('2.回線情報'!O49)&gt;13, LEFT('2.回線情報'!O49, 12) &amp; "...", '2.回線情報'!O49)</f>
        <v>0</v>
      </c>
      <c r="DC47" s="290">
        <f>IF(LEN('2.回線情報'!P50)&gt;18, LEFT('2.回線情報'!P50, 17) &amp; "...", '2.回線情報'!P50)</f>
        <v>0</v>
      </c>
      <c r="DD47" s="289">
        <v>0</v>
      </c>
      <c r="DE47" s="289">
        <v>0</v>
      </c>
      <c r="DF47" s="290">
        <f>IF(LEN('2.回線情報'!AD49)&gt;13, LEFT('2.回線情報'!AD49, 12) &amp; "...", '2.回線情報'!AD49)</f>
        <v>0</v>
      </c>
      <c r="DG47" s="289">
        <v>0</v>
      </c>
      <c r="DH47" s="289">
        <v>0</v>
      </c>
      <c r="DR47" s="271" t="str">
        <f t="shared" si="1"/>
        <v xml:space="preserve">申告回線No.44
</v>
      </c>
      <c r="DT47" s="274" t="str">
        <f>IF(CX49=0,"","申告機器No."&amp;CX49&amp;"A")&amp;CHAR(10)&amp;IF(CY49=0,"",CY49)&amp;CHAR(10)&amp;IF(AND('2.回線情報'!N51="",'2.回線情報'!O51="", '2.回線情報'!P51="", '2.回線情報'!Q51="", '2.回線情報'!T51=""), "機器Aなし", IF(DB49=0,"",DB49)&amp;CHAR(10)&amp;IF(DC49=0,"",DC49)&amp;CHAR(10)&amp;IF(DD49=0,"",DD49))</f>
        <v>申告機器No.44A
機器Aなし</v>
      </c>
      <c r="DV47" s="276" t="str">
        <f>IF(CX49=0,"","申告機器No."&amp;CX49&amp;"B")&amp;CHAR(10)&amp;IF(CY49=0,"",CY49)&amp;CHAR(10)&amp;IF(AND('2.回線情報'!AC51="",'2.回線情報'!AD51="", '2.回線情報'!AE51="", '2.回線情報'!AF51="", '2.回線情報'!AI51=""), "機器Bなし", IF(DF49=0,"",DF49)&amp;CHAR(10)&amp;IF(DG49=0,"",DG49)&amp;CHAR(10)&amp;IF(DH49=0,"",DH49))</f>
        <v>申告機器No.44B
機器Bなし</v>
      </c>
    </row>
    <row r="48" spans="1:126" ht="18" customHeight="1" thickBot="1">
      <c r="A48" s="424"/>
      <c r="B48" s="425"/>
      <c r="C48" s="425"/>
      <c r="D48" s="425"/>
      <c r="E48" s="425"/>
      <c r="F48" s="425"/>
      <c r="G48" s="425"/>
      <c r="H48" s="425"/>
      <c r="I48" s="425"/>
      <c r="J48" s="425"/>
      <c r="K48" s="425"/>
      <c r="L48" s="425"/>
      <c r="M48" s="425"/>
      <c r="N48" s="425"/>
      <c r="O48" s="425"/>
      <c r="P48" s="425"/>
      <c r="Q48" s="425"/>
      <c r="R48" s="425"/>
      <c r="S48" s="425"/>
      <c r="T48" s="425"/>
      <c r="U48" s="425"/>
      <c r="V48" s="425"/>
      <c r="W48" s="426"/>
      <c r="Y48" s="439"/>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1"/>
      <c r="AW48" s="439"/>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1"/>
      <c r="BU48" s="439"/>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1"/>
      <c r="CX48" s="288">
        <v>43</v>
      </c>
      <c r="CY48" s="289">
        <v>0</v>
      </c>
      <c r="CZ48" s="289">
        <v>0</v>
      </c>
      <c r="DA48" s="289">
        <v>0</v>
      </c>
      <c r="DB48" s="290">
        <f>IF(LEN('2.回線情報'!O50)&gt;13, LEFT('2.回線情報'!O50, 12) &amp; "...", '2.回線情報'!O50)</f>
        <v>0</v>
      </c>
      <c r="DC48" s="290">
        <f>IF(LEN('2.回線情報'!P51)&gt;18, LEFT('2.回線情報'!P51, 17) &amp; "...", '2.回線情報'!P51)</f>
        <v>0</v>
      </c>
      <c r="DD48" s="289">
        <v>0</v>
      </c>
      <c r="DE48" s="289">
        <v>0</v>
      </c>
      <c r="DF48" s="290">
        <f>IF(LEN('2.回線情報'!AD50)&gt;13, LEFT('2.回線情報'!AD50, 12) &amp; "...", '2.回線情報'!AD50)</f>
        <v>0</v>
      </c>
      <c r="DG48" s="289">
        <v>0</v>
      </c>
      <c r="DH48" s="289">
        <v>0</v>
      </c>
      <c r="DR48" s="271" t="str">
        <f t="shared" si="1"/>
        <v xml:space="preserve">申告回線No.45
</v>
      </c>
      <c r="DT48" s="274" t="str">
        <f>IF(CX50=0,"","申告機器No."&amp;CX50&amp;"A")&amp;CHAR(10)&amp;IF(CY50=0,"",CY50)&amp;CHAR(10)&amp;IF(AND('2.回線情報'!N52="",'2.回線情報'!O52="", '2.回線情報'!P52="", '2.回線情報'!Q52="", '2.回線情報'!T52=""), "機器Aなし", IF(DB50=0,"",DB50)&amp;CHAR(10)&amp;IF(DC50=0,"",DC50)&amp;CHAR(10)&amp;IF(DD50=0,"",DD50))</f>
        <v>申告機器No.45A
機器Aなし</v>
      </c>
      <c r="DV48" s="276" t="str">
        <f>IF(CX50=0,"","申告機器No."&amp;CX50&amp;"B")&amp;CHAR(10)&amp;IF(CY50=0,"",CY50)&amp;CHAR(10)&amp;IF(AND('2.回線情報'!AC52="",'2.回線情報'!AD52="", '2.回線情報'!AE52="", '2.回線情報'!AF52="", '2.回線情報'!AI52=""), "機器Bなし", IF(DF50=0,"",DF50)&amp;CHAR(10)&amp;IF(DG50=0,"",DG50)&amp;CHAR(10)&amp;IF(DH50=0,"",DH50))</f>
        <v>申告機器No.45B
機器Bなし</v>
      </c>
    </row>
    <row r="49" spans="1:126" ht="18" customHeight="1" thickBot="1">
      <c r="A49" s="424"/>
      <c r="B49" s="425"/>
      <c r="C49" s="425"/>
      <c r="D49" s="425"/>
      <c r="E49" s="425"/>
      <c r="F49" s="425"/>
      <c r="G49" s="425"/>
      <c r="H49" s="425"/>
      <c r="I49" s="425"/>
      <c r="J49" s="425"/>
      <c r="K49" s="425"/>
      <c r="L49" s="425"/>
      <c r="M49" s="425"/>
      <c r="N49" s="425"/>
      <c r="O49" s="425"/>
      <c r="P49" s="425"/>
      <c r="Q49" s="425"/>
      <c r="R49" s="425"/>
      <c r="S49" s="425"/>
      <c r="T49" s="425"/>
      <c r="U49" s="425"/>
      <c r="V49" s="425"/>
      <c r="W49" s="426"/>
      <c r="Y49" s="439"/>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1"/>
      <c r="AW49" s="439"/>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1"/>
      <c r="BU49" s="439"/>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1"/>
      <c r="CX49" s="288">
        <v>44</v>
      </c>
      <c r="CY49" s="289">
        <v>0</v>
      </c>
      <c r="CZ49" s="289">
        <v>0</v>
      </c>
      <c r="DA49" s="289">
        <v>0</v>
      </c>
      <c r="DB49" s="290">
        <f>IF(LEN('2.回線情報'!O51)&gt;13, LEFT('2.回線情報'!O51, 12) &amp; "...", '2.回線情報'!O51)</f>
        <v>0</v>
      </c>
      <c r="DC49" s="290">
        <f>IF(LEN('2.回線情報'!P52)&gt;18, LEFT('2.回線情報'!P52, 17) &amp; "...", '2.回線情報'!P52)</f>
        <v>0</v>
      </c>
      <c r="DD49" s="289">
        <v>0</v>
      </c>
      <c r="DE49" s="289">
        <v>0</v>
      </c>
      <c r="DF49" s="290">
        <f>IF(LEN('2.回線情報'!AD51)&gt;13, LEFT('2.回線情報'!AD51, 12) &amp; "...", '2.回線情報'!AD51)</f>
        <v>0</v>
      </c>
      <c r="DG49" s="289">
        <v>0</v>
      </c>
      <c r="DH49" s="289">
        <v>0</v>
      </c>
      <c r="DR49" s="271" t="str">
        <f t="shared" si="1"/>
        <v xml:space="preserve">申告回線No.46
</v>
      </c>
      <c r="DT49" s="274" t="str">
        <f>IF(CX51=0,"","申告機器No."&amp;CX51&amp;"A")&amp;CHAR(10)&amp;IF(CY51=0,"",CY51)&amp;CHAR(10)&amp;IF(AND('2.回線情報'!N53="",'2.回線情報'!O53="", '2.回線情報'!P53="", '2.回線情報'!Q53="", '2.回線情報'!T53=""), "機器Aなし", IF(DB51=0,"",DB51)&amp;CHAR(10)&amp;IF(DC51=0,"",DC51)&amp;CHAR(10)&amp;IF(DD51=0,"",DD51))</f>
        <v>申告機器No.46A
機器Aなし</v>
      </c>
      <c r="DV49" s="276" t="str">
        <f>IF(CX51=0,"","申告機器No."&amp;CX51&amp;"B")&amp;CHAR(10)&amp;IF(CY51=0,"",CY51)&amp;CHAR(10)&amp;IF(AND('2.回線情報'!AC53="",'2.回線情報'!AD53="", '2.回線情報'!AE53="", '2.回線情報'!AF53="", '2.回線情報'!AI53=""), "機器Bなし", IF(DF51=0,"",DF51)&amp;CHAR(10)&amp;IF(DG51=0,"",DG51)&amp;CHAR(10)&amp;IF(DH51=0,"",DH51))</f>
        <v>申告機器No.46B
機器Bなし</v>
      </c>
    </row>
    <row r="50" spans="1:126" ht="18" customHeight="1" thickBot="1">
      <c r="A50" s="424"/>
      <c r="B50" s="425"/>
      <c r="C50" s="425"/>
      <c r="D50" s="425"/>
      <c r="E50" s="425"/>
      <c r="F50" s="425"/>
      <c r="G50" s="425"/>
      <c r="H50" s="425"/>
      <c r="I50" s="425"/>
      <c r="J50" s="425"/>
      <c r="K50" s="425"/>
      <c r="L50" s="425"/>
      <c r="M50" s="425"/>
      <c r="N50" s="425"/>
      <c r="O50" s="425"/>
      <c r="P50" s="425"/>
      <c r="Q50" s="425"/>
      <c r="R50" s="425"/>
      <c r="S50" s="425"/>
      <c r="T50" s="425"/>
      <c r="U50" s="425"/>
      <c r="V50" s="425"/>
      <c r="W50" s="426"/>
      <c r="Y50" s="439"/>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1"/>
      <c r="AW50" s="439"/>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1"/>
      <c r="BU50" s="439"/>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1"/>
      <c r="CX50" s="288">
        <v>45</v>
      </c>
      <c r="CY50" s="289">
        <v>0</v>
      </c>
      <c r="CZ50" s="289">
        <v>0</v>
      </c>
      <c r="DA50" s="289">
        <v>0</v>
      </c>
      <c r="DB50" s="290">
        <f>IF(LEN('2.回線情報'!O52)&gt;13, LEFT('2.回線情報'!O52, 12) &amp; "...", '2.回線情報'!O52)</f>
        <v>0</v>
      </c>
      <c r="DC50" s="290">
        <f>IF(LEN('2.回線情報'!P53)&gt;18, LEFT('2.回線情報'!P53, 17) &amp; "...", '2.回線情報'!P53)</f>
        <v>0</v>
      </c>
      <c r="DD50" s="289">
        <v>0</v>
      </c>
      <c r="DE50" s="289">
        <v>0</v>
      </c>
      <c r="DF50" s="290">
        <f>IF(LEN('2.回線情報'!AD52)&gt;13, LEFT('2.回線情報'!AD52, 12) &amp; "...", '2.回線情報'!AD52)</f>
        <v>0</v>
      </c>
      <c r="DG50" s="289">
        <v>0</v>
      </c>
      <c r="DH50" s="289">
        <v>0</v>
      </c>
      <c r="DR50" s="271" t="str">
        <f t="shared" si="1"/>
        <v xml:space="preserve">申告回線No.47
</v>
      </c>
      <c r="DT50" s="274" t="str">
        <f>IF(CX52=0,"","申告機器No."&amp;CX52&amp;"A")&amp;CHAR(10)&amp;IF(CY52=0,"",CY52)&amp;CHAR(10)&amp;IF(AND('2.回線情報'!N54="",'2.回線情報'!O54="", '2.回線情報'!P54="", '2.回線情報'!Q54="", '2.回線情報'!T54=""), "機器Aなし", IF(DB52=0,"",DB52)&amp;CHAR(10)&amp;IF(DC52=0,"",DC52)&amp;CHAR(10)&amp;IF(DD52=0,"",DD52))</f>
        <v>申告機器No.47A
機器Aなし</v>
      </c>
      <c r="DV50" s="276" t="str">
        <f>IF(CX52=0,"","申告機器No."&amp;CX52&amp;"B")&amp;CHAR(10)&amp;IF(CY52=0,"",CY52)&amp;CHAR(10)&amp;IF(AND('2.回線情報'!AC54="",'2.回線情報'!AD54="", '2.回線情報'!AE54="", '2.回線情報'!AF54="", '2.回線情報'!AI54=""), "機器Bなし", IF(DF52=0,"",DF52)&amp;CHAR(10)&amp;IF(DG52=0,"",DG52)&amp;CHAR(10)&amp;IF(DH52=0,"",DH52))</f>
        <v>申告機器No.47B
機器Bなし</v>
      </c>
    </row>
    <row r="51" spans="1:126" ht="18" customHeight="1" thickBot="1">
      <c r="A51" s="424"/>
      <c r="B51" s="425"/>
      <c r="C51" s="425"/>
      <c r="D51" s="425"/>
      <c r="E51" s="425"/>
      <c r="F51" s="425"/>
      <c r="G51" s="425"/>
      <c r="H51" s="425"/>
      <c r="I51" s="425"/>
      <c r="J51" s="425"/>
      <c r="K51" s="425"/>
      <c r="L51" s="425"/>
      <c r="M51" s="425"/>
      <c r="N51" s="425"/>
      <c r="O51" s="425"/>
      <c r="P51" s="425"/>
      <c r="Q51" s="425"/>
      <c r="R51" s="425"/>
      <c r="S51" s="425"/>
      <c r="T51" s="425"/>
      <c r="U51" s="425"/>
      <c r="V51" s="425"/>
      <c r="W51" s="426"/>
      <c r="Y51" s="439"/>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1"/>
      <c r="AW51" s="439"/>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1"/>
      <c r="BU51" s="439"/>
      <c r="BV51" s="440"/>
      <c r="BW51" s="440"/>
      <c r="BX51" s="440"/>
      <c r="BY51" s="440"/>
      <c r="BZ51" s="440"/>
      <c r="CA51" s="440"/>
      <c r="CB51" s="440"/>
      <c r="CC51" s="440"/>
      <c r="CD51" s="440"/>
      <c r="CE51" s="440"/>
      <c r="CF51" s="440"/>
      <c r="CG51" s="440"/>
      <c r="CH51" s="440"/>
      <c r="CI51" s="440"/>
      <c r="CJ51" s="440"/>
      <c r="CK51" s="440"/>
      <c r="CL51" s="440"/>
      <c r="CM51" s="440"/>
      <c r="CN51" s="440"/>
      <c r="CO51" s="440"/>
      <c r="CP51" s="440"/>
      <c r="CQ51" s="441"/>
      <c r="CX51" s="288">
        <v>46</v>
      </c>
      <c r="CY51" s="289">
        <v>0</v>
      </c>
      <c r="CZ51" s="289">
        <v>0</v>
      </c>
      <c r="DA51" s="289">
        <v>0</v>
      </c>
      <c r="DB51" s="290">
        <f>IF(LEN('2.回線情報'!O53)&gt;13, LEFT('2.回線情報'!O53, 12) &amp; "...", '2.回線情報'!O53)</f>
        <v>0</v>
      </c>
      <c r="DC51" s="290">
        <f>IF(LEN('2.回線情報'!P54)&gt;18, LEFT('2.回線情報'!P54, 17) &amp; "...", '2.回線情報'!P54)</f>
        <v>0</v>
      </c>
      <c r="DD51" s="289">
        <v>0</v>
      </c>
      <c r="DE51" s="289">
        <v>0</v>
      </c>
      <c r="DF51" s="290">
        <f>IF(LEN('2.回線情報'!AD53)&gt;13, LEFT('2.回線情報'!AD53, 12) &amp; "...", '2.回線情報'!AD53)</f>
        <v>0</v>
      </c>
      <c r="DG51" s="289">
        <v>0</v>
      </c>
      <c r="DH51" s="289">
        <v>0</v>
      </c>
      <c r="DR51" s="271" t="str">
        <f t="shared" si="1"/>
        <v xml:space="preserve">申告回線No.48
</v>
      </c>
      <c r="DT51" s="274" t="str">
        <f>IF(CX53=0,"","申告機器No."&amp;CX53&amp;"A")&amp;CHAR(10)&amp;IF(CY53=0,"",CY53)&amp;CHAR(10)&amp;IF(AND('2.回線情報'!N55="",'2.回線情報'!O55="", '2.回線情報'!P55="", '2.回線情報'!Q55="", '2.回線情報'!T55=""), "機器Aなし", IF(DB53=0,"",DB53)&amp;CHAR(10)&amp;IF(DC53=0,"",DC53)&amp;CHAR(10)&amp;IF(DD53=0,"",DD53))</f>
        <v>申告機器No.48A
機器Aなし</v>
      </c>
      <c r="DV51" s="276" t="str">
        <f>IF(CX53=0,"","申告機器No."&amp;CX53&amp;"B")&amp;CHAR(10)&amp;IF(CY53=0,"",CY53)&amp;CHAR(10)&amp;IF(AND('2.回線情報'!AC55="",'2.回線情報'!AD55="", '2.回線情報'!AE55="", '2.回線情報'!AF55="", '2.回線情報'!AI55=""), "機器Bなし", IF(DF53=0,"",DF53)&amp;CHAR(10)&amp;IF(DG53=0,"",DG53)&amp;CHAR(10)&amp;IF(DH53=0,"",DH53))</f>
        <v>申告機器No.48B
機器Bなし</v>
      </c>
    </row>
    <row r="52" spans="1:126" ht="18" customHeight="1" thickBot="1">
      <c r="A52" s="424"/>
      <c r="B52" s="425"/>
      <c r="C52" s="425"/>
      <c r="D52" s="425"/>
      <c r="E52" s="425"/>
      <c r="F52" s="425"/>
      <c r="G52" s="425"/>
      <c r="H52" s="425"/>
      <c r="I52" s="425"/>
      <c r="J52" s="425"/>
      <c r="K52" s="425"/>
      <c r="L52" s="425"/>
      <c r="M52" s="425"/>
      <c r="N52" s="425"/>
      <c r="O52" s="425"/>
      <c r="P52" s="425"/>
      <c r="Q52" s="425"/>
      <c r="R52" s="425"/>
      <c r="S52" s="425"/>
      <c r="T52" s="425"/>
      <c r="U52" s="425"/>
      <c r="V52" s="425"/>
      <c r="W52" s="426"/>
      <c r="Y52" s="439"/>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1"/>
      <c r="AW52" s="439"/>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1"/>
      <c r="BU52" s="439"/>
      <c r="BV52" s="440"/>
      <c r="BW52" s="440"/>
      <c r="BX52" s="440"/>
      <c r="BY52" s="440"/>
      <c r="BZ52" s="440"/>
      <c r="CA52" s="440"/>
      <c r="CB52" s="440"/>
      <c r="CC52" s="440"/>
      <c r="CD52" s="440"/>
      <c r="CE52" s="440"/>
      <c r="CF52" s="440"/>
      <c r="CG52" s="440"/>
      <c r="CH52" s="440"/>
      <c r="CI52" s="440"/>
      <c r="CJ52" s="440"/>
      <c r="CK52" s="440"/>
      <c r="CL52" s="440"/>
      <c r="CM52" s="440"/>
      <c r="CN52" s="440"/>
      <c r="CO52" s="440"/>
      <c r="CP52" s="440"/>
      <c r="CQ52" s="441"/>
      <c r="CX52" s="288">
        <v>47</v>
      </c>
      <c r="CY52" s="289">
        <v>0</v>
      </c>
      <c r="CZ52" s="289">
        <v>0</v>
      </c>
      <c r="DA52" s="289">
        <v>0</v>
      </c>
      <c r="DB52" s="290">
        <f>IF(LEN('2.回線情報'!O54)&gt;13, LEFT('2.回線情報'!O54, 12) &amp; "...", '2.回線情報'!O54)</f>
        <v>0</v>
      </c>
      <c r="DC52" s="290">
        <f>IF(LEN('2.回線情報'!P55)&gt;18, LEFT('2.回線情報'!P55, 17) &amp; "...", '2.回線情報'!P55)</f>
        <v>0</v>
      </c>
      <c r="DD52" s="289">
        <v>0</v>
      </c>
      <c r="DE52" s="289">
        <v>0</v>
      </c>
      <c r="DF52" s="290">
        <f>IF(LEN('2.回線情報'!AD54)&gt;13, LEFT('2.回線情報'!AD54, 12) &amp; "...", '2.回線情報'!AD54)</f>
        <v>0</v>
      </c>
      <c r="DG52" s="289">
        <v>0</v>
      </c>
      <c r="DH52" s="289">
        <v>0</v>
      </c>
      <c r="DR52" s="271" t="str">
        <f t="shared" si="1"/>
        <v xml:space="preserve">申告回線No.49
</v>
      </c>
      <c r="DT52" s="274" t="str">
        <f>IF(CX54=0,"","申告機器No."&amp;CX54&amp;"A")&amp;CHAR(10)&amp;IF(CY54=0,"",CY54)&amp;CHAR(10)&amp;IF(AND('2.回線情報'!N56="",'2.回線情報'!O56="", '2.回線情報'!P56="", '2.回線情報'!Q56="", '2.回線情報'!T56=""), "機器Aなし", IF(DB54=0,"",DB54)&amp;CHAR(10)&amp;IF(DC54=0,"",DC54)&amp;CHAR(10)&amp;IF(DD54=0,"",DD54))</f>
        <v>申告機器No.49A
機器Aなし</v>
      </c>
      <c r="DV52" s="276" t="str">
        <f>IF(CX54=0,"","申告機器No."&amp;CX54&amp;"B")&amp;CHAR(10)&amp;IF(CY54=0,"",CY54)&amp;CHAR(10)&amp;IF(AND('2.回線情報'!AC56="",'2.回線情報'!AD56="", '2.回線情報'!AE56="", '2.回線情報'!AF56="", '2.回線情報'!AI56=""), "機器Bなし", IF(DF54=0,"",DF54)&amp;CHAR(10)&amp;IF(DG54=0,"",DG54)&amp;CHAR(10)&amp;IF(DH54=0,"",DH54))</f>
        <v>申告機器No.49B
機器Bなし</v>
      </c>
    </row>
    <row r="53" spans="1:126" ht="18" customHeight="1" thickBot="1">
      <c r="A53" s="424"/>
      <c r="B53" s="425"/>
      <c r="C53" s="425"/>
      <c r="D53" s="425"/>
      <c r="E53" s="425"/>
      <c r="F53" s="425"/>
      <c r="G53" s="425"/>
      <c r="H53" s="425"/>
      <c r="I53" s="425"/>
      <c r="J53" s="425"/>
      <c r="K53" s="425"/>
      <c r="L53" s="425"/>
      <c r="M53" s="425"/>
      <c r="N53" s="425"/>
      <c r="O53" s="425"/>
      <c r="P53" s="425"/>
      <c r="Q53" s="425"/>
      <c r="R53" s="425"/>
      <c r="S53" s="425"/>
      <c r="T53" s="425"/>
      <c r="U53" s="425"/>
      <c r="V53" s="425"/>
      <c r="W53" s="426"/>
      <c r="Y53" s="442"/>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4"/>
      <c r="AW53" s="442"/>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4"/>
      <c r="BU53" s="442"/>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4"/>
      <c r="CX53" s="288">
        <v>48</v>
      </c>
      <c r="CY53" s="289">
        <v>0</v>
      </c>
      <c r="CZ53" s="289">
        <v>0</v>
      </c>
      <c r="DA53" s="289">
        <v>0</v>
      </c>
      <c r="DB53" s="290">
        <f>IF(LEN('2.回線情報'!O55)&gt;13, LEFT('2.回線情報'!O55, 12) &amp; "...", '2.回線情報'!O55)</f>
        <v>0</v>
      </c>
      <c r="DC53" s="290">
        <f>IF(LEN('2.回線情報'!P56)&gt;18, LEFT('2.回線情報'!P56, 17) &amp; "...", '2.回線情報'!P56)</f>
        <v>0</v>
      </c>
      <c r="DD53" s="289">
        <v>0</v>
      </c>
      <c r="DE53" s="289">
        <v>0</v>
      </c>
      <c r="DF53" s="290">
        <f>IF(LEN('2.回線情報'!AD55)&gt;13, LEFT('2.回線情報'!AD55, 12) &amp; "...", '2.回線情報'!AD55)</f>
        <v>0</v>
      </c>
      <c r="DG53" s="289">
        <v>0</v>
      </c>
      <c r="DH53" s="289">
        <v>0</v>
      </c>
      <c r="DR53" s="271" t="str">
        <f t="shared" si="1"/>
        <v xml:space="preserve">申告回線No.50
</v>
      </c>
      <c r="DT53" s="274" t="str">
        <f>IF(CX55=0,"","申告機器No."&amp;CX55&amp;"A")&amp;CHAR(10)&amp;IF(CY55=0,"",CY55)&amp;CHAR(10)&amp;IF(AND('2.回線情報'!N57="",'2.回線情報'!O57="", '2.回線情報'!P57="", '2.回線情報'!Q57="", '2.回線情報'!T57=""), "機器Aなし", IF(DB55=0,"",DB55)&amp;CHAR(10)&amp;IF(DC55=0,"",DC55)&amp;CHAR(10)&amp;IF(DD55=0,"",DD55))</f>
        <v>申告機器No.50A
機器Aなし</v>
      </c>
      <c r="DV53" s="276" t="str">
        <f>IF(CX55=0,"","申告機器No."&amp;CX55&amp;"B")&amp;CHAR(10)&amp;IF(CY55=0,"",CY55)&amp;CHAR(10)&amp;IF(AND('2.回線情報'!AC57="",'2.回線情報'!AD57="", '2.回線情報'!AE57="", '2.回線情報'!AF57="", '2.回線情報'!AI57=""), "機器Bなし", IF(DF55=0,"",DF55)&amp;CHAR(10)&amp;IF(DG55=0,"",DG55)&amp;CHAR(10)&amp;IF(DH55=0,"",DH55))</f>
        <v>申告機器No.50B
機器Bなし</v>
      </c>
    </row>
    <row r="54" spans="1:126" ht="18" customHeight="1" thickBot="1">
      <c r="A54" s="424"/>
      <c r="B54" s="425"/>
      <c r="C54" s="425"/>
      <c r="D54" s="425"/>
      <c r="E54" s="425"/>
      <c r="F54" s="425"/>
      <c r="G54" s="425"/>
      <c r="H54" s="425"/>
      <c r="I54" s="425"/>
      <c r="J54" s="425"/>
      <c r="K54" s="425"/>
      <c r="L54" s="425"/>
      <c r="M54" s="425"/>
      <c r="N54" s="425"/>
      <c r="O54" s="425"/>
      <c r="P54" s="425"/>
      <c r="Q54" s="425"/>
      <c r="R54" s="425"/>
      <c r="S54" s="425"/>
      <c r="T54" s="425"/>
      <c r="U54" s="425"/>
      <c r="V54" s="425"/>
      <c r="W54" s="426"/>
      <c r="Y54" s="436" t="s">
        <v>403</v>
      </c>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8"/>
      <c r="AW54" s="436" t="s">
        <v>404</v>
      </c>
      <c r="AX54" s="437"/>
      <c r="AY54" s="437"/>
      <c r="AZ54" s="437"/>
      <c r="BA54" s="437"/>
      <c r="BB54" s="437"/>
      <c r="BC54" s="437"/>
      <c r="BD54" s="437"/>
      <c r="BE54" s="437"/>
      <c r="BF54" s="437"/>
      <c r="BG54" s="437"/>
      <c r="BH54" s="437"/>
      <c r="BI54" s="437"/>
      <c r="BJ54" s="437"/>
      <c r="BK54" s="437"/>
      <c r="BL54" s="437"/>
      <c r="BM54" s="437"/>
      <c r="BN54" s="437"/>
      <c r="BO54" s="437"/>
      <c r="BP54" s="437"/>
      <c r="BQ54" s="437"/>
      <c r="BR54" s="437"/>
      <c r="BS54" s="438"/>
      <c r="BU54" s="436" t="s">
        <v>405</v>
      </c>
      <c r="BV54" s="437"/>
      <c r="BW54" s="437"/>
      <c r="BX54" s="437"/>
      <c r="BY54" s="437"/>
      <c r="BZ54" s="437"/>
      <c r="CA54" s="437"/>
      <c r="CB54" s="437"/>
      <c r="CC54" s="437"/>
      <c r="CD54" s="437"/>
      <c r="CE54" s="437"/>
      <c r="CF54" s="437"/>
      <c r="CG54" s="437"/>
      <c r="CH54" s="437"/>
      <c r="CI54" s="437"/>
      <c r="CJ54" s="437"/>
      <c r="CK54" s="437"/>
      <c r="CL54" s="437"/>
      <c r="CM54" s="437"/>
      <c r="CN54" s="437"/>
      <c r="CO54" s="437"/>
      <c r="CP54" s="437"/>
      <c r="CQ54" s="438"/>
      <c r="CX54" s="288">
        <v>49</v>
      </c>
      <c r="CY54" s="289">
        <v>0</v>
      </c>
      <c r="CZ54" s="289">
        <v>0</v>
      </c>
      <c r="DA54" s="289">
        <v>0</v>
      </c>
      <c r="DB54" s="290">
        <f>IF(LEN('2.回線情報'!O56)&gt;13, LEFT('2.回線情報'!O56, 12) &amp; "...", '2.回線情報'!O56)</f>
        <v>0</v>
      </c>
      <c r="DC54" s="290">
        <f>IF(LEN('2.回線情報'!P57)&gt;18, LEFT('2.回線情報'!P57, 17) &amp; "...", '2.回線情報'!P57)</f>
        <v>0</v>
      </c>
      <c r="DD54" s="289">
        <v>0</v>
      </c>
      <c r="DE54" s="289">
        <v>0</v>
      </c>
      <c r="DF54" s="290">
        <f>IF(LEN('2.回線情報'!AD56)&gt;13, LEFT('2.回線情報'!AD56, 12) &amp; "...", '2.回線情報'!AD56)</f>
        <v>0</v>
      </c>
      <c r="DG54" s="289">
        <v>0</v>
      </c>
      <c r="DH54" s="289">
        <v>0</v>
      </c>
      <c r="DR54" s="271" t="str">
        <f t="shared" si="1"/>
        <v xml:space="preserve">申告回線No.51
</v>
      </c>
      <c r="DT54" s="274" t="str">
        <f>IF(CX56=0,"","申告機器No."&amp;CX56&amp;"A")&amp;CHAR(10)&amp;IF(CY56=0,"",CY56)&amp;CHAR(10)&amp;IF(AND('2.回線情報'!N58="",'2.回線情報'!O58="", '2.回線情報'!P58="", '2.回線情報'!Q58="", '2.回線情報'!T58=""), "機器Aなし", IF(DB56=0,"",DB56)&amp;CHAR(10)&amp;IF(DC56=0,"",DC56)&amp;CHAR(10)&amp;IF(DD56=0,"",DD56))</f>
        <v>申告機器No.51A
機器Aなし</v>
      </c>
      <c r="DV54" s="276" t="str">
        <f>IF(CX56=0,"","申告機器No."&amp;CX56&amp;"B")&amp;CHAR(10)&amp;IF(CY56=0,"",CY56)&amp;CHAR(10)&amp;IF(AND('2.回線情報'!AC58="",'2.回線情報'!AD58="", '2.回線情報'!AE58="", '2.回線情報'!AF58="", '2.回線情報'!AI58=""), "機器Bなし", IF(DF56=0,"",DF56)&amp;CHAR(10)&amp;IF(DG56=0,"",DG56)&amp;CHAR(10)&amp;IF(DH56=0,"",DH56))</f>
        <v>申告機器No.51B
機器Bなし</v>
      </c>
    </row>
    <row r="55" spans="1:126" ht="18" customHeight="1" thickBot="1">
      <c r="A55" s="424"/>
      <c r="B55" s="425"/>
      <c r="C55" s="425"/>
      <c r="D55" s="425"/>
      <c r="E55" s="425"/>
      <c r="F55" s="425"/>
      <c r="G55" s="425"/>
      <c r="H55" s="425"/>
      <c r="I55" s="425"/>
      <c r="J55" s="425"/>
      <c r="K55" s="425"/>
      <c r="L55" s="425"/>
      <c r="M55" s="425"/>
      <c r="N55" s="425"/>
      <c r="O55" s="425"/>
      <c r="P55" s="425"/>
      <c r="Q55" s="425"/>
      <c r="R55" s="425"/>
      <c r="S55" s="425"/>
      <c r="T55" s="425"/>
      <c r="U55" s="425"/>
      <c r="V55" s="425"/>
      <c r="W55" s="426"/>
      <c r="Y55" s="439"/>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1"/>
      <c r="AW55" s="439"/>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1"/>
      <c r="BU55" s="439"/>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1"/>
      <c r="CX55" s="288">
        <v>50</v>
      </c>
      <c r="CY55" s="289">
        <v>0</v>
      </c>
      <c r="CZ55" s="289">
        <v>0</v>
      </c>
      <c r="DA55" s="289">
        <v>0</v>
      </c>
      <c r="DB55" s="290">
        <f>IF(LEN('2.回線情報'!O57)&gt;13, LEFT('2.回線情報'!O57, 12) &amp; "...", '2.回線情報'!O57)</f>
        <v>0</v>
      </c>
      <c r="DC55" s="290">
        <f>IF(LEN('2.回線情報'!P58)&gt;18, LEFT('2.回線情報'!P58, 17) &amp; "...", '2.回線情報'!P58)</f>
        <v>0</v>
      </c>
      <c r="DD55" s="289">
        <v>0</v>
      </c>
      <c r="DE55" s="289">
        <v>0</v>
      </c>
      <c r="DF55" s="290">
        <f>IF(LEN('2.回線情報'!AD57)&gt;13, LEFT('2.回線情報'!AD57, 12) &amp; "...", '2.回線情報'!AD57)</f>
        <v>0</v>
      </c>
      <c r="DG55" s="289">
        <v>0</v>
      </c>
      <c r="DH55" s="289">
        <v>0</v>
      </c>
      <c r="DR55" s="271" t="str">
        <f t="shared" si="1"/>
        <v xml:space="preserve">申告回線No.52
</v>
      </c>
      <c r="DT55" s="274" t="str">
        <f>IF(CX57=0,"","申告機器No."&amp;CX57&amp;"A")&amp;CHAR(10)&amp;IF(CY57=0,"",CY57)&amp;CHAR(10)&amp;IF(AND('2.回線情報'!N59="",'2.回線情報'!O59="", '2.回線情報'!P59="", '2.回線情報'!Q59="", '2.回線情報'!T59=""), "機器Aなし", IF(DB57=0,"",DB57)&amp;CHAR(10)&amp;IF(DC57=0,"",DC57)&amp;CHAR(10)&amp;IF(DD57=0,"",DD57))</f>
        <v>申告機器No.52A
機器Aなし</v>
      </c>
      <c r="DV55" s="276" t="str">
        <f>IF(CX57=0,"","申告機器No."&amp;CX57&amp;"B")&amp;CHAR(10)&amp;IF(CY57=0,"",CY57)&amp;CHAR(10)&amp;IF(AND('2.回線情報'!AC59="",'2.回線情報'!AD59="", '2.回線情報'!AE59="", '2.回線情報'!AF59="", '2.回線情報'!AI59=""), "機器Bなし", IF(DF57=0,"",DF57)&amp;CHAR(10)&amp;IF(DG57=0,"",DG57)&amp;CHAR(10)&amp;IF(DH57=0,"",DH57))</f>
        <v>申告機器No.52B
機器Bなし</v>
      </c>
    </row>
    <row r="56" spans="1:126" ht="18" customHeight="1" thickBot="1">
      <c r="A56" s="424"/>
      <c r="B56" s="425"/>
      <c r="C56" s="425"/>
      <c r="D56" s="425"/>
      <c r="E56" s="425"/>
      <c r="F56" s="425"/>
      <c r="G56" s="425"/>
      <c r="H56" s="425"/>
      <c r="I56" s="425"/>
      <c r="J56" s="425"/>
      <c r="K56" s="425"/>
      <c r="L56" s="425"/>
      <c r="M56" s="425"/>
      <c r="N56" s="425"/>
      <c r="O56" s="425"/>
      <c r="P56" s="425"/>
      <c r="Q56" s="425"/>
      <c r="R56" s="425"/>
      <c r="S56" s="425"/>
      <c r="T56" s="425"/>
      <c r="U56" s="425"/>
      <c r="V56" s="425"/>
      <c r="W56" s="426"/>
      <c r="Y56" s="439"/>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1"/>
      <c r="AW56" s="439"/>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1"/>
      <c r="BU56" s="439"/>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1"/>
      <c r="CX56" s="288">
        <v>51</v>
      </c>
      <c r="CY56" s="289">
        <v>0</v>
      </c>
      <c r="CZ56" s="289">
        <v>0</v>
      </c>
      <c r="DA56" s="289">
        <v>0</v>
      </c>
      <c r="DB56" s="290">
        <f>IF(LEN('2.回線情報'!O58)&gt;13, LEFT('2.回線情報'!O58, 12) &amp; "...", '2.回線情報'!O58)</f>
        <v>0</v>
      </c>
      <c r="DC56" s="290">
        <f>IF(LEN('2.回線情報'!P59)&gt;18, LEFT('2.回線情報'!P59, 17) &amp; "...", '2.回線情報'!P59)</f>
        <v>0</v>
      </c>
      <c r="DD56" s="289">
        <v>0</v>
      </c>
      <c r="DE56" s="289">
        <v>0</v>
      </c>
      <c r="DF56" s="290">
        <f>IF(LEN('2.回線情報'!AD58)&gt;13, LEFT('2.回線情報'!AD58, 12) &amp; "...", '2.回線情報'!AD58)</f>
        <v>0</v>
      </c>
      <c r="DG56" s="289">
        <v>0</v>
      </c>
      <c r="DH56" s="289">
        <v>0</v>
      </c>
      <c r="DR56" s="271" t="str">
        <f t="shared" si="1"/>
        <v xml:space="preserve">申告回線No.53
</v>
      </c>
      <c r="DT56" s="274" t="str">
        <f>IF(CX58=0,"","申告機器No."&amp;CX58&amp;"A")&amp;CHAR(10)&amp;IF(CY58=0,"",CY58)&amp;CHAR(10)&amp;IF(AND('2.回線情報'!N60="",'2.回線情報'!O60="", '2.回線情報'!P60="", '2.回線情報'!Q60="", '2.回線情報'!T60=""), "機器Aなし", IF(DB58=0,"",DB58)&amp;CHAR(10)&amp;IF(DC58=0,"",DC58)&amp;CHAR(10)&amp;IF(DD58=0,"",DD58))</f>
        <v>申告機器No.53A
機器Aなし</v>
      </c>
      <c r="DV56" s="276" t="str">
        <f>IF(CX58=0,"","申告機器No."&amp;CX58&amp;"B")&amp;CHAR(10)&amp;IF(CY58=0,"",CY58)&amp;CHAR(10)&amp;IF(AND('2.回線情報'!AC60="",'2.回線情報'!AD60="", '2.回線情報'!AE60="", '2.回線情報'!AF60="", '2.回線情報'!AI60=""), "機器Bなし", IF(DF58=0,"",DF58)&amp;CHAR(10)&amp;IF(DG58=0,"",DG58)&amp;CHAR(10)&amp;IF(DH58=0,"",DH58))</f>
        <v>申告機器No.53B
機器Bなし</v>
      </c>
    </row>
    <row r="57" spans="1:126" ht="18" customHeight="1" thickBot="1">
      <c r="A57" s="424"/>
      <c r="B57" s="425"/>
      <c r="C57" s="425"/>
      <c r="D57" s="425"/>
      <c r="E57" s="425"/>
      <c r="F57" s="425"/>
      <c r="G57" s="425"/>
      <c r="H57" s="425"/>
      <c r="I57" s="425"/>
      <c r="J57" s="425"/>
      <c r="K57" s="425"/>
      <c r="L57" s="425"/>
      <c r="M57" s="425"/>
      <c r="N57" s="425"/>
      <c r="O57" s="425"/>
      <c r="P57" s="425"/>
      <c r="Q57" s="425"/>
      <c r="R57" s="425"/>
      <c r="S57" s="425"/>
      <c r="T57" s="425"/>
      <c r="U57" s="425"/>
      <c r="V57" s="425"/>
      <c r="W57" s="426"/>
      <c r="Y57" s="439"/>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1"/>
      <c r="AW57" s="439"/>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1"/>
      <c r="BU57" s="439"/>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1"/>
      <c r="CX57" s="288">
        <v>52</v>
      </c>
      <c r="CY57" s="289">
        <v>0</v>
      </c>
      <c r="CZ57" s="289">
        <v>0</v>
      </c>
      <c r="DA57" s="289">
        <v>0</v>
      </c>
      <c r="DB57" s="290">
        <f>IF(LEN('2.回線情報'!O59)&gt;13, LEFT('2.回線情報'!O59, 12) &amp; "...", '2.回線情報'!O59)</f>
        <v>0</v>
      </c>
      <c r="DC57" s="290">
        <f>IF(LEN('2.回線情報'!P60)&gt;18, LEFT('2.回線情報'!P60, 17) &amp; "...", '2.回線情報'!P60)</f>
        <v>0</v>
      </c>
      <c r="DD57" s="289">
        <v>0</v>
      </c>
      <c r="DE57" s="289">
        <v>0</v>
      </c>
      <c r="DF57" s="290">
        <f>IF(LEN('2.回線情報'!AD59)&gt;13, LEFT('2.回線情報'!AD59, 12) &amp; "...", '2.回線情報'!AD59)</f>
        <v>0</v>
      </c>
      <c r="DG57" s="289">
        <v>0</v>
      </c>
      <c r="DH57" s="289">
        <v>0</v>
      </c>
      <c r="DR57" s="271" t="str">
        <f t="shared" si="1"/>
        <v xml:space="preserve">申告回線No.54
</v>
      </c>
      <c r="DT57" s="274" t="str">
        <f>IF(CX59=0,"","申告機器No."&amp;CX59&amp;"A")&amp;CHAR(10)&amp;IF(CY59=0,"",CY59)&amp;CHAR(10)&amp;IF(AND('2.回線情報'!N61="",'2.回線情報'!O61="", '2.回線情報'!P61="", '2.回線情報'!Q61="", '2.回線情報'!T61=""), "機器Aなし", IF(DB59=0,"",DB59)&amp;CHAR(10)&amp;IF(DC59=0,"",DC59)&amp;CHAR(10)&amp;IF(DD59=0,"",DD59))</f>
        <v>申告機器No.54A
機器Aなし</v>
      </c>
      <c r="DV57" s="276" t="str">
        <f>IF(CX59=0,"","申告機器No."&amp;CX59&amp;"B")&amp;CHAR(10)&amp;IF(CY59=0,"",CY59)&amp;CHAR(10)&amp;IF(AND('2.回線情報'!AC61="",'2.回線情報'!AD61="", '2.回線情報'!AE61="", '2.回線情報'!AF61="", '2.回線情報'!AI61=""), "機器Bなし", IF(DF59=0,"",DF59)&amp;CHAR(10)&amp;IF(DG59=0,"",DG59)&amp;CHAR(10)&amp;IF(DH59=0,"",DH59))</f>
        <v>申告機器No.54B
機器Bなし</v>
      </c>
    </row>
    <row r="58" spans="1:126" ht="18" customHeight="1" thickBot="1">
      <c r="A58" s="424"/>
      <c r="B58" s="425"/>
      <c r="C58" s="425"/>
      <c r="D58" s="425"/>
      <c r="E58" s="425"/>
      <c r="F58" s="425"/>
      <c r="G58" s="425"/>
      <c r="H58" s="425"/>
      <c r="I58" s="425"/>
      <c r="J58" s="425"/>
      <c r="K58" s="425"/>
      <c r="L58" s="425"/>
      <c r="M58" s="425"/>
      <c r="N58" s="425"/>
      <c r="O58" s="425"/>
      <c r="P58" s="425"/>
      <c r="Q58" s="425"/>
      <c r="R58" s="425"/>
      <c r="S58" s="425"/>
      <c r="T58" s="425"/>
      <c r="U58" s="425"/>
      <c r="V58" s="425"/>
      <c r="W58" s="426"/>
      <c r="Y58" s="439"/>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1"/>
      <c r="AW58" s="439"/>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1"/>
      <c r="BU58" s="439"/>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1"/>
      <c r="CX58" s="288">
        <v>53</v>
      </c>
      <c r="CY58" s="289">
        <v>0</v>
      </c>
      <c r="CZ58" s="289">
        <v>0</v>
      </c>
      <c r="DA58" s="289">
        <v>0</v>
      </c>
      <c r="DB58" s="290">
        <f>IF(LEN('2.回線情報'!O60)&gt;13, LEFT('2.回線情報'!O60, 12) &amp; "...", '2.回線情報'!O60)</f>
        <v>0</v>
      </c>
      <c r="DC58" s="290">
        <f>IF(LEN('2.回線情報'!P61)&gt;18, LEFT('2.回線情報'!P61, 17) &amp; "...", '2.回線情報'!P61)</f>
        <v>0</v>
      </c>
      <c r="DD58" s="289">
        <v>0</v>
      </c>
      <c r="DE58" s="289">
        <v>0</v>
      </c>
      <c r="DF58" s="290">
        <f>IF(LEN('2.回線情報'!AD60)&gt;13, LEFT('2.回線情報'!AD60, 12) &amp; "...", '2.回線情報'!AD60)</f>
        <v>0</v>
      </c>
      <c r="DG58" s="289">
        <v>0</v>
      </c>
      <c r="DH58" s="289">
        <v>0</v>
      </c>
      <c r="DR58" s="271" t="str">
        <f t="shared" si="1"/>
        <v xml:space="preserve">申告回線No.55
</v>
      </c>
      <c r="DT58" s="274" t="str">
        <f>IF(CX60=0,"","申告機器No."&amp;CX60&amp;"A")&amp;CHAR(10)&amp;IF(CY60=0,"",CY60)&amp;CHAR(10)&amp;IF(AND('2.回線情報'!N62="",'2.回線情報'!O62="", '2.回線情報'!P62="", '2.回線情報'!Q62="", '2.回線情報'!T62=""), "機器Aなし", IF(DB60=0,"",DB60)&amp;CHAR(10)&amp;IF(DC60=0,"",DC60)&amp;CHAR(10)&amp;IF(DD60=0,"",DD60))</f>
        <v>申告機器No.55A
機器Aなし</v>
      </c>
      <c r="DV58" s="276" t="str">
        <f>IF(CX60=0,"","申告機器No."&amp;CX60&amp;"B")&amp;CHAR(10)&amp;IF(CY60=0,"",CY60)&amp;CHAR(10)&amp;IF(AND('2.回線情報'!AC62="",'2.回線情報'!AD62="", '2.回線情報'!AE62="", '2.回線情報'!AF62="", '2.回線情報'!AI62=""), "機器Bなし", IF(DF60=0,"",DF60)&amp;CHAR(10)&amp;IF(DG60=0,"",DG60)&amp;CHAR(10)&amp;IF(DH60=0,"",DH60))</f>
        <v>申告機器No.55B
機器Bなし</v>
      </c>
    </row>
    <row r="59" spans="1:126" ht="18" customHeight="1" thickBot="1">
      <c r="A59" s="424"/>
      <c r="B59" s="425"/>
      <c r="C59" s="425"/>
      <c r="D59" s="425"/>
      <c r="E59" s="425"/>
      <c r="F59" s="425"/>
      <c r="G59" s="425"/>
      <c r="H59" s="425"/>
      <c r="I59" s="425"/>
      <c r="J59" s="425"/>
      <c r="K59" s="425"/>
      <c r="L59" s="425"/>
      <c r="M59" s="425"/>
      <c r="N59" s="425"/>
      <c r="O59" s="425"/>
      <c r="P59" s="425"/>
      <c r="Q59" s="425"/>
      <c r="R59" s="425"/>
      <c r="S59" s="425"/>
      <c r="T59" s="425"/>
      <c r="U59" s="425"/>
      <c r="V59" s="425"/>
      <c r="W59" s="426"/>
      <c r="Y59" s="439"/>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1"/>
      <c r="AW59" s="439"/>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1"/>
      <c r="BU59" s="439"/>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1"/>
      <c r="CX59" s="288">
        <v>54</v>
      </c>
      <c r="CY59" s="289">
        <v>0</v>
      </c>
      <c r="CZ59" s="289">
        <v>0</v>
      </c>
      <c r="DA59" s="289">
        <v>0</v>
      </c>
      <c r="DB59" s="290">
        <f>IF(LEN('2.回線情報'!O61)&gt;13, LEFT('2.回線情報'!O61, 12) &amp; "...", '2.回線情報'!O61)</f>
        <v>0</v>
      </c>
      <c r="DC59" s="290">
        <f>IF(LEN('2.回線情報'!P62)&gt;18, LEFT('2.回線情報'!P62, 17) &amp; "...", '2.回線情報'!P62)</f>
        <v>0</v>
      </c>
      <c r="DD59" s="289">
        <v>0</v>
      </c>
      <c r="DE59" s="289">
        <v>0</v>
      </c>
      <c r="DF59" s="290">
        <f>IF(LEN('2.回線情報'!AD61)&gt;13, LEFT('2.回線情報'!AD61, 12) &amp; "...", '2.回線情報'!AD61)</f>
        <v>0</v>
      </c>
      <c r="DG59" s="289">
        <v>0</v>
      </c>
      <c r="DH59" s="289">
        <v>0</v>
      </c>
      <c r="DR59" s="271" t="str">
        <f t="shared" si="1"/>
        <v xml:space="preserve">申告回線No.56
</v>
      </c>
      <c r="DT59" s="274" t="str">
        <f>IF(CX61=0,"","申告機器No."&amp;CX61&amp;"A")&amp;CHAR(10)&amp;IF(CY61=0,"",CY61)&amp;CHAR(10)&amp;IF(AND('2.回線情報'!N63="",'2.回線情報'!O63="", '2.回線情報'!P63="", '2.回線情報'!Q63="", '2.回線情報'!T63=""), "機器Aなし", IF(DB61=0,"",DB61)&amp;CHAR(10)&amp;IF(DC61=0,"",DC61)&amp;CHAR(10)&amp;IF(DD61=0,"",DD61))</f>
        <v>申告機器No.56A
機器Aなし</v>
      </c>
      <c r="DV59" s="276" t="str">
        <f>IF(CX61=0,"","申告機器No."&amp;CX61&amp;"B")&amp;CHAR(10)&amp;IF(CY61=0,"",CY61)&amp;CHAR(10)&amp;IF(AND('2.回線情報'!AC63="",'2.回線情報'!AD63="", '2.回線情報'!AE63="", '2.回線情報'!AF63="", '2.回線情報'!AI63=""), "機器Bなし", IF(DF61=0,"",DF61)&amp;CHAR(10)&amp;IF(DG61=0,"",DG61)&amp;CHAR(10)&amp;IF(DH61=0,"",DH61))</f>
        <v>申告機器No.56B
機器Bなし</v>
      </c>
    </row>
    <row r="60" spans="1:126" ht="18" customHeight="1" thickBot="1">
      <c r="A60" s="424"/>
      <c r="B60" s="425"/>
      <c r="C60" s="425"/>
      <c r="D60" s="425"/>
      <c r="E60" s="425"/>
      <c r="F60" s="425"/>
      <c r="G60" s="425"/>
      <c r="H60" s="425"/>
      <c r="I60" s="425"/>
      <c r="J60" s="425"/>
      <c r="K60" s="425"/>
      <c r="L60" s="425"/>
      <c r="M60" s="425"/>
      <c r="N60" s="425"/>
      <c r="O60" s="425"/>
      <c r="P60" s="425"/>
      <c r="Q60" s="425"/>
      <c r="R60" s="425"/>
      <c r="S60" s="425"/>
      <c r="T60" s="425"/>
      <c r="U60" s="425"/>
      <c r="V60" s="425"/>
      <c r="W60" s="426"/>
      <c r="Y60" s="439"/>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1"/>
      <c r="AW60" s="439"/>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1"/>
      <c r="BU60" s="439"/>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1"/>
      <c r="CX60" s="288">
        <v>55</v>
      </c>
      <c r="CY60" s="289">
        <v>0</v>
      </c>
      <c r="CZ60" s="289">
        <v>0</v>
      </c>
      <c r="DA60" s="289">
        <v>0</v>
      </c>
      <c r="DB60" s="290">
        <f>IF(LEN('2.回線情報'!O62)&gt;13, LEFT('2.回線情報'!O62, 12) &amp; "...", '2.回線情報'!O62)</f>
        <v>0</v>
      </c>
      <c r="DC60" s="290">
        <f>IF(LEN('2.回線情報'!P63)&gt;18, LEFT('2.回線情報'!P63, 17) &amp; "...", '2.回線情報'!P63)</f>
        <v>0</v>
      </c>
      <c r="DD60" s="289">
        <v>0</v>
      </c>
      <c r="DE60" s="289">
        <v>0</v>
      </c>
      <c r="DF60" s="290">
        <f>IF(LEN('2.回線情報'!AD62)&gt;13, LEFT('2.回線情報'!AD62, 12) &amp; "...", '2.回線情報'!AD62)</f>
        <v>0</v>
      </c>
      <c r="DG60" s="289">
        <v>0</v>
      </c>
      <c r="DH60" s="289">
        <v>0</v>
      </c>
      <c r="DR60" s="271" t="str">
        <f t="shared" si="1"/>
        <v xml:space="preserve">申告回線No.57
</v>
      </c>
      <c r="DT60" s="274" t="str">
        <f>IF(CX62=0,"","申告機器No."&amp;CX62&amp;"A")&amp;CHAR(10)&amp;IF(CY62=0,"",CY62)&amp;CHAR(10)&amp;IF(AND('2.回線情報'!N64="",'2.回線情報'!O64="", '2.回線情報'!P64="", '2.回線情報'!Q64="", '2.回線情報'!T64=""), "機器Aなし", IF(DB62=0,"",DB62)&amp;CHAR(10)&amp;IF(DC62=0,"",DC62)&amp;CHAR(10)&amp;IF(DD62=0,"",DD62))</f>
        <v>申告機器No.57A
機器Aなし</v>
      </c>
      <c r="DV60" s="276" t="str">
        <f>IF(CX62=0,"","申告機器No."&amp;CX62&amp;"B")&amp;CHAR(10)&amp;IF(CY62=0,"",CY62)&amp;CHAR(10)&amp;IF(AND('2.回線情報'!AC64="",'2.回線情報'!AD64="", '2.回線情報'!AE64="", '2.回線情報'!AF64="", '2.回線情報'!AI64=""), "機器Bなし", IF(DF62=0,"",DF62)&amp;CHAR(10)&amp;IF(DG62=0,"",DG62)&amp;CHAR(10)&amp;IF(DH62=0,"",DH62))</f>
        <v>申告機器No.57B
機器Bなし</v>
      </c>
    </row>
    <row r="61" spans="1:126" ht="18" customHeight="1" thickBot="1">
      <c r="A61" s="424"/>
      <c r="B61" s="425"/>
      <c r="C61" s="425"/>
      <c r="D61" s="425"/>
      <c r="E61" s="425"/>
      <c r="F61" s="425"/>
      <c r="G61" s="425"/>
      <c r="H61" s="425"/>
      <c r="I61" s="425"/>
      <c r="J61" s="425"/>
      <c r="K61" s="425"/>
      <c r="L61" s="425"/>
      <c r="M61" s="425"/>
      <c r="N61" s="425"/>
      <c r="O61" s="425"/>
      <c r="P61" s="425"/>
      <c r="Q61" s="425"/>
      <c r="R61" s="425"/>
      <c r="S61" s="425"/>
      <c r="T61" s="425"/>
      <c r="U61" s="425"/>
      <c r="V61" s="425"/>
      <c r="W61" s="426"/>
      <c r="Y61" s="442"/>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4"/>
      <c r="AW61" s="442"/>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4"/>
      <c r="BU61" s="442"/>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4"/>
      <c r="CX61" s="288">
        <v>56</v>
      </c>
      <c r="CY61" s="289">
        <v>0</v>
      </c>
      <c r="CZ61" s="289">
        <v>0</v>
      </c>
      <c r="DA61" s="289">
        <v>0</v>
      </c>
      <c r="DB61" s="290">
        <f>IF(LEN('2.回線情報'!O63)&gt;13, LEFT('2.回線情報'!O63, 12) &amp; "...", '2.回線情報'!O63)</f>
        <v>0</v>
      </c>
      <c r="DC61" s="290">
        <f>IF(LEN('2.回線情報'!P64)&gt;18, LEFT('2.回線情報'!P64, 17) &amp; "...", '2.回線情報'!P64)</f>
        <v>0</v>
      </c>
      <c r="DD61" s="289">
        <v>0</v>
      </c>
      <c r="DE61" s="289">
        <v>0</v>
      </c>
      <c r="DF61" s="290">
        <f>IF(LEN('2.回線情報'!AD63)&gt;13, LEFT('2.回線情報'!AD63, 12) &amp; "...", '2.回線情報'!AD63)</f>
        <v>0</v>
      </c>
      <c r="DG61" s="289">
        <v>0</v>
      </c>
      <c r="DH61" s="289">
        <v>0</v>
      </c>
      <c r="DR61" s="271" t="str">
        <f t="shared" si="1"/>
        <v xml:space="preserve">申告回線No.58
</v>
      </c>
      <c r="DT61" s="274" t="str">
        <f>IF(CX63=0,"","申告機器No."&amp;CX63&amp;"A")&amp;CHAR(10)&amp;IF(CY63=0,"",CY63)&amp;CHAR(10)&amp;IF(AND('2.回線情報'!N65="",'2.回線情報'!O65="", '2.回線情報'!P65="", '2.回線情報'!Q65="", '2.回線情報'!T65=""), "機器Aなし", IF(DB63=0,"",DB63)&amp;CHAR(10)&amp;IF(DC63=0,"",DC63)&amp;CHAR(10)&amp;IF(DD63=0,"",DD63))</f>
        <v>申告機器No.58A
機器Aなし</v>
      </c>
      <c r="DV61" s="276" t="str">
        <f>IF(CX63=0,"","申告機器No."&amp;CX63&amp;"B")&amp;CHAR(10)&amp;IF(CY63=0,"",CY63)&amp;CHAR(10)&amp;IF(AND('2.回線情報'!AC65="",'2.回線情報'!AD65="", '2.回線情報'!AE65="", '2.回線情報'!AF65="", '2.回線情報'!AI65=""), "機器Bなし", IF(DF63=0,"",DF63)&amp;CHAR(10)&amp;IF(DG63=0,"",DG63)&amp;CHAR(10)&amp;IF(DH63=0,"",DH63))</f>
        <v>申告機器No.58B
機器Bなし</v>
      </c>
    </row>
    <row r="62" spans="1:126" ht="18" customHeight="1" thickBot="1">
      <c r="A62" s="424"/>
      <c r="B62" s="425"/>
      <c r="C62" s="425"/>
      <c r="D62" s="425"/>
      <c r="E62" s="425"/>
      <c r="F62" s="425"/>
      <c r="G62" s="425"/>
      <c r="H62" s="425"/>
      <c r="I62" s="425"/>
      <c r="J62" s="425"/>
      <c r="K62" s="425"/>
      <c r="L62" s="425"/>
      <c r="M62" s="425"/>
      <c r="N62" s="425"/>
      <c r="O62" s="425"/>
      <c r="P62" s="425"/>
      <c r="Q62" s="425"/>
      <c r="R62" s="425"/>
      <c r="S62" s="425"/>
      <c r="T62" s="425"/>
      <c r="U62" s="425"/>
      <c r="V62" s="425"/>
      <c r="W62" s="426"/>
      <c r="Y62" s="436" t="s">
        <v>406</v>
      </c>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8"/>
      <c r="AW62" s="436" t="s">
        <v>407</v>
      </c>
      <c r="AX62" s="437"/>
      <c r="AY62" s="437"/>
      <c r="AZ62" s="437"/>
      <c r="BA62" s="437"/>
      <c r="BB62" s="437"/>
      <c r="BC62" s="437"/>
      <c r="BD62" s="437"/>
      <c r="BE62" s="437"/>
      <c r="BF62" s="437"/>
      <c r="BG62" s="437"/>
      <c r="BH62" s="437"/>
      <c r="BI62" s="437"/>
      <c r="BJ62" s="437"/>
      <c r="BK62" s="437"/>
      <c r="BL62" s="437"/>
      <c r="BM62" s="437"/>
      <c r="BN62" s="437"/>
      <c r="BO62" s="437"/>
      <c r="BP62" s="437"/>
      <c r="BQ62" s="437"/>
      <c r="BR62" s="437"/>
      <c r="BS62" s="438"/>
      <c r="BU62" s="436" t="s">
        <v>408</v>
      </c>
      <c r="BV62" s="437"/>
      <c r="BW62" s="437"/>
      <c r="BX62" s="437"/>
      <c r="BY62" s="437"/>
      <c r="BZ62" s="437"/>
      <c r="CA62" s="437"/>
      <c r="CB62" s="437"/>
      <c r="CC62" s="437"/>
      <c r="CD62" s="437"/>
      <c r="CE62" s="437"/>
      <c r="CF62" s="437"/>
      <c r="CG62" s="437"/>
      <c r="CH62" s="437"/>
      <c r="CI62" s="437"/>
      <c r="CJ62" s="437"/>
      <c r="CK62" s="437"/>
      <c r="CL62" s="437"/>
      <c r="CM62" s="437"/>
      <c r="CN62" s="437"/>
      <c r="CO62" s="437"/>
      <c r="CP62" s="437"/>
      <c r="CQ62" s="438"/>
      <c r="CX62" s="288">
        <v>57</v>
      </c>
      <c r="CY62" s="289">
        <v>0</v>
      </c>
      <c r="CZ62" s="289">
        <v>0</v>
      </c>
      <c r="DA62" s="289">
        <v>0</v>
      </c>
      <c r="DB62" s="290">
        <f>IF(LEN('2.回線情報'!O64)&gt;13, LEFT('2.回線情報'!O64, 12) &amp; "...", '2.回線情報'!O64)</f>
        <v>0</v>
      </c>
      <c r="DC62" s="290">
        <f>IF(LEN('2.回線情報'!P65)&gt;18, LEFT('2.回線情報'!P65, 17) &amp; "...", '2.回線情報'!P65)</f>
        <v>0</v>
      </c>
      <c r="DD62" s="289">
        <v>0</v>
      </c>
      <c r="DE62" s="289">
        <v>0</v>
      </c>
      <c r="DF62" s="290">
        <f>IF(LEN('2.回線情報'!AD64)&gt;13, LEFT('2.回線情報'!AD64, 12) &amp; "...", '2.回線情報'!AD64)</f>
        <v>0</v>
      </c>
      <c r="DG62" s="289">
        <v>0</v>
      </c>
      <c r="DH62" s="289">
        <v>0</v>
      </c>
      <c r="DR62" s="271" t="str">
        <f t="shared" si="1"/>
        <v xml:space="preserve">申告回線No.59
</v>
      </c>
      <c r="DT62" s="274" t="str">
        <f>IF(CX64=0,"","申告機器No."&amp;CX64&amp;"A")&amp;CHAR(10)&amp;IF(CY64=0,"",CY64)&amp;CHAR(10)&amp;IF(AND('2.回線情報'!N66="",'2.回線情報'!O66="", '2.回線情報'!P66="", '2.回線情報'!Q66="", '2.回線情報'!T66=""), "機器Aなし", IF(DB64=0,"",DB64)&amp;CHAR(10)&amp;IF(DC64=0,"",DC64)&amp;CHAR(10)&amp;IF(DD64=0,"",DD64))</f>
        <v>申告機器No.59A
機器Aなし</v>
      </c>
      <c r="DV62" s="276" t="str">
        <f>IF(CX64=0,"","申告機器No."&amp;CX64&amp;"B")&amp;CHAR(10)&amp;IF(CY64=0,"",CY64)&amp;CHAR(10)&amp;IF(AND('2.回線情報'!AC66="",'2.回線情報'!AD66="", '2.回線情報'!AE66="", '2.回線情報'!AF66="", '2.回線情報'!AI66=""), "機器Bなし", IF(DF64=0,"",DF64)&amp;CHAR(10)&amp;IF(DG64=0,"",DG64)&amp;CHAR(10)&amp;IF(DH64=0,"",DH64))</f>
        <v>申告機器No.59B
機器Bなし</v>
      </c>
    </row>
    <row r="63" spans="1:126" ht="18" customHeight="1" thickBot="1">
      <c r="A63" s="424"/>
      <c r="B63" s="425"/>
      <c r="C63" s="425"/>
      <c r="D63" s="425"/>
      <c r="E63" s="425"/>
      <c r="F63" s="425"/>
      <c r="G63" s="425"/>
      <c r="H63" s="425"/>
      <c r="I63" s="425"/>
      <c r="J63" s="425"/>
      <c r="K63" s="425"/>
      <c r="L63" s="425"/>
      <c r="M63" s="425"/>
      <c r="N63" s="425"/>
      <c r="O63" s="425"/>
      <c r="P63" s="425"/>
      <c r="Q63" s="425"/>
      <c r="R63" s="425"/>
      <c r="S63" s="425"/>
      <c r="T63" s="425"/>
      <c r="U63" s="425"/>
      <c r="V63" s="425"/>
      <c r="W63" s="426"/>
      <c r="Y63" s="439"/>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1"/>
      <c r="AW63" s="439"/>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1"/>
      <c r="BU63" s="439"/>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1"/>
      <c r="CX63" s="288">
        <v>58</v>
      </c>
      <c r="CY63" s="289">
        <v>0</v>
      </c>
      <c r="CZ63" s="289">
        <v>0</v>
      </c>
      <c r="DA63" s="289">
        <v>0</v>
      </c>
      <c r="DB63" s="290">
        <f>IF(LEN('2.回線情報'!O65)&gt;13, LEFT('2.回線情報'!O65, 12) &amp; "...", '2.回線情報'!O65)</f>
        <v>0</v>
      </c>
      <c r="DC63" s="290">
        <f>IF(LEN('2.回線情報'!P66)&gt;18, LEFT('2.回線情報'!P66, 17) &amp; "...", '2.回線情報'!P66)</f>
        <v>0</v>
      </c>
      <c r="DD63" s="289">
        <v>0</v>
      </c>
      <c r="DE63" s="289">
        <v>0</v>
      </c>
      <c r="DF63" s="290">
        <f>IF(LEN('2.回線情報'!AD65)&gt;13, LEFT('2.回線情報'!AD65, 12) &amp; "...", '2.回線情報'!AD65)</f>
        <v>0</v>
      </c>
      <c r="DG63" s="289">
        <v>0</v>
      </c>
      <c r="DH63" s="289">
        <v>0</v>
      </c>
      <c r="DR63" s="271" t="str">
        <f t="shared" si="1"/>
        <v xml:space="preserve">申告回線No.60
</v>
      </c>
      <c r="DT63" s="274" t="str">
        <f>IF(CX65=0,"","申告機器No."&amp;CX65&amp;"A")&amp;CHAR(10)&amp;IF(CY65=0,"",CY65)&amp;CHAR(10)&amp;IF(AND('2.回線情報'!N67="",'2.回線情報'!O67="", '2.回線情報'!P67="", '2.回線情報'!Q67="", '2.回線情報'!T67=""), "機器Aなし", IF(DB65=0,"",DB65)&amp;CHAR(10)&amp;IF(DC65=0,"",DC65)&amp;CHAR(10)&amp;IF(DD65=0,"",DD65))</f>
        <v>申告機器No.60A
機器Aなし</v>
      </c>
      <c r="DV63" s="276" t="str">
        <f>IF(CX65=0,"","申告機器No."&amp;CX65&amp;"B")&amp;CHAR(10)&amp;IF(CY65=0,"",CY65)&amp;CHAR(10)&amp;IF(AND('2.回線情報'!AC67="",'2.回線情報'!AD67="", '2.回線情報'!AE67="", '2.回線情報'!AF67="", '2.回線情報'!AI67=""), "機器Bなし", IF(DF65=0,"",DF65)&amp;CHAR(10)&amp;IF(DG65=0,"",DG65)&amp;CHAR(10)&amp;IF(DH65=0,"",DH65))</f>
        <v>申告機器No.60B
機器Bなし</v>
      </c>
    </row>
    <row r="64" spans="1:126" ht="18" customHeight="1" thickBot="1">
      <c r="A64" s="424"/>
      <c r="B64" s="425"/>
      <c r="C64" s="425"/>
      <c r="D64" s="425"/>
      <c r="E64" s="425"/>
      <c r="F64" s="425"/>
      <c r="G64" s="425"/>
      <c r="H64" s="425"/>
      <c r="I64" s="425"/>
      <c r="J64" s="425"/>
      <c r="K64" s="425"/>
      <c r="L64" s="425"/>
      <c r="M64" s="425"/>
      <c r="N64" s="425"/>
      <c r="O64" s="425"/>
      <c r="P64" s="425"/>
      <c r="Q64" s="425"/>
      <c r="R64" s="425"/>
      <c r="S64" s="425"/>
      <c r="T64" s="425"/>
      <c r="U64" s="425"/>
      <c r="V64" s="425"/>
      <c r="W64" s="426"/>
      <c r="Y64" s="439"/>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1"/>
      <c r="AW64" s="439"/>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1"/>
      <c r="BU64" s="439"/>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1"/>
      <c r="CX64" s="288">
        <v>59</v>
      </c>
      <c r="CY64" s="289">
        <v>0</v>
      </c>
      <c r="CZ64" s="289">
        <v>0</v>
      </c>
      <c r="DA64" s="289">
        <v>0</v>
      </c>
      <c r="DB64" s="290">
        <f>IF(LEN('2.回線情報'!O66)&gt;13, LEFT('2.回線情報'!O66, 12) &amp; "...", '2.回線情報'!O66)</f>
        <v>0</v>
      </c>
      <c r="DC64" s="290">
        <f>IF(LEN('2.回線情報'!P67)&gt;18, LEFT('2.回線情報'!P67, 17) &amp; "...", '2.回線情報'!P67)</f>
        <v>0</v>
      </c>
      <c r="DD64" s="289">
        <v>0</v>
      </c>
      <c r="DE64" s="289">
        <v>0</v>
      </c>
      <c r="DF64" s="290">
        <f>IF(LEN('2.回線情報'!AD66)&gt;13, LEFT('2.回線情報'!AD66, 12) &amp; "...", '2.回線情報'!AD66)</f>
        <v>0</v>
      </c>
      <c r="DG64" s="289">
        <v>0</v>
      </c>
      <c r="DH64" s="289">
        <v>0</v>
      </c>
      <c r="DR64" s="271" t="str">
        <f t="shared" si="1"/>
        <v xml:space="preserve">申告回線No.61
</v>
      </c>
      <c r="DT64" s="274" t="str">
        <f>IF(CX66=0,"","申告機器No."&amp;CX66&amp;"A")&amp;CHAR(10)&amp;IF(CY66=0,"",CY66)&amp;CHAR(10)&amp;IF(AND('2.回線情報'!N68="",'2.回線情報'!O68="", '2.回線情報'!P68="", '2.回線情報'!Q68="", '2.回線情報'!T68=""), "機器Aなし", IF(DB66=0,"",DB66)&amp;CHAR(10)&amp;IF(DC66=0,"",DC66)&amp;CHAR(10)&amp;IF(DD66=0,"",DD66))</f>
        <v>申告機器No.61A
機器Aなし</v>
      </c>
      <c r="DV64" s="276" t="str">
        <f>IF(CX66=0,"","申告機器No."&amp;CX66&amp;"B")&amp;CHAR(10)&amp;IF(CY66=0,"",CY66)&amp;CHAR(10)&amp;IF(AND('2.回線情報'!AC68="",'2.回線情報'!AD68="", '2.回線情報'!AE68="", '2.回線情報'!AF68="", '2.回線情報'!AI68=""), "機器Bなし", IF(DF66=0,"",DF66)&amp;CHAR(10)&amp;IF(DG66=0,"",DG66)&amp;CHAR(10)&amp;IF(DH66=0,"",DH66))</f>
        <v>申告機器No.61B
機器Bなし</v>
      </c>
    </row>
    <row r="65" spans="1:126" ht="18" customHeight="1" thickBot="1">
      <c r="A65" s="424"/>
      <c r="B65" s="425"/>
      <c r="C65" s="425"/>
      <c r="D65" s="425"/>
      <c r="E65" s="425"/>
      <c r="F65" s="425"/>
      <c r="G65" s="425"/>
      <c r="H65" s="425"/>
      <c r="I65" s="425"/>
      <c r="J65" s="425"/>
      <c r="K65" s="425"/>
      <c r="L65" s="425"/>
      <c r="M65" s="425"/>
      <c r="N65" s="425"/>
      <c r="O65" s="425"/>
      <c r="P65" s="425"/>
      <c r="Q65" s="425"/>
      <c r="R65" s="425"/>
      <c r="S65" s="425"/>
      <c r="T65" s="425"/>
      <c r="U65" s="425"/>
      <c r="V65" s="425"/>
      <c r="W65" s="426"/>
      <c r="Y65" s="439"/>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1"/>
      <c r="AW65" s="439"/>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1"/>
      <c r="BU65" s="439"/>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1"/>
      <c r="CX65" s="294">
        <v>60</v>
      </c>
      <c r="CY65" s="289">
        <v>0</v>
      </c>
      <c r="CZ65" s="289">
        <v>0</v>
      </c>
      <c r="DA65" s="289">
        <v>0</v>
      </c>
      <c r="DB65" s="290">
        <f>IF(LEN('2.回線情報'!O67)&gt;13, LEFT('2.回線情報'!O67, 12) &amp; "...", '2.回線情報'!O67)</f>
        <v>0</v>
      </c>
      <c r="DC65" s="290">
        <f>IF(LEN('2.回線情報'!P68)&gt;18, LEFT('2.回線情報'!P68, 17) &amp; "...", '2.回線情報'!P68)</f>
        <v>0</v>
      </c>
      <c r="DD65" s="289">
        <v>0</v>
      </c>
      <c r="DE65" s="289">
        <v>0</v>
      </c>
      <c r="DF65" s="290">
        <f>IF(LEN('2.回線情報'!AD67)&gt;13, LEFT('2.回線情報'!AD67, 12) &amp; "...", '2.回線情報'!AD67)</f>
        <v>0</v>
      </c>
      <c r="DG65" s="289">
        <v>0</v>
      </c>
      <c r="DH65" s="289">
        <v>0</v>
      </c>
      <c r="DR65" s="271" t="str">
        <f t="shared" si="1"/>
        <v xml:space="preserve">申告回線No.62
</v>
      </c>
      <c r="DT65" s="274" t="str">
        <f>IF(CX67=0,"","申告機器No."&amp;CX67&amp;"A")&amp;CHAR(10)&amp;IF(CY67=0,"",CY67)&amp;CHAR(10)&amp;IF(AND('2.回線情報'!N69="",'2.回線情報'!O69="", '2.回線情報'!P69="", '2.回線情報'!Q69="", '2.回線情報'!T69=""), "機器Aなし", IF(DB67=0,"",DB67)&amp;CHAR(10)&amp;IF(DC67=0,"",DC67)&amp;CHAR(10)&amp;IF(DD67=0,"",DD67))</f>
        <v>申告機器No.62A
機器Aなし</v>
      </c>
      <c r="DV65" s="276" t="str">
        <f>IF(CX67=0,"","申告機器No."&amp;CX67&amp;"B")&amp;CHAR(10)&amp;IF(CY67=0,"",CY67)&amp;CHAR(10)&amp;IF(AND('2.回線情報'!AC69="",'2.回線情報'!AD69="", '2.回線情報'!AE69="", '2.回線情報'!AF69="", '2.回線情報'!AI69=""), "機器Bなし", IF(DF67=0,"",DF67)&amp;CHAR(10)&amp;IF(DG67=0,"",DG67)&amp;CHAR(10)&amp;IF(DH67=0,"",DH67))</f>
        <v>申告機器No.62B
機器Bなし</v>
      </c>
    </row>
    <row r="66" spans="1:126" ht="18" customHeight="1" thickBot="1">
      <c r="A66" s="424"/>
      <c r="B66" s="425"/>
      <c r="C66" s="425"/>
      <c r="D66" s="425"/>
      <c r="E66" s="425"/>
      <c r="F66" s="425"/>
      <c r="G66" s="425"/>
      <c r="H66" s="425"/>
      <c r="I66" s="425"/>
      <c r="J66" s="425"/>
      <c r="K66" s="425"/>
      <c r="L66" s="425"/>
      <c r="M66" s="425"/>
      <c r="N66" s="425"/>
      <c r="O66" s="425"/>
      <c r="P66" s="425"/>
      <c r="Q66" s="425"/>
      <c r="R66" s="425"/>
      <c r="S66" s="425"/>
      <c r="T66" s="425"/>
      <c r="U66" s="425"/>
      <c r="V66" s="425"/>
      <c r="W66" s="426"/>
      <c r="Y66" s="439"/>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1"/>
      <c r="AW66" s="439"/>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1"/>
      <c r="BU66" s="439"/>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1"/>
      <c r="CX66" s="294">
        <v>61</v>
      </c>
      <c r="CY66" s="289">
        <v>0</v>
      </c>
      <c r="CZ66" s="289">
        <v>0</v>
      </c>
      <c r="DA66" s="289">
        <v>0</v>
      </c>
      <c r="DB66" s="290">
        <f>IF(LEN('2.回線情報'!O68)&gt;13, LEFT('2.回線情報'!O68, 12) &amp; "...", '2.回線情報'!O68)</f>
        <v>0</v>
      </c>
      <c r="DC66" s="290">
        <f>IF(LEN('2.回線情報'!P69)&gt;18, LEFT('2.回線情報'!P69, 17) &amp; "...", '2.回線情報'!P69)</f>
        <v>0</v>
      </c>
      <c r="DD66" s="289">
        <v>0</v>
      </c>
      <c r="DE66" s="289">
        <v>0</v>
      </c>
      <c r="DF66" s="290">
        <f>IF(LEN('2.回線情報'!AD68)&gt;13, LEFT('2.回線情報'!AD68, 12) &amp; "...", '2.回線情報'!AD68)</f>
        <v>0</v>
      </c>
      <c r="DG66" s="289">
        <v>0</v>
      </c>
      <c r="DH66" s="289">
        <v>0</v>
      </c>
      <c r="DR66" s="271" t="str">
        <f t="shared" si="1"/>
        <v xml:space="preserve">申告回線No.63
</v>
      </c>
      <c r="DT66" s="274" t="str">
        <f>IF(CX68=0,"","申告機器No."&amp;CX68&amp;"A")&amp;CHAR(10)&amp;IF(CY68=0,"",CY68)&amp;CHAR(10)&amp;IF(AND('2.回線情報'!N70="",'2.回線情報'!O70="", '2.回線情報'!P70="", '2.回線情報'!Q70="", '2.回線情報'!T70=""), "機器Aなし", IF(DB68=0,"",DB68)&amp;CHAR(10)&amp;IF(DC68=0,"",DC68)&amp;CHAR(10)&amp;IF(DD68=0,"",DD68))</f>
        <v>申告機器No.63A
機器Aなし</v>
      </c>
      <c r="DV66" s="276" t="str">
        <f>IF(CX68=0,"","申告機器No."&amp;CX68&amp;"B")&amp;CHAR(10)&amp;IF(CY68=0,"",CY68)&amp;CHAR(10)&amp;IF(AND('2.回線情報'!AC70="",'2.回線情報'!AD70="", '2.回線情報'!AE70="", '2.回線情報'!AF70="", '2.回線情報'!AI70=""), "機器Bなし", IF(DF68=0,"",DF68)&amp;CHAR(10)&amp;IF(DG68=0,"",DG68)&amp;CHAR(10)&amp;IF(DH68=0,"",DH68))</f>
        <v>申告機器No.63B
機器Bなし</v>
      </c>
    </row>
    <row r="67" spans="1:126" ht="18" customHeight="1" thickBot="1">
      <c r="A67" s="424"/>
      <c r="B67" s="425"/>
      <c r="C67" s="425"/>
      <c r="D67" s="425"/>
      <c r="E67" s="425"/>
      <c r="F67" s="425"/>
      <c r="G67" s="425"/>
      <c r="H67" s="425"/>
      <c r="I67" s="425"/>
      <c r="J67" s="425"/>
      <c r="K67" s="425"/>
      <c r="L67" s="425"/>
      <c r="M67" s="425"/>
      <c r="N67" s="425"/>
      <c r="O67" s="425"/>
      <c r="P67" s="425"/>
      <c r="Q67" s="425"/>
      <c r="R67" s="425"/>
      <c r="S67" s="425"/>
      <c r="T67" s="425"/>
      <c r="U67" s="425"/>
      <c r="V67" s="425"/>
      <c r="W67" s="426"/>
      <c r="Y67" s="439"/>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1"/>
      <c r="AW67" s="439"/>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1"/>
      <c r="BU67" s="439"/>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1"/>
      <c r="CX67" s="294">
        <v>62</v>
      </c>
      <c r="CY67" s="289">
        <v>0</v>
      </c>
      <c r="CZ67" s="289">
        <v>0</v>
      </c>
      <c r="DA67" s="289">
        <v>0</v>
      </c>
      <c r="DB67" s="290">
        <f>IF(LEN('2.回線情報'!O69)&gt;13, LEFT('2.回線情報'!O69, 12) &amp; "...", '2.回線情報'!O69)</f>
        <v>0</v>
      </c>
      <c r="DC67" s="290">
        <f>IF(LEN('2.回線情報'!P70)&gt;18, LEFT('2.回線情報'!P70, 17) &amp; "...", '2.回線情報'!P70)</f>
        <v>0</v>
      </c>
      <c r="DD67" s="289">
        <v>0</v>
      </c>
      <c r="DE67" s="289">
        <v>0</v>
      </c>
      <c r="DF67" s="290">
        <f>IF(LEN('2.回線情報'!AD69)&gt;13, LEFT('2.回線情報'!AD69, 12) &amp; "...", '2.回線情報'!AD69)</f>
        <v>0</v>
      </c>
      <c r="DG67" s="289">
        <v>0</v>
      </c>
      <c r="DH67" s="289">
        <v>0</v>
      </c>
      <c r="DR67" s="271" t="str">
        <f t="shared" si="1"/>
        <v xml:space="preserve">申告回線No.64
</v>
      </c>
      <c r="DT67" s="274" t="str">
        <f>IF(CX69=0,"","申告機器No."&amp;CX69&amp;"A")&amp;CHAR(10)&amp;IF(CY69=0,"",CY69)&amp;CHAR(10)&amp;IF(AND('2.回線情報'!N71="",'2.回線情報'!O71="", '2.回線情報'!P71="", '2.回線情報'!Q71="", '2.回線情報'!T71=""), "機器Aなし", IF(DB69=0,"",DB69)&amp;CHAR(10)&amp;IF(DC69=0,"",DC69)&amp;CHAR(10)&amp;IF(DD69=0,"",DD69))</f>
        <v>申告機器No.64A
機器Aなし</v>
      </c>
      <c r="DV67" s="276" t="str">
        <f>IF(CX69=0,"","申告機器No."&amp;CX69&amp;"B")&amp;CHAR(10)&amp;IF(CY69=0,"",CY69)&amp;CHAR(10)&amp;IF(AND('2.回線情報'!AC71="",'2.回線情報'!AD71="", '2.回線情報'!AE71="", '2.回線情報'!AF71="", '2.回線情報'!AI71=""), "機器Bなし", IF(DF69=0,"",DF69)&amp;CHAR(10)&amp;IF(DG69=0,"",DG69)&amp;CHAR(10)&amp;IF(DH69=0,"",DH69))</f>
        <v>申告機器No.64B
機器Bなし</v>
      </c>
    </row>
    <row r="68" spans="1:126" ht="18" customHeight="1" thickBot="1">
      <c r="A68" s="424"/>
      <c r="B68" s="425"/>
      <c r="C68" s="425"/>
      <c r="D68" s="425"/>
      <c r="E68" s="425"/>
      <c r="F68" s="425"/>
      <c r="G68" s="425"/>
      <c r="H68" s="425"/>
      <c r="I68" s="425"/>
      <c r="J68" s="425"/>
      <c r="K68" s="425"/>
      <c r="L68" s="425"/>
      <c r="M68" s="425"/>
      <c r="N68" s="425"/>
      <c r="O68" s="425"/>
      <c r="P68" s="425"/>
      <c r="Q68" s="425"/>
      <c r="R68" s="425"/>
      <c r="S68" s="425"/>
      <c r="T68" s="425"/>
      <c r="U68" s="425"/>
      <c r="V68" s="425"/>
      <c r="W68" s="426"/>
      <c r="Y68" s="439"/>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1"/>
      <c r="AW68" s="439"/>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1"/>
      <c r="BU68" s="439"/>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1"/>
      <c r="CX68" s="294">
        <v>63</v>
      </c>
      <c r="CY68" s="289">
        <v>0</v>
      </c>
      <c r="CZ68" s="289">
        <v>0</v>
      </c>
      <c r="DA68" s="289">
        <v>0</v>
      </c>
      <c r="DB68" s="290">
        <f>IF(LEN('2.回線情報'!O70)&gt;13, LEFT('2.回線情報'!O70, 12) &amp; "...", '2.回線情報'!O70)</f>
        <v>0</v>
      </c>
      <c r="DC68" s="290">
        <f>IF(LEN('2.回線情報'!P71)&gt;18, LEFT('2.回線情報'!P71, 17) &amp; "...", '2.回線情報'!P71)</f>
        <v>0</v>
      </c>
      <c r="DD68" s="289">
        <v>0</v>
      </c>
      <c r="DE68" s="289">
        <v>0</v>
      </c>
      <c r="DF68" s="290">
        <f>IF(LEN('2.回線情報'!AD70)&gt;13, LEFT('2.回線情報'!AD70, 12) &amp; "...", '2.回線情報'!AD70)</f>
        <v>0</v>
      </c>
      <c r="DG68" s="289">
        <v>0</v>
      </c>
      <c r="DH68" s="289">
        <v>0</v>
      </c>
      <c r="DR68" s="271" t="str">
        <f t="shared" ref="DR68:DR99" si="2">IF(CX70=0,"","申告回線No."&amp;CX70)&amp;CHAR(10)&amp;IF(CY70=0,"",CY70)&amp;CHAR(10)&amp;IF(CZ70=0,"",CZ70)&amp;CHAR(10)&amp;IF(DA70=0,"",DA70)</f>
        <v xml:space="preserve">申告回線No.65
</v>
      </c>
      <c r="DT68" s="274" t="str">
        <f>IF(CX70=0,"","申告機器No."&amp;CX70&amp;"A")&amp;CHAR(10)&amp;IF(CY70=0,"",CY70)&amp;CHAR(10)&amp;IF(AND('2.回線情報'!N72="",'2.回線情報'!O72="", '2.回線情報'!P72="", '2.回線情報'!Q72="", '2.回線情報'!T72=""), "機器Aなし", IF(DB70=0,"",DB70)&amp;CHAR(10)&amp;IF(DC70=0,"",DC70)&amp;CHAR(10)&amp;IF(DD70=0,"",DD70))</f>
        <v>申告機器No.65A
機器Aなし</v>
      </c>
      <c r="DV68" s="276" t="str">
        <f>IF(CX70=0,"","申告機器No."&amp;CX70&amp;"B")&amp;CHAR(10)&amp;IF(CY70=0,"",CY70)&amp;CHAR(10)&amp;IF(AND('2.回線情報'!AC72="",'2.回線情報'!AD72="", '2.回線情報'!AE72="", '2.回線情報'!AF72="", '2.回線情報'!AI72=""), "機器Bなし", IF(DF70=0,"",DF70)&amp;CHAR(10)&amp;IF(DG70=0,"",DG70)&amp;CHAR(10)&amp;IF(DH70=0,"",DH70))</f>
        <v>申告機器No.65B
機器Bなし</v>
      </c>
    </row>
    <row r="69" spans="1:126" ht="18" customHeight="1" thickBot="1">
      <c r="A69" s="424"/>
      <c r="B69" s="425"/>
      <c r="C69" s="425"/>
      <c r="D69" s="425"/>
      <c r="E69" s="425"/>
      <c r="F69" s="425"/>
      <c r="G69" s="425"/>
      <c r="H69" s="425"/>
      <c r="I69" s="425"/>
      <c r="J69" s="425"/>
      <c r="K69" s="425"/>
      <c r="L69" s="425"/>
      <c r="M69" s="425"/>
      <c r="N69" s="425"/>
      <c r="O69" s="425"/>
      <c r="P69" s="425"/>
      <c r="Q69" s="425"/>
      <c r="R69" s="425"/>
      <c r="S69" s="425"/>
      <c r="T69" s="425"/>
      <c r="U69" s="425"/>
      <c r="V69" s="425"/>
      <c r="W69" s="426"/>
      <c r="Y69" s="442"/>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4"/>
      <c r="AW69" s="442"/>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4"/>
      <c r="BU69" s="442"/>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4"/>
      <c r="CX69" s="294">
        <v>64</v>
      </c>
      <c r="CY69" s="289">
        <v>0</v>
      </c>
      <c r="CZ69" s="289">
        <v>0</v>
      </c>
      <c r="DA69" s="289">
        <v>0</v>
      </c>
      <c r="DB69" s="290">
        <f>IF(LEN('2.回線情報'!O71)&gt;13, LEFT('2.回線情報'!O71, 12) &amp; "...", '2.回線情報'!O71)</f>
        <v>0</v>
      </c>
      <c r="DC69" s="290">
        <f>IF(LEN('2.回線情報'!P72)&gt;18, LEFT('2.回線情報'!P72, 17) &amp; "...", '2.回線情報'!P72)</f>
        <v>0</v>
      </c>
      <c r="DD69" s="289">
        <v>0</v>
      </c>
      <c r="DE69" s="289">
        <v>0</v>
      </c>
      <c r="DF69" s="290">
        <f>IF(LEN('2.回線情報'!AD71)&gt;13, LEFT('2.回線情報'!AD71, 12) &amp; "...", '2.回線情報'!AD71)</f>
        <v>0</v>
      </c>
      <c r="DG69" s="289">
        <v>0</v>
      </c>
      <c r="DH69" s="289">
        <v>0</v>
      </c>
      <c r="DR69" s="271" t="str">
        <f t="shared" si="2"/>
        <v xml:space="preserve">申告回線No.66
</v>
      </c>
      <c r="DT69" s="274" t="str">
        <f>IF(CX71=0,"","申告機器No."&amp;CX71&amp;"A")&amp;CHAR(10)&amp;IF(CY71=0,"",CY71)&amp;CHAR(10)&amp;IF(AND('2.回線情報'!N73="",'2.回線情報'!O73="", '2.回線情報'!P73="", '2.回線情報'!Q73="", '2.回線情報'!T73=""), "機器Aなし", IF(DB71=0,"",DB71)&amp;CHAR(10)&amp;IF(DC71=0,"",DC71)&amp;CHAR(10)&amp;IF(DD71=0,"",DD71))</f>
        <v>申告機器No.66A
機器Aなし</v>
      </c>
      <c r="DV69" s="276" t="str">
        <f>IF(CX71=0,"","申告機器No."&amp;CX71&amp;"B")&amp;CHAR(10)&amp;IF(CY71=0,"",CY71)&amp;CHAR(10)&amp;IF(AND('2.回線情報'!AC73="",'2.回線情報'!AD73="", '2.回線情報'!AE73="", '2.回線情報'!AF73="", '2.回線情報'!AI73=""), "機器Bなし", IF(DF71=0,"",DF71)&amp;CHAR(10)&amp;IF(DG71=0,"",DG71)&amp;CHAR(10)&amp;IF(DH71=0,"",DH71))</f>
        <v>申告機器No.66B
機器Bなし</v>
      </c>
    </row>
    <row r="70" spans="1:126" ht="18" customHeight="1" thickBot="1">
      <c r="A70" s="424"/>
      <c r="B70" s="425"/>
      <c r="C70" s="425"/>
      <c r="D70" s="425"/>
      <c r="E70" s="425"/>
      <c r="F70" s="425"/>
      <c r="G70" s="425"/>
      <c r="H70" s="425"/>
      <c r="I70" s="425"/>
      <c r="J70" s="425"/>
      <c r="K70" s="425"/>
      <c r="L70" s="425"/>
      <c r="M70" s="425"/>
      <c r="N70" s="425"/>
      <c r="O70" s="425"/>
      <c r="P70" s="425"/>
      <c r="Q70" s="425"/>
      <c r="R70" s="425"/>
      <c r="S70" s="425"/>
      <c r="T70" s="425"/>
      <c r="U70" s="425"/>
      <c r="V70" s="425"/>
      <c r="W70" s="426"/>
      <c r="Y70" s="436" t="s">
        <v>409</v>
      </c>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8"/>
      <c r="AW70" s="436" t="s">
        <v>410</v>
      </c>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8"/>
      <c r="BU70" s="436" t="s">
        <v>411</v>
      </c>
      <c r="BV70" s="437"/>
      <c r="BW70" s="437"/>
      <c r="BX70" s="437"/>
      <c r="BY70" s="437"/>
      <c r="BZ70" s="437"/>
      <c r="CA70" s="437"/>
      <c r="CB70" s="437"/>
      <c r="CC70" s="437"/>
      <c r="CD70" s="437"/>
      <c r="CE70" s="437"/>
      <c r="CF70" s="437"/>
      <c r="CG70" s="437"/>
      <c r="CH70" s="437"/>
      <c r="CI70" s="437"/>
      <c r="CJ70" s="437"/>
      <c r="CK70" s="437"/>
      <c r="CL70" s="437"/>
      <c r="CM70" s="437"/>
      <c r="CN70" s="437"/>
      <c r="CO70" s="437"/>
      <c r="CP70" s="437"/>
      <c r="CQ70" s="438"/>
      <c r="CX70" s="294">
        <v>65</v>
      </c>
      <c r="CY70" s="289">
        <v>0</v>
      </c>
      <c r="CZ70" s="289">
        <v>0</v>
      </c>
      <c r="DA70" s="289">
        <v>0</v>
      </c>
      <c r="DB70" s="290">
        <f>IF(LEN('2.回線情報'!O72)&gt;13, LEFT('2.回線情報'!O72, 12) &amp; "...", '2.回線情報'!O72)</f>
        <v>0</v>
      </c>
      <c r="DC70" s="290">
        <f>IF(LEN('2.回線情報'!P73)&gt;18, LEFT('2.回線情報'!P73, 17) &amp; "...", '2.回線情報'!P73)</f>
        <v>0</v>
      </c>
      <c r="DD70" s="289">
        <v>0</v>
      </c>
      <c r="DE70" s="289">
        <v>0</v>
      </c>
      <c r="DF70" s="290">
        <f>IF(LEN('2.回線情報'!AD72)&gt;13, LEFT('2.回線情報'!AD72, 12) &amp; "...", '2.回線情報'!AD72)</f>
        <v>0</v>
      </c>
      <c r="DG70" s="289">
        <v>0</v>
      </c>
      <c r="DH70" s="289">
        <v>0</v>
      </c>
      <c r="DR70" s="271" t="str">
        <f t="shared" si="2"/>
        <v xml:space="preserve">申告回線No.67
</v>
      </c>
      <c r="DT70" s="274" t="str">
        <f>IF(CX72=0,"","申告機器No."&amp;CX72&amp;"A")&amp;CHAR(10)&amp;IF(CY72=0,"",CY72)&amp;CHAR(10)&amp;IF(AND('2.回線情報'!N74="",'2.回線情報'!O74="", '2.回線情報'!P74="", '2.回線情報'!Q74="", '2.回線情報'!T74=""), "機器Aなし", IF(DB72=0,"",DB72)&amp;CHAR(10)&amp;IF(DC72=0,"",DC72)&amp;CHAR(10)&amp;IF(DD72=0,"",DD72))</f>
        <v>申告機器No.67A
機器Aなし</v>
      </c>
      <c r="DV70" s="276" t="str">
        <f>IF(CX72=0,"","申告機器No."&amp;CX72&amp;"B")&amp;CHAR(10)&amp;IF(CY72=0,"",CY72)&amp;CHAR(10)&amp;IF(AND('2.回線情報'!AC74="",'2.回線情報'!AD74="", '2.回線情報'!AE74="", '2.回線情報'!AF74="", '2.回線情報'!AI74=""), "機器Bなし", IF(DF72=0,"",DF72)&amp;CHAR(10)&amp;IF(DG72=0,"",DG72)&amp;CHAR(10)&amp;IF(DH72=0,"",DH72))</f>
        <v>申告機器No.67B
機器Bなし</v>
      </c>
    </row>
    <row r="71" spans="1:126" ht="18" customHeight="1" thickBot="1">
      <c r="A71" s="424"/>
      <c r="B71" s="425"/>
      <c r="C71" s="425"/>
      <c r="D71" s="425"/>
      <c r="E71" s="425"/>
      <c r="F71" s="425"/>
      <c r="G71" s="425"/>
      <c r="H71" s="425"/>
      <c r="I71" s="425"/>
      <c r="J71" s="425"/>
      <c r="K71" s="425"/>
      <c r="L71" s="425"/>
      <c r="M71" s="425"/>
      <c r="N71" s="425"/>
      <c r="O71" s="425"/>
      <c r="P71" s="425"/>
      <c r="Q71" s="425"/>
      <c r="R71" s="425"/>
      <c r="S71" s="425"/>
      <c r="T71" s="425"/>
      <c r="U71" s="425"/>
      <c r="V71" s="425"/>
      <c r="W71" s="426"/>
      <c r="Y71" s="439"/>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1"/>
      <c r="AW71" s="439"/>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1"/>
      <c r="BU71" s="439"/>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1"/>
      <c r="CX71" s="294">
        <v>66</v>
      </c>
      <c r="CY71" s="289">
        <v>0</v>
      </c>
      <c r="CZ71" s="289">
        <v>0</v>
      </c>
      <c r="DA71" s="289">
        <v>0</v>
      </c>
      <c r="DB71" s="290">
        <f>IF(LEN('2.回線情報'!O73)&gt;13, LEFT('2.回線情報'!O73, 12) &amp; "...", '2.回線情報'!O73)</f>
        <v>0</v>
      </c>
      <c r="DC71" s="290">
        <f>IF(LEN('2.回線情報'!P74)&gt;18, LEFT('2.回線情報'!P74, 17) &amp; "...", '2.回線情報'!P74)</f>
        <v>0</v>
      </c>
      <c r="DD71" s="289">
        <v>0</v>
      </c>
      <c r="DE71" s="289">
        <v>0</v>
      </c>
      <c r="DF71" s="290">
        <f>IF(LEN('2.回線情報'!AD73)&gt;13, LEFT('2.回線情報'!AD73, 12) &amp; "...", '2.回線情報'!AD73)</f>
        <v>0</v>
      </c>
      <c r="DG71" s="289">
        <v>0</v>
      </c>
      <c r="DH71" s="289">
        <v>0</v>
      </c>
      <c r="DR71" s="271" t="str">
        <f t="shared" si="2"/>
        <v xml:space="preserve">申告回線No.68
</v>
      </c>
      <c r="DT71" s="274" t="str">
        <f>IF(CX73=0,"","申告機器No."&amp;CX73&amp;"A")&amp;CHAR(10)&amp;IF(CY73=0,"",CY73)&amp;CHAR(10)&amp;IF(AND('2.回線情報'!N75="",'2.回線情報'!O75="", '2.回線情報'!P75="", '2.回線情報'!Q75="", '2.回線情報'!T75=""), "機器Aなし", IF(DB73=0,"",DB73)&amp;CHAR(10)&amp;IF(DC73=0,"",DC73)&amp;CHAR(10)&amp;IF(DD73=0,"",DD73))</f>
        <v>申告機器No.68A
機器Aなし</v>
      </c>
      <c r="DV71" s="276" t="str">
        <f>IF(CX73=0,"","申告機器No."&amp;CX73&amp;"B")&amp;CHAR(10)&amp;IF(CY73=0,"",CY73)&amp;CHAR(10)&amp;IF(AND('2.回線情報'!AC75="",'2.回線情報'!AD75="", '2.回線情報'!AE75="", '2.回線情報'!AF75="", '2.回線情報'!AI75=""), "機器Bなし", IF(DF73=0,"",DF73)&amp;CHAR(10)&amp;IF(DG73=0,"",DG73)&amp;CHAR(10)&amp;IF(DH73=0,"",DH73))</f>
        <v>申告機器No.68B
機器Bなし</v>
      </c>
    </row>
    <row r="72" spans="1:126" ht="18" customHeight="1" thickBot="1">
      <c r="A72" s="424"/>
      <c r="B72" s="425"/>
      <c r="C72" s="425"/>
      <c r="D72" s="425"/>
      <c r="E72" s="425"/>
      <c r="F72" s="425"/>
      <c r="G72" s="425"/>
      <c r="H72" s="425"/>
      <c r="I72" s="425"/>
      <c r="J72" s="425"/>
      <c r="K72" s="425"/>
      <c r="L72" s="425"/>
      <c r="M72" s="425"/>
      <c r="N72" s="425"/>
      <c r="O72" s="425"/>
      <c r="P72" s="425"/>
      <c r="Q72" s="425"/>
      <c r="R72" s="425"/>
      <c r="S72" s="425"/>
      <c r="T72" s="425"/>
      <c r="U72" s="425"/>
      <c r="V72" s="425"/>
      <c r="W72" s="426"/>
      <c r="Y72" s="439"/>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1"/>
      <c r="AW72" s="439"/>
      <c r="AX72" s="440"/>
      <c r="AY72" s="440"/>
      <c r="AZ72" s="440"/>
      <c r="BA72" s="440"/>
      <c r="BB72" s="440"/>
      <c r="BC72" s="440"/>
      <c r="BD72" s="440"/>
      <c r="BE72" s="440"/>
      <c r="BF72" s="440"/>
      <c r="BG72" s="440"/>
      <c r="BH72" s="440"/>
      <c r="BI72" s="440"/>
      <c r="BJ72" s="440"/>
      <c r="BK72" s="440"/>
      <c r="BL72" s="440"/>
      <c r="BM72" s="440"/>
      <c r="BN72" s="440"/>
      <c r="BO72" s="440"/>
      <c r="BP72" s="440"/>
      <c r="BQ72" s="440"/>
      <c r="BR72" s="440"/>
      <c r="BS72" s="441"/>
      <c r="BU72" s="439"/>
      <c r="BV72" s="440"/>
      <c r="BW72" s="440"/>
      <c r="BX72" s="440"/>
      <c r="BY72" s="440"/>
      <c r="BZ72" s="440"/>
      <c r="CA72" s="440"/>
      <c r="CB72" s="440"/>
      <c r="CC72" s="440"/>
      <c r="CD72" s="440"/>
      <c r="CE72" s="440"/>
      <c r="CF72" s="440"/>
      <c r="CG72" s="440"/>
      <c r="CH72" s="440"/>
      <c r="CI72" s="440"/>
      <c r="CJ72" s="440"/>
      <c r="CK72" s="440"/>
      <c r="CL72" s="440"/>
      <c r="CM72" s="440"/>
      <c r="CN72" s="440"/>
      <c r="CO72" s="440"/>
      <c r="CP72" s="440"/>
      <c r="CQ72" s="441"/>
      <c r="CX72" s="294">
        <v>67</v>
      </c>
      <c r="CY72" s="289">
        <v>0</v>
      </c>
      <c r="CZ72" s="289">
        <v>0</v>
      </c>
      <c r="DA72" s="289">
        <v>0</v>
      </c>
      <c r="DB72" s="290">
        <f>IF(LEN('2.回線情報'!O74)&gt;13, LEFT('2.回線情報'!O74, 12) &amp; "...", '2.回線情報'!O74)</f>
        <v>0</v>
      </c>
      <c r="DC72" s="290">
        <f>IF(LEN('2.回線情報'!P75)&gt;18, LEFT('2.回線情報'!P75, 17) &amp; "...", '2.回線情報'!P75)</f>
        <v>0</v>
      </c>
      <c r="DD72" s="289">
        <v>0</v>
      </c>
      <c r="DE72" s="289">
        <v>0</v>
      </c>
      <c r="DF72" s="290">
        <f>IF(LEN('2.回線情報'!AD74)&gt;13, LEFT('2.回線情報'!AD74, 12) &amp; "...", '2.回線情報'!AD74)</f>
        <v>0</v>
      </c>
      <c r="DG72" s="289">
        <v>0</v>
      </c>
      <c r="DH72" s="289">
        <v>0</v>
      </c>
      <c r="DR72" s="271" t="str">
        <f t="shared" si="2"/>
        <v xml:space="preserve">申告回線No.69
</v>
      </c>
      <c r="DT72" s="274" t="str">
        <f>IF(CX74=0,"","申告機器No."&amp;CX74&amp;"A")&amp;CHAR(10)&amp;IF(CY74=0,"",CY74)&amp;CHAR(10)&amp;IF(AND('2.回線情報'!N76="",'2.回線情報'!O76="", '2.回線情報'!P76="", '2.回線情報'!Q76="", '2.回線情報'!T76=""), "機器Aなし", IF(DB74=0,"",DB74)&amp;CHAR(10)&amp;IF(DC74=0,"",DC74)&amp;CHAR(10)&amp;IF(DD74=0,"",DD74))</f>
        <v>申告機器No.69A
機器Aなし</v>
      </c>
      <c r="DV72" s="276" t="str">
        <f>IF(CX74=0,"","申告機器No."&amp;CX74&amp;"B")&amp;CHAR(10)&amp;IF(CY74=0,"",CY74)&amp;CHAR(10)&amp;IF(AND('2.回線情報'!AC76="",'2.回線情報'!AD76="", '2.回線情報'!AE76="", '2.回線情報'!AF76="", '2.回線情報'!AI76=""), "機器Bなし", IF(DF74=0,"",DF74)&amp;CHAR(10)&amp;IF(DG74=0,"",DG74)&amp;CHAR(10)&amp;IF(DH74=0,"",DH74))</f>
        <v>申告機器No.69B
機器Bなし</v>
      </c>
    </row>
    <row r="73" spans="1:126" ht="18" customHeight="1" thickBot="1">
      <c r="A73" s="424"/>
      <c r="B73" s="425"/>
      <c r="C73" s="425"/>
      <c r="D73" s="425"/>
      <c r="E73" s="425"/>
      <c r="F73" s="425"/>
      <c r="G73" s="425"/>
      <c r="H73" s="425"/>
      <c r="I73" s="425"/>
      <c r="J73" s="425"/>
      <c r="K73" s="425"/>
      <c r="L73" s="425"/>
      <c r="M73" s="425"/>
      <c r="N73" s="425"/>
      <c r="O73" s="425"/>
      <c r="P73" s="425"/>
      <c r="Q73" s="425"/>
      <c r="R73" s="425"/>
      <c r="S73" s="425"/>
      <c r="T73" s="425"/>
      <c r="U73" s="425"/>
      <c r="V73" s="425"/>
      <c r="W73" s="426"/>
      <c r="Y73" s="439"/>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1"/>
      <c r="AW73" s="439"/>
      <c r="AX73" s="440"/>
      <c r="AY73" s="440"/>
      <c r="AZ73" s="440"/>
      <c r="BA73" s="440"/>
      <c r="BB73" s="440"/>
      <c r="BC73" s="440"/>
      <c r="BD73" s="440"/>
      <c r="BE73" s="440"/>
      <c r="BF73" s="440"/>
      <c r="BG73" s="440"/>
      <c r="BH73" s="440"/>
      <c r="BI73" s="440"/>
      <c r="BJ73" s="440"/>
      <c r="BK73" s="440"/>
      <c r="BL73" s="440"/>
      <c r="BM73" s="440"/>
      <c r="BN73" s="440"/>
      <c r="BO73" s="440"/>
      <c r="BP73" s="440"/>
      <c r="BQ73" s="440"/>
      <c r="BR73" s="440"/>
      <c r="BS73" s="441"/>
      <c r="BU73" s="439"/>
      <c r="BV73" s="440"/>
      <c r="BW73" s="440"/>
      <c r="BX73" s="440"/>
      <c r="BY73" s="440"/>
      <c r="BZ73" s="440"/>
      <c r="CA73" s="440"/>
      <c r="CB73" s="440"/>
      <c r="CC73" s="440"/>
      <c r="CD73" s="440"/>
      <c r="CE73" s="440"/>
      <c r="CF73" s="440"/>
      <c r="CG73" s="440"/>
      <c r="CH73" s="440"/>
      <c r="CI73" s="440"/>
      <c r="CJ73" s="440"/>
      <c r="CK73" s="440"/>
      <c r="CL73" s="440"/>
      <c r="CM73" s="440"/>
      <c r="CN73" s="440"/>
      <c r="CO73" s="440"/>
      <c r="CP73" s="440"/>
      <c r="CQ73" s="441"/>
      <c r="CX73" s="294">
        <v>68</v>
      </c>
      <c r="CY73" s="289">
        <v>0</v>
      </c>
      <c r="CZ73" s="289">
        <v>0</v>
      </c>
      <c r="DA73" s="289">
        <v>0</v>
      </c>
      <c r="DB73" s="290">
        <f>IF(LEN('2.回線情報'!O75)&gt;13, LEFT('2.回線情報'!O75, 12) &amp; "...", '2.回線情報'!O75)</f>
        <v>0</v>
      </c>
      <c r="DC73" s="290">
        <f>IF(LEN('2.回線情報'!P76)&gt;18, LEFT('2.回線情報'!P76, 17) &amp; "...", '2.回線情報'!P76)</f>
        <v>0</v>
      </c>
      <c r="DD73" s="289">
        <v>0</v>
      </c>
      <c r="DE73" s="289">
        <v>0</v>
      </c>
      <c r="DF73" s="290">
        <f>IF(LEN('2.回線情報'!AD75)&gt;13, LEFT('2.回線情報'!AD75, 12) &amp; "...", '2.回線情報'!AD75)</f>
        <v>0</v>
      </c>
      <c r="DG73" s="289">
        <v>0</v>
      </c>
      <c r="DH73" s="289">
        <v>0</v>
      </c>
      <c r="DR73" s="271" t="str">
        <f t="shared" si="2"/>
        <v xml:space="preserve">申告回線No.70
</v>
      </c>
      <c r="DT73" s="274" t="str">
        <f>IF(CX75=0,"","申告機器No."&amp;CX75&amp;"A")&amp;CHAR(10)&amp;IF(CY75=0,"",CY75)&amp;CHAR(10)&amp;IF(AND('2.回線情報'!N77="",'2.回線情報'!O77="", '2.回線情報'!P77="", '2.回線情報'!Q77="", '2.回線情報'!T77=""), "機器Aなし", IF(DB75=0,"",DB75)&amp;CHAR(10)&amp;IF(DC75=0,"",DC75)&amp;CHAR(10)&amp;IF(DD75=0,"",DD75))</f>
        <v>申告機器No.70A
機器Aなし</v>
      </c>
      <c r="DV73" s="276" t="str">
        <f>IF(CX75=0,"","申告機器No."&amp;CX75&amp;"B")&amp;CHAR(10)&amp;IF(CY75=0,"",CY75)&amp;CHAR(10)&amp;IF(AND('2.回線情報'!AC77="",'2.回線情報'!AD77="", '2.回線情報'!AE77="", '2.回線情報'!AF77="", '2.回線情報'!AI77=""), "機器Bなし", IF(DF75=0,"",DF75)&amp;CHAR(10)&amp;IF(DG75=0,"",DG75)&amp;CHAR(10)&amp;IF(DH75=0,"",DH75))</f>
        <v>申告機器No.70B
機器Bなし</v>
      </c>
    </row>
    <row r="74" spans="1:126" ht="18" customHeight="1" thickBot="1">
      <c r="A74" s="424"/>
      <c r="B74" s="425"/>
      <c r="C74" s="425"/>
      <c r="D74" s="425"/>
      <c r="E74" s="425"/>
      <c r="F74" s="425"/>
      <c r="G74" s="425"/>
      <c r="H74" s="425"/>
      <c r="I74" s="425"/>
      <c r="J74" s="425"/>
      <c r="K74" s="425"/>
      <c r="L74" s="425"/>
      <c r="M74" s="425"/>
      <c r="N74" s="425"/>
      <c r="O74" s="425"/>
      <c r="P74" s="425"/>
      <c r="Q74" s="425"/>
      <c r="R74" s="425"/>
      <c r="S74" s="425"/>
      <c r="T74" s="425"/>
      <c r="U74" s="425"/>
      <c r="V74" s="425"/>
      <c r="W74" s="426"/>
      <c r="Y74" s="439"/>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1"/>
      <c r="AW74" s="439"/>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1"/>
      <c r="BU74" s="439"/>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1"/>
      <c r="CX74" s="294">
        <v>69</v>
      </c>
      <c r="CY74" s="289">
        <v>0</v>
      </c>
      <c r="CZ74" s="289">
        <v>0</v>
      </c>
      <c r="DA74" s="289">
        <v>0</v>
      </c>
      <c r="DB74" s="290">
        <f>IF(LEN('2.回線情報'!O76)&gt;13, LEFT('2.回線情報'!O76, 12) &amp; "...", '2.回線情報'!O76)</f>
        <v>0</v>
      </c>
      <c r="DC74" s="290">
        <f>IF(LEN('2.回線情報'!P77)&gt;18, LEFT('2.回線情報'!P77, 17) &amp; "...", '2.回線情報'!P77)</f>
        <v>0</v>
      </c>
      <c r="DD74" s="289">
        <v>0</v>
      </c>
      <c r="DE74" s="289">
        <v>0</v>
      </c>
      <c r="DF74" s="290">
        <f>IF(LEN('2.回線情報'!AD76)&gt;13, LEFT('2.回線情報'!AD76, 12) &amp; "...", '2.回線情報'!AD76)</f>
        <v>0</v>
      </c>
      <c r="DG74" s="289">
        <v>0</v>
      </c>
      <c r="DH74" s="289">
        <v>0</v>
      </c>
      <c r="DR74" s="271" t="str">
        <f t="shared" si="2"/>
        <v xml:space="preserve">申告回線No.71
</v>
      </c>
      <c r="DT74" s="274" t="str">
        <f>IF(CX76=0,"","申告機器No."&amp;CX76&amp;"A")&amp;CHAR(10)&amp;IF(CY76=0,"",CY76)&amp;CHAR(10)&amp;IF(AND('2.回線情報'!N78="",'2.回線情報'!O78="", '2.回線情報'!P78="", '2.回線情報'!Q78="", '2.回線情報'!T78=""), "機器Aなし", IF(DB76=0,"",DB76)&amp;CHAR(10)&amp;IF(DC76=0,"",DC76)&amp;CHAR(10)&amp;IF(DD76=0,"",DD76))</f>
        <v>申告機器No.71A
機器Aなし</v>
      </c>
      <c r="DV74" s="276" t="str">
        <f>IF(CX76=0,"","申告機器No."&amp;CX76&amp;"B")&amp;CHAR(10)&amp;IF(CY76=0,"",CY76)&amp;CHAR(10)&amp;IF(AND('2.回線情報'!AC78="",'2.回線情報'!AD78="", '2.回線情報'!AE78="", '2.回線情報'!AF78="", '2.回線情報'!AI78=""), "機器Bなし", IF(DF76=0,"",DF76)&amp;CHAR(10)&amp;IF(DG76=0,"",DG76)&amp;CHAR(10)&amp;IF(DH76=0,"",DH76))</f>
        <v>申告機器No.71B
機器Bなし</v>
      </c>
    </row>
    <row r="75" spans="1:126" ht="18" customHeight="1" thickBot="1">
      <c r="A75" s="424"/>
      <c r="B75" s="425"/>
      <c r="C75" s="425"/>
      <c r="D75" s="425"/>
      <c r="E75" s="425"/>
      <c r="F75" s="425"/>
      <c r="G75" s="425"/>
      <c r="H75" s="425"/>
      <c r="I75" s="425"/>
      <c r="J75" s="425"/>
      <c r="K75" s="425"/>
      <c r="L75" s="425"/>
      <c r="M75" s="425"/>
      <c r="N75" s="425"/>
      <c r="O75" s="425"/>
      <c r="P75" s="425"/>
      <c r="Q75" s="425"/>
      <c r="R75" s="425"/>
      <c r="S75" s="425"/>
      <c r="T75" s="425"/>
      <c r="U75" s="425"/>
      <c r="V75" s="425"/>
      <c r="W75" s="426"/>
      <c r="Y75" s="439"/>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1"/>
      <c r="AW75" s="439"/>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1"/>
      <c r="BU75" s="439"/>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1"/>
      <c r="CX75" s="294">
        <v>70</v>
      </c>
      <c r="CY75" s="289">
        <v>0</v>
      </c>
      <c r="CZ75" s="289">
        <v>0</v>
      </c>
      <c r="DA75" s="289">
        <v>0</v>
      </c>
      <c r="DB75" s="290">
        <f>IF(LEN('2.回線情報'!O77)&gt;13, LEFT('2.回線情報'!O77, 12) &amp; "...", '2.回線情報'!O77)</f>
        <v>0</v>
      </c>
      <c r="DC75" s="290">
        <f>IF(LEN('2.回線情報'!P78)&gt;18, LEFT('2.回線情報'!P78, 17) &amp; "...", '2.回線情報'!P78)</f>
        <v>0</v>
      </c>
      <c r="DD75" s="289">
        <v>0</v>
      </c>
      <c r="DE75" s="289">
        <v>0</v>
      </c>
      <c r="DF75" s="290">
        <f>IF(LEN('2.回線情報'!AD77)&gt;13, LEFT('2.回線情報'!AD77, 12) &amp; "...", '2.回線情報'!AD77)</f>
        <v>0</v>
      </c>
      <c r="DG75" s="289">
        <v>0</v>
      </c>
      <c r="DH75" s="289">
        <v>0</v>
      </c>
      <c r="DR75" s="271" t="str">
        <f t="shared" si="2"/>
        <v xml:space="preserve">申告回線No.72
</v>
      </c>
      <c r="DT75" s="274" t="str">
        <f>IF(CX77=0,"","申告機器No."&amp;CX77&amp;"A")&amp;CHAR(10)&amp;IF(CY77=0,"",CY77)&amp;CHAR(10)&amp;IF(AND('2.回線情報'!N79="",'2.回線情報'!O79="", '2.回線情報'!P79="", '2.回線情報'!Q79="", '2.回線情報'!T79=""), "機器Aなし", IF(DB77=0,"",DB77)&amp;CHAR(10)&amp;IF(DC77=0,"",DC77)&amp;CHAR(10)&amp;IF(DD77=0,"",DD77))</f>
        <v>申告機器No.72A
機器Aなし</v>
      </c>
      <c r="DV75" s="276" t="str">
        <f>IF(CX77=0,"","申告機器No."&amp;CX77&amp;"B")&amp;CHAR(10)&amp;IF(CY77=0,"",CY77)&amp;CHAR(10)&amp;IF(AND('2.回線情報'!AC79="",'2.回線情報'!AD79="", '2.回線情報'!AE79="", '2.回線情報'!AF79="", '2.回線情報'!AI79=""), "機器Bなし", IF(DF77=0,"",DF77)&amp;CHAR(10)&amp;IF(DG77=0,"",DG77)&amp;CHAR(10)&amp;IF(DH77=0,"",DH77))</f>
        <v>申告機器No.72B
機器Bなし</v>
      </c>
    </row>
    <row r="76" spans="1:126" ht="18" customHeight="1" thickBot="1">
      <c r="A76" s="424"/>
      <c r="B76" s="425"/>
      <c r="C76" s="425"/>
      <c r="D76" s="425"/>
      <c r="E76" s="425"/>
      <c r="F76" s="425"/>
      <c r="G76" s="425"/>
      <c r="H76" s="425"/>
      <c r="I76" s="425"/>
      <c r="J76" s="425"/>
      <c r="K76" s="425"/>
      <c r="L76" s="425"/>
      <c r="M76" s="425"/>
      <c r="N76" s="425"/>
      <c r="O76" s="425"/>
      <c r="P76" s="425"/>
      <c r="Q76" s="425"/>
      <c r="R76" s="425"/>
      <c r="S76" s="425"/>
      <c r="T76" s="425"/>
      <c r="U76" s="425"/>
      <c r="V76" s="425"/>
      <c r="W76" s="426"/>
      <c r="Y76" s="439"/>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1"/>
      <c r="AW76" s="439"/>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1"/>
      <c r="BU76" s="439"/>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1"/>
      <c r="CX76" s="294">
        <v>71</v>
      </c>
      <c r="CY76" s="289">
        <v>0</v>
      </c>
      <c r="CZ76" s="289">
        <v>0</v>
      </c>
      <c r="DA76" s="289">
        <v>0</v>
      </c>
      <c r="DB76" s="290">
        <f>IF(LEN('2.回線情報'!O78)&gt;13, LEFT('2.回線情報'!O78, 12) &amp; "...", '2.回線情報'!O78)</f>
        <v>0</v>
      </c>
      <c r="DC76" s="290">
        <f>IF(LEN('2.回線情報'!P79)&gt;18, LEFT('2.回線情報'!P79, 17) &amp; "...", '2.回線情報'!P79)</f>
        <v>0</v>
      </c>
      <c r="DD76" s="289">
        <v>0</v>
      </c>
      <c r="DE76" s="289">
        <v>0</v>
      </c>
      <c r="DF76" s="290">
        <f>IF(LEN('2.回線情報'!AD78)&gt;13, LEFT('2.回線情報'!AD78, 12) &amp; "...", '2.回線情報'!AD78)</f>
        <v>0</v>
      </c>
      <c r="DG76" s="289">
        <v>0</v>
      </c>
      <c r="DH76" s="289">
        <v>0</v>
      </c>
      <c r="DR76" s="271" t="str">
        <f t="shared" si="2"/>
        <v xml:space="preserve">申告回線No.73
</v>
      </c>
      <c r="DT76" s="274" t="str">
        <f>IF(CX78=0,"","申告機器No."&amp;CX78&amp;"A")&amp;CHAR(10)&amp;IF(CY78=0,"",CY78)&amp;CHAR(10)&amp;IF(AND('2.回線情報'!N80="",'2.回線情報'!O80="", '2.回線情報'!P80="", '2.回線情報'!Q80="", '2.回線情報'!T80=""), "機器Aなし", IF(DB78=0,"",DB78)&amp;CHAR(10)&amp;IF(DC78=0,"",DC78)&amp;CHAR(10)&amp;IF(DD78=0,"",DD78))</f>
        <v>申告機器No.73A
機器Aなし</v>
      </c>
      <c r="DV76" s="276" t="str">
        <f>IF(CX78=0,"","申告機器No."&amp;CX78&amp;"B")&amp;CHAR(10)&amp;IF(CY78=0,"",CY78)&amp;CHAR(10)&amp;IF(AND('2.回線情報'!AC80="",'2.回線情報'!AD80="", '2.回線情報'!AE80="", '2.回線情報'!AF80="", '2.回線情報'!AI80=""), "機器Bなし", IF(DF78=0,"",DF78)&amp;CHAR(10)&amp;IF(DG78=0,"",DG78)&amp;CHAR(10)&amp;IF(DH78=0,"",DH78))</f>
        <v>申告機器No.73B
機器Bなし</v>
      </c>
    </row>
    <row r="77" spans="1:126" ht="18" customHeight="1" thickBot="1">
      <c r="A77" s="424"/>
      <c r="B77" s="425"/>
      <c r="C77" s="425"/>
      <c r="D77" s="425"/>
      <c r="E77" s="425"/>
      <c r="F77" s="425"/>
      <c r="G77" s="425"/>
      <c r="H77" s="425"/>
      <c r="I77" s="425"/>
      <c r="J77" s="425"/>
      <c r="K77" s="425"/>
      <c r="L77" s="425"/>
      <c r="M77" s="425"/>
      <c r="N77" s="425"/>
      <c r="O77" s="425"/>
      <c r="P77" s="425"/>
      <c r="Q77" s="425"/>
      <c r="R77" s="425"/>
      <c r="S77" s="425"/>
      <c r="T77" s="425"/>
      <c r="U77" s="425"/>
      <c r="V77" s="425"/>
      <c r="W77" s="426"/>
      <c r="Y77" s="442"/>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4"/>
      <c r="AW77" s="442"/>
      <c r="AX77" s="443"/>
      <c r="AY77" s="443"/>
      <c r="AZ77" s="443"/>
      <c r="BA77" s="443"/>
      <c r="BB77" s="443"/>
      <c r="BC77" s="443"/>
      <c r="BD77" s="443"/>
      <c r="BE77" s="443"/>
      <c r="BF77" s="443"/>
      <c r="BG77" s="443"/>
      <c r="BH77" s="443"/>
      <c r="BI77" s="443"/>
      <c r="BJ77" s="443"/>
      <c r="BK77" s="443"/>
      <c r="BL77" s="443"/>
      <c r="BM77" s="443"/>
      <c r="BN77" s="443"/>
      <c r="BO77" s="443"/>
      <c r="BP77" s="443"/>
      <c r="BQ77" s="443"/>
      <c r="BR77" s="443"/>
      <c r="BS77" s="444"/>
      <c r="BU77" s="442"/>
      <c r="BV77" s="443"/>
      <c r="BW77" s="443"/>
      <c r="BX77" s="443"/>
      <c r="BY77" s="443"/>
      <c r="BZ77" s="443"/>
      <c r="CA77" s="443"/>
      <c r="CB77" s="443"/>
      <c r="CC77" s="443"/>
      <c r="CD77" s="443"/>
      <c r="CE77" s="443"/>
      <c r="CF77" s="443"/>
      <c r="CG77" s="443"/>
      <c r="CH77" s="443"/>
      <c r="CI77" s="443"/>
      <c r="CJ77" s="443"/>
      <c r="CK77" s="443"/>
      <c r="CL77" s="443"/>
      <c r="CM77" s="443"/>
      <c r="CN77" s="443"/>
      <c r="CO77" s="443"/>
      <c r="CP77" s="443"/>
      <c r="CQ77" s="444"/>
      <c r="CX77" s="294">
        <v>72</v>
      </c>
      <c r="CY77" s="289">
        <v>0</v>
      </c>
      <c r="CZ77" s="289">
        <v>0</v>
      </c>
      <c r="DA77" s="289">
        <v>0</v>
      </c>
      <c r="DB77" s="290">
        <f>IF(LEN('2.回線情報'!O79)&gt;13, LEFT('2.回線情報'!O79, 12) &amp; "...", '2.回線情報'!O79)</f>
        <v>0</v>
      </c>
      <c r="DC77" s="290">
        <f>IF(LEN('2.回線情報'!P80)&gt;18, LEFT('2.回線情報'!P80, 17) &amp; "...", '2.回線情報'!P80)</f>
        <v>0</v>
      </c>
      <c r="DD77" s="289">
        <v>0</v>
      </c>
      <c r="DE77" s="289">
        <v>0</v>
      </c>
      <c r="DF77" s="290">
        <f>IF(LEN('2.回線情報'!AD79)&gt;13, LEFT('2.回線情報'!AD79, 12) &amp; "...", '2.回線情報'!AD79)</f>
        <v>0</v>
      </c>
      <c r="DG77" s="289">
        <v>0</v>
      </c>
      <c r="DH77" s="289">
        <v>0</v>
      </c>
      <c r="DR77" s="271" t="str">
        <f t="shared" si="2"/>
        <v xml:space="preserve">申告回線No.74
</v>
      </c>
      <c r="DT77" s="274" t="str">
        <f>IF(CX79=0,"","申告機器No."&amp;CX79&amp;"A")&amp;CHAR(10)&amp;IF(CY79=0,"",CY79)&amp;CHAR(10)&amp;IF(AND('2.回線情報'!N81="",'2.回線情報'!O81="", '2.回線情報'!P81="", '2.回線情報'!Q81="", '2.回線情報'!T81=""), "機器Aなし", IF(DB79=0,"",DB79)&amp;CHAR(10)&amp;IF(DC79=0,"",DC79)&amp;CHAR(10)&amp;IF(DD79=0,"",DD79))</f>
        <v>申告機器No.74A
機器Aなし</v>
      </c>
      <c r="DV77" s="276" t="str">
        <f>IF(CX79=0,"","申告機器No."&amp;CX79&amp;"B")&amp;CHAR(10)&amp;IF(CY79=0,"",CY79)&amp;CHAR(10)&amp;IF(AND('2.回線情報'!AC81="",'2.回線情報'!AD81="", '2.回線情報'!AE81="", '2.回線情報'!AF81="", '2.回線情報'!AI81=""), "機器Bなし", IF(DF79=0,"",DF79)&amp;CHAR(10)&amp;IF(DG79=0,"",DG79)&amp;CHAR(10)&amp;IF(DH79=0,"",DH79))</f>
        <v>申告機器No.74B
機器Bなし</v>
      </c>
    </row>
    <row r="78" spans="1:126" ht="18" customHeight="1" thickBot="1">
      <c r="A78" s="424"/>
      <c r="B78" s="425"/>
      <c r="C78" s="425"/>
      <c r="D78" s="425"/>
      <c r="E78" s="425"/>
      <c r="F78" s="425"/>
      <c r="G78" s="425"/>
      <c r="H78" s="425"/>
      <c r="I78" s="425"/>
      <c r="J78" s="425"/>
      <c r="K78" s="425"/>
      <c r="L78" s="425"/>
      <c r="M78" s="425"/>
      <c r="N78" s="425"/>
      <c r="O78" s="425"/>
      <c r="P78" s="425"/>
      <c r="Q78" s="425"/>
      <c r="R78" s="425"/>
      <c r="S78" s="425"/>
      <c r="T78" s="425"/>
      <c r="U78" s="425"/>
      <c r="V78" s="425"/>
      <c r="W78" s="426"/>
      <c r="Y78" s="436" t="s">
        <v>412</v>
      </c>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8"/>
      <c r="AW78" s="436" t="s">
        <v>413</v>
      </c>
      <c r="AX78" s="437"/>
      <c r="AY78" s="437"/>
      <c r="AZ78" s="437"/>
      <c r="BA78" s="437"/>
      <c r="BB78" s="437"/>
      <c r="BC78" s="437"/>
      <c r="BD78" s="437"/>
      <c r="BE78" s="437"/>
      <c r="BF78" s="437"/>
      <c r="BG78" s="437"/>
      <c r="BH78" s="437"/>
      <c r="BI78" s="437"/>
      <c r="BJ78" s="437"/>
      <c r="BK78" s="437"/>
      <c r="BL78" s="437"/>
      <c r="BM78" s="437"/>
      <c r="BN78" s="437"/>
      <c r="BO78" s="437"/>
      <c r="BP78" s="437"/>
      <c r="BQ78" s="437"/>
      <c r="BR78" s="437"/>
      <c r="BS78" s="438"/>
      <c r="BU78" s="436" t="s">
        <v>414</v>
      </c>
      <c r="BV78" s="437"/>
      <c r="BW78" s="437"/>
      <c r="BX78" s="437"/>
      <c r="BY78" s="437"/>
      <c r="BZ78" s="437"/>
      <c r="CA78" s="437"/>
      <c r="CB78" s="437"/>
      <c r="CC78" s="437"/>
      <c r="CD78" s="437"/>
      <c r="CE78" s="437"/>
      <c r="CF78" s="437"/>
      <c r="CG78" s="437"/>
      <c r="CH78" s="437"/>
      <c r="CI78" s="437"/>
      <c r="CJ78" s="437"/>
      <c r="CK78" s="437"/>
      <c r="CL78" s="437"/>
      <c r="CM78" s="437"/>
      <c r="CN78" s="437"/>
      <c r="CO78" s="437"/>
      <c r="CP78" s="437"/>
      <c r="CQ78" s="438"/>
      <c r="CX78" s="294">
        <v>73</v>
      </c>
      <c r="CY78" s="289">
        <v>0</v>
      </c>
      <c r="CZ78" s="289">
        <v>0</v>
      </c>
      <c r="DA78" s="289">
        <v>0</v>
      </c>
      <c r="DB78" s="290">
        <f>IF(LEN('2.回線情報'!O80)&gt;13, LEFT('2.回線情報'!O80, 12) &amp; "...", '2.回線情報'!O80)</f>
        <v>0</v>
      </c>
      <c r="DC78" s="290">
        <f>IF(LEN('2.回線情報'!P81)&gt;18, LEFT('2.回線情報'!P81, 17) &amp; "...", '2.回線情報'!P81)</f>
        <v>0</v>
      </c>
      <c r="DD78" s="289">
        <v>0</v>
      </c>
      <c r="DE78" s="289">
        <v>0</v>
      </c>
      <c r="DF78" s="290">
        <f>IF(LEN('2.回線情報'!AD80)&gt;13, LEFT('2.回線情報'!AD80, 12) &amp; "...", '2.回線情報'!AD80)</f>
        <v>0</v>
      </c>
      <c r="DG78" s="289">
        <v>0</v>
      </c>
      <c r="DH78" s="289">
        <v>0</v>
      </c>
      <c r="DR78" s="271" t="str">
        <f t="shared" si="2"/>
        <v xml:space="preserve">申告回線No.75
</v>
      </c>
      <c r="DT78" s="274" t="str">
        <f>IF(CX80=0,"","申告機器No."&amp;CX80&amp;"A")&amp;CHAR(10)&amp;IF(CY80=0,"",CY80)&amp;CHAR(10)&amp;IF(AND('2.回線情報'!N82="",'2.回線情報'!O82="", '2.回線情報'!P82="", '2.回線情報'!Q82="", '2.回線情報'!T82=""), "機器Aなし", IF(DB80=0,"",DB80)&amp;CHAR(10)&amp;IF(DC80=0,"",DC80)&amp;CHAR(10)&amp;IF(DD80=0,"",DD80))</f>
        <v>申告機器No.75A
機器Aなし</v>
      </c>
      <c r="DV78" s="276" t="str">
        <f>IF(CX80=0,"","申告機器No."&amp;CX80&amp;"B")&amp;CHAR(10)&amp;IF(CY80=0,"",CY80)&amp;CHAR(10)&amp;IF(AND('2.回線情報'!AC82="",'2.回線情報'!AD82="", '2.回線情報'!AE82="", '2.回線情報'!AF82="", '2.回線情報'!AI82=""), "機器Bなし", IF(DF80=0,"",DF80)&amp;CHAR(10)&amp;IF(DG80=0,"",DG80)&amp;CHAR(10)&amp;IF(DH80=0,"",DH80))</f>
        <v>申告機器No.75B
機器Bなし</v>
      </c>
    </row>
    <row r="79" spans="1:126" ht="18" customHeight="1" thickBot="1">
      <c r="A79" s="424"/>
      <c r="B79" s="425"/>
      <c r="C79" s="425"/>
      <c r="D79" s="425"/>
      <c r="E79" s="425"/>
      <c r="F79" s="425"/>
      <c r="G79" s="425"/>
      <c r="H79" s="425"/>
      <c r="I79" s="425"/>
      <c r="J79" s="425"/>
      <c r="K79" s="425"/>
      <c r="L79" s="425"/>
      <c r="M79" s="425"/>
      <c r="N79" s="425"/>
      <c r="O79" s="425"/>
      <c r="P79" s="425"/>
      <c r="Q79" s="425"/>
      <c r="R79" s="425"/>
      <c r="S79" s="425"/>
      <c r="T79" s="425"/>
      <c r="U79" s="425"/>
      <c r="V79" s="425"/>
      <c r="W79" s="426"/>
      <c r="Y79" s="439"/>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1"/>
      <c r="AW79" s="439"/>
      <c r="AX79" s="440"/>
      <c r="AY79" s="440"/>
      <c r="AZ79" s="440"/>
      <c r="BA79" s="440"/>
      <c r="BB79" s="440"/>
      <c r="BC79" s="440"/>
      <c r="BD79" s="440"/>
      <c r="BE79" s="440"/>
      <c r="BF79" s="440"/>
      <c r="BG79" s="440"/>
      <c r="BH79" s="440"/>
      <c r="BI79" s="440"/>
      <c r="BJ79" s="440"/>
      <c r="BK79" s="440"/>
      <c r="BL79" s="440"/>
      <c r="BM79" s="440"/>
      <c r="BN79" s="440"/>
      <c r="BO79" s="440"/>
      <c r="BP79" s="440"/>
      <c r="BQ79" s="440"/>
      <c r="BR79" s="440"/>
      <c r="BS79" s="441"/>
      <c r="BU79" s="439"/>
      <c r="BV79" s="440"/>
      <c r="BW79" s="440"/>
      <c r="BX79" s="440"/>
      <c r="BY79" s="440"/>
      <c r="BZ79" s="440"/>
      <c r="CA79" s="440"/>
      <c r="CB79" s="440"/>
      <c r="CC79" s="440"/>
      <c r="CD79" s="440"/>
      <c r="CE79" s="440"/>
      <c r="CF79" s="440"/>
      <c r="CG79" s="440"/>
      <c r="CH79" s="440"/>
      <c r="CI79" s="440"/>
      <c r="CJ79" s="440"/>
      <c r="CK79" s="440"/>
      <c r="CL79" s="440"/>
      <c r="CM79" s="440"/>
      <c r="CN79" s="440"/>
      <c r="CO79" s="440"/>
      <c r="CP79" s="440"/>
      <c r="CQ79" s="441"/>
      <c r="CX79" s="294">
        <v>74</v>
      </c>
      <c r="CY79" s="289">
        <v>0</v>
      </c>
      <c r="CZ79" s="289">
        <v>0</v>
      </c>
      <c r="DA79" s="289">
        <v>0</v>
      </c>
      <c r="DB79" s="290">
        <f>IF(LEN('2.回線情報'!O81)&gt;13, LEFT('2.回線情報'!O81, 12) &amp; "...", '2.回線情報'!O81)</f>
        <v>0</v>
      </c>
      <c r="DC79" s="290">
        <f>IF(LEN('2.回線情報'!P82)&gt;18, LEFT('2.回線情報'!P82, 17) &amp; "...", '2.回線情報'!P82)</f>
        <v>0</v>
      </c>
      <c r="DD79" s="289">
        <v>0</v>
      </c>
      <c r="DE79" s="289">
        <v>0</v>
      </c>
      <c r="DF79" s="290">
        <f>IF(LEN('2.回線情報'!AD81)&gt;13, LEFT('2.回線情報'!AD81, 12) &amp; "...", '2.回線情報'!AD81)</f>
        <v>0</v>
      </c>
      <c r="DG79" s="289">
        <v>0</v>
      </c>
      <c r="DH79" s="289">
        <v>0</v>
      </c>
      <c r="DR79" s="271" t="str">
        <f t="shared" si="2"/>
        <v xml:space="preserve">申告回線No.76
</v>
      </c>
      <c r="DT79" s="274" t="str">
        <f>IF(CX81=0,"","申告機器No."&amp;CX81&amp;"A")&amp;CHAR(10)&amp;IF(CY81=0,"",CY81)&amp;CHAR(10)&amp;IF(AND('2.回線情報'!N83="",'2.回線情報'!O83="", '2.回線情報'!P83="", '2.回線情報'!Q83="", '2.回線情報'!T83=""), "機器Aなし", IF(DB81=0,"",DB81)&amp;CHAR(10)&amp;IF(DC81=0,"",DC81)&amp;CHAR(10)&amp;IF(DD81=0,"",DD81))</f>
        <v>申告機器No.76A
機器Aなし</v>
      </c>
      <c r="DV79" s="276" t="str">
        <f>IF(CX81=0,"","申告機器No."&amp;CX81&amp;"B")&amp;CHAR(10)&amp;IF(CY81=0,"",CY81)&amp;CHAR(10)&amp;IF(AND('2.回線情報'!AC83="",'2.回線情報'!AD83="", '2.回線情報'!AE83="", '2.回線情報'!AF83="", '2.回線情報'!AI83=""), "機器Bなし", IF(DF81=0,"",DF81)&amp;CHAR(10)&amp;IF(DG81=0,"",DG81)&amp;CHAR(10)&amp;IF(DH81=0,"",DH81))</f>
        <v>申告機器No.76B
機器Bなし</v>
      </c>
    </row>
    <row r="80" spans="1:126" ht="18" customHeight="1" thickBot="1">
      <c r="A80" s="424"/>
      <c r="B80" s="425"/>
      <c r="C80" s="425"/>
      <c r="D80" s="425"/>
      <c r="E80" s="425"/>
      <c r="F80" s="425"/>
      <c r="G80" s="425"/>
      <c r="H80" s="425"/>
      <c r="I80" s="425"/>
      <c r="J80" s="425"/>
      <c r="K80" s="425"/>
      <c r="L80" s="425"/>
      <c r="M80" s="425"/>
      <c r="N80" s="425"/>
      <c r="O80" s="425"/>
      <c r="P80" s="425"/>
      <c r="Q80" s="425"/>
      <c r="R80" s="425"/>
      <c r="S80" s="425"/>
      <c r="T80" s="425"/>
      <c r="U80" s="425"/>
      <c r="V80" s="425"/>
      <c r="W80" s="426"/>
      <c r="Y80" s="439"/>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1"/>
      <c r="AW80" s="439"/>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1"/>
      <c r="BU80" s="439"/>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1"/>
      <c r="CX80" s="294">
        <v>75</v>
      </c>
      <c r="CY80" s="289">
        <v>0</v>
      </c>
      <c r="CZ80" s="289">
        <v>0</v>
      </c>
      <c r="DA80" s="289">
        <v>0</v>
      </c>
      <c r="DB80" s="290">
        <f>IF(LEN('2.回線情報'!O82)&gt;13, LEFT('2.回線情報'!O82, 12) &amp; "...", '2.回線情報'!O82)</f>
        <v>0</v>
      </c>
      <c r="DC80" s="290">
        <f>IF(LEN('2.回線情報'!P83)&gt;18, LEFT('2.回線情報'!P83, 17) &amp; "...", '2.回線情報'!P83)</f>
        <v>0</v>
      </c>
      <c r="DD80" s="289">
        <v>0</v>
      </c>
      <c r="DE80" s="289">
        <v>0</v>
      </c>
      <c r="DF80" s="290">
        <f>IF(LEN('2.回線情報'!AD82)&gt;13, LEFT('2.回線情報'!AD82, 12) &amp; "...", '2.回線情報'!AD82)</f>
        <v>0</v>
      </c>
      <c r="DG80" s="289">
        <v>0</v>
      </c>
      <c r="DH80" s="289">
        <v>0</v>
      </c>
      <c r="DR80" s="271" t="str">
        <f t="shared" si="2"/>
        <v xml:space="preserve">申告回線No.77
</v>
      </c>
      <c r="DT80" s="274" t="str">
        <f>IF(CX82=0,"","申告機器No."&amp;CX82&amp;"A")&amp;CHAR(10)&amp;IF(CY82=0,"",CY82)&amp;CHAR(10)&amp;IF(AND('2.回線情報'!N84="",'2.回線情報'!O84="", '2.回線情報'!P84="", '2.回線情報'!Q84="", '2.回線情報'!T84=""), "機器Aなし", IF(DB82=0,"",DB82)&amp;CHAR(10)&amp;IF(DC82=0,"",DC82)&amp;CHAR(10)&amp;IF(DD82=0,"",DD82))</f>
        <v>申告機器No.77A
機器Aなし</v>
      </c>
      <c r="DV80" s="276" t="str">
        <f>IF(CX82=0,"","申告機器No."&amp;CX82&amp;"B")&amp;CHAR(10)&amp;IF(CY82=0,"",CY82)&amp;CHAR(10)&amp;IF(AND('2.回線情報'!AC84="",'2.回線情報'!AD84="", '2.回線情報'!AE84="", '2.回線情報'!AF84="", '2.回線情報'!AI84=""), "機器Bなし", IF(DF82=0,"",DF82)&amp;CHAR(10)&amp;IF(DG82=0,"",DG82)&amp;CHAR(10)&amp;IF(DH82=0,"",DH82))</f>
        <v>申告機器No.77B
機器Bなし</v>
      </c>
    </row>
    <row r="81" spans="1:126" ht="18" customHeight="1" thickBot="1">
      <c r="A81" s="427"/>
      <c r="B81" s="428"/>
      <c r="C81" s="428"/>
      <c r="D81" s="428"/>
      <c r="E81" s="428"/>
      <c r="F81" s="428"/>
      <c r="G81" s="428"/>
      <c r="H81" s="428"/>
      <c r="I81" s="428"/>
      <c r="J81" s="428"/>
      <c r="K81" s="428"/>
      <c r="L81" s="428"/>
      <c r="M81" s="428"/>
      <c r="N81" s="428"/>
      <c r="O81" s="428"/>
      <c r="P81" s="428"/>
      <c r="Q81" s="428"/>
      <c r="R81" s="428"/>
      <c r="S81" s="428"/>
      <c r="T81" s="428"/>
      <c r="U81" s="428"/>
      <c r="V81" s="428"/>
      <c r="W81" s="429"/>
      <c r="Y81" s="439"/>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1"/>
      <c r="AW81" s="439"/>
      <c r="AX81" s="440"/>
      <c r="AY81" s="440"/>
      <c r="AZ81" s="440"/>
      <c r="BA81" s="440"/>
      <c r="BB81" s="440"/>
      <c r="BC81" s="440"/>
      <c r="BD81" s="440"/>
      <c r="BE81" s="440"/>
      <c r="BF81" s="440"/>
      <c r="BG81" s="440"/>
      <c r="BH81" s="440"/>
      <c r="BI81" s="440"/>
      <c r="BJ81" s="440"/>
      <c r="BK81" s="440"/>
      <c r="BL81" s="440"/>
      <c r="BM81" s="440"/>
      <c r="BN81" s="440"/>
      <c r="BO81" s="440"/>
      <c r="BP81" s="440"/>
      <c r="BQ81" s="440"/>
      <c r="BR81" s="440"/>
      <c r="BS81" s="441"/>
      <c r="BU81" s="439"/>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1"/>
      <c r="CX81" s="294">
        <v>76</v>
      </c>
      <c r="CY81" s="289">
        <v>0</v>
      </c>
      <c r="CZ81" s="289">
        <v>0</v>
      </c>
      <c r="DA81" s="289">
        <v>0</v>
      </c>
      <c r="DB81" s="290">
        <f>IF(LEN('2.回線情報'!O83)&gt;13, LEFT('2.回線情報'!O83, 12) &amp; "...", '2.回線情報'!O83)</f>
        <v>0</v>
      </c>
      <c r="DC81" s="290">
        <f>IF(LEN('2.回線情報'!P84)&gt;18, LEFT('2.回線情報'!P84, 17) &amp; "...", '2.回線情報'!P84)</f>
        <v>0</v>
      </c>
      <c r="DD81" s="289">
        <v>0</v>
      </c>
      <c r="DE81" s="289">
        <v>0</v>
      </c>
      <c r="DF81" s="290">
        <f>IF(LEN('2.回線情報'!AD83)&gt;13, LEFT('2.回線情報'!AD83, 12) &amp; "...", '2.回線情報'!AD83)</f>
        <v>0</v>
      </c>
      <c r="DG81" s="289">
        <v>0</v>
      </c>
      <c r="DH81" s="289">
        <v>0</v>
      </c>
      <c r="DR81" s="271" t="str">
        <f t="shared" si="2"/>
        <v xml:space="preserve">申告回線No.78
</v>
      </c>
      <c r="DT81" s="274" t="str">
        <f>IF(CX83=0,"","申告機器No."&amp;CX83&amp;"A")&amp;CHAR(10)&amp;IF(CY83=0,"",CY83)&amp;CHAR(10)&amp;IF(AND('2.回線情報'!N85="",'2.回線情報'!O85="", '2.回線情報'!P85="", '2.回線情報'!Q85="", '2.回線情報'!T85=""), "機器Aなし", IF(DB83=0,"",DB83)&amp;CHAR(10)&amp;IF(DC83=0,"",DC83)&amp;CHAR(10)&amp;IF(DD83=0,"",DD83))</f>
        <v>申告機器No.78A
機器Aなし</v>
      </c>
      <c r="DV81" s="276" t="str">
        <f>IF(CX83=0,"","申告機器No."&amp;CX83&amp;"B")&amp;CHAR(10)&amp;IF(CY83=0,"",CY83)&amp;CHAR(10)&amp;IF(AND('2.回線情報'!AC85="",'2.回線情報'!AD85="", '2.回線情報'!AE85="", '2.回線情報'!AF85="", '2.回線情報'!AI85=""), "機器Bなし", IF(DF83=0,"",DF83)&amp;CHAR(10)&amp;IF(DG83=0,"",DG83)&amp;CHAR(10)&amp;IF(DH83=0,"",DH83))</f>
        <v>申告機器No.78B
機器Bなし</v>
      </c>
    </row>
    <row r="82" spans="1:126" ht="18" customHeight="1" thickBot="1">
      <c r="A82" s="430"/>
      <c r="B82" s="431"/>
      <c r="C82" s="431"/>
      <c r="D82" s="431"/>
      <c r="E82" s="431"/>
      <c r="F82" s="431"/>
      <c r="G82" s="431"/>
      <c r="H82" s="431"/>
      <c r="I82" s="431"/>
      <c r="J82" s="431"/>
      <c r="K82" s="431"/>
      <c r="L82" s="431"/>
      <c r="M82" s="434" t="s">
        <v>363</v>
      </c>
      <c r="N82" s="435"/>
      <c r="O82" s="435"/>
      <c r="P82" s="435"/>
      <c r="Q82" s="435"/>
      <c r="R82" s="435"/>
      <c r="S82" s="435"/>
      <c r="T82" s="434" t="s">
        <v>364</v>
      </c>
      <c r="U82" s="435"/>
      <c r="V82" s="435"/>
      <c r="W82" s="435"/>
      <c r="Y82" s="439"/>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1"/>
      <c r="AW82" s="439"/>
      <c r="AX82" s="440"/>
      <c r="AY82" s="440"/>
      <c r="AZ82" s="440"/>
      <c r="BA82" s="440"/>
      <c r="BB82" s="440"/>
      <c r="BC82" s="440"/>
      <c r="BD82" s="440"/>
      <c r="BE82" s="440"/>
      <c r="BF82" s="440"/>
      <c r="BG82" s="440"/>
      <c r="BH82" s="440"/>
      <c r="BI82" s="440"/>
      <c r="BJ82" s="440"/>
      <c r="BK82" s="440"/>
      <c r="BL82" s="440"/>
      <c r="BM82" s="440"/>
      <c r="BN82" s="440"/>
      <c r="BO82" s="440"/>
      <c r="BP82" s="440"/>
      <c r="BQ82" s="440"/>
      <c r="BR82" s="440"/>
      <c r="BS82" s="441"/>
      <c r="BU82" s="439"/>
      <c r="BV82" s="440"/>
      <c r="BW82" s="440"/>
      <c r="BX82" s="440"/>
      <c r="BY82" s="440"/>
      <c r="BZ82" s="440"/>
      <c r="CA82" s="440"/>
      <c r="CB82" s="440"/>
      <c r="CC82" s="440"/>
      <c r="CD82" s="440"/>
      <c r="CE82" s="440"/>
      <c r="CF82" s="440"/>
      <c r="CG82" s="440"/>
      <c r="CH82" s="440"/>
      <c r="CI82" s="440"/>
      <c r="CJ82" s="440"/>
      <c r="CK82" s="440"/>
      <c r="CL82" s="440"/>
      <c r="CM82" s="440"/>
      <c r="CN82" s="440"/>
      <c r="CO82" s="440"/>
      <c r="CP82" s="440"/>
      <c r="CQ82" s="441"/>
      <c r="CX82" s="294">
        <v>77</v>
      </c>
      <c r="CY82" s="289">
        <v>0</v>
      </c>
      <c r="CZ82" s="289">
        <v>0</v>
      </c>
      <c r="DA82" s="289">
        <v>0</v>
      </c>
      <c r="DB82" s="290">
        <f>IF(LEN('2.回線情報'!O84)&gt;13, LEFT('2.回線情報'!O84, 12) &amp; "...", '2.回線情報'!O84)</f>
        <v>0</v>
      </c>
      <c r="DC82" s="290">
        <f>IF(LEN('2.回線情報'!P85)&gt;18, LEFT('2.回線情報'!P85, 17) &amp; "...", '2.回線情報'!P85)</f>
        <v>0</v>
      </c>
      <c r="DD82" s="289">
        <v>0</v>
      </c>
      <c r="DE82" s="289">
        <v>0</v>
      </c>
      <c r="DF82" s="290">
        <f>IF(LEN('2.回線情報'!AD84)&gt;13, LEFT('2.回線情報'!AD84, 12) &amp; "...", '2.回線情報'!AD84)</f>
        <v>0</v>
      </c>
      <c r="DG82" s="289">
        <v>0</v>
      </c>
      <c r="DH82" s="289">
        <v>0</v>
      </c>
      <c r="DR82" s="271" t="str">
        <f t="shared" si="2"/>
        <v xml:space="preserve">申告回線No.79
</v>
      </c>
      <c r="DT82" s="274" t="str">
        <f>IF(CX84=0,"","申告機器No."&amp;CX84&amp;"A")&amp;CHAR(10)&amp;IF(CY84=0,"",CY84)&amp;CHAR(10)&amp;IF(AND('2.回線情報'!N86="",'2.回線情報'!O86="", '2.回線情報'!P86="", '2.回線情報'!Q86="", '2.回線情報'!T86=""), "機器Aなし", IF(DB84=0,"",DB84)&amp;CHAR(10)&amp;IF(DC84=0,"",DC84)&amp;CHAR(10)&amp;IF(DD84=0,"",DD84))</f>
        <v>申告機器No.79A
機器Aなし</v>
      </c>
      <c r="DV82" s="276" t="str">
        <f>IF(CX84=0,"","申告機器No."&amp;CX84&amp;"B")&amp;CHAR(10)&amp;IF(CY84=0,"",CY84)&amp;CHAR(10)&amp;IF(AND('2.回線情報'!AC86="",'2.回線情報'!AD86="", '2.回線情報'!AE86="", '2.回線情報'!AF86="", '2.回線情報'!AI86=""), "機器Bなし", IF(DF84=0,"",DF84)&amp;CHAR(10)&amp;IF(DG84=0,"",DG84)&amp;CHAR(10)&amp;IF(DH84=0,"",DH84))</f>
        <v>申告機器No.79B
機器Bなし</v>
      </c>
    </row>
    <row r="83" spans="1:126" ht="18" customHeight="1" thickBot="1">
      <c r="A83" s="432"/>
      <c r="B83" s="433"/>
      <c r="C83" s="433"/>
      <c r="D83" s="433"/>
      <c r="E83" s="433"/>
      <c r="F83" s="433"/>
      <c r="G83" s="433"/>
      <c r="H83" s="433"/>
      <c r="I83" s="433"/>
      <c r="J83" s="433"/>
      <c r="K83" s="433"/>
      <c r="L83" s="433"/>
      <c r="M83" s="434"/>
      <c r="N83" s="435"/>
      <c r="O83" s="435"/>
      <c r="P83" s="435"/>
      <c r="Q83" s="435"/>
      <c r="R83" s="435"/>
      <c r="S83" s="435"/>
      <c r="T83" s="434"/>
      <c r="U83" s="435"/>
      <c r="V83" s="435"/>
      <c r="W83" s="435"/>
      <c r="Y83" s="439"/>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1"/>
      <c r="AW83" s="439"/>
      <c r="AX83" s="440"/>
      <c r="AY83" s="440"/>
      <c r="AZ83" s="440"/>
      <c r="BA83" s="440"/>
      <c r="BB83" s="440"/>
      <c r="BC83" s="440"/>
      <c r="BD83" s="440"/>
      <c r="BE83" s="440"/>
      <c r="BF83" s="440"/>
      <c r="BG83" s="440"/>
      <c r="BH83" s="440"/>
      <c r="BI83" s="440"/>
      <c r="BJ83" s="440"/>
      <c r="BK83" s="440"/>
      <c r="BL83" s="440"/>
      <c r="BM83" s="440"/>
      <c r="BN83" s="440"/>
      <c r="BO83" s="440"/>
      <c r="BP83" s="440"/>
      <c r="BQ83" s="440"/>
      <c r="BR83" s="440"/>
      <c r="BS83" s="441"/>
      <c r="BU83" s="439"/>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1"/>
      <c r="CX83" s="294">
        <v>78</v>
      </c>
      <c r="CY83" s="289">
        <v>0</v>
      </c>
      <c r="CZ83" s="289">
        <v>0</v>
      </c>
      <c r="DA83" s="289">
        <v>0</v>
      </c>
      <c r="DB83" s="290">
        <f>IF(LEN('2.回線情報'!O85)&gt;13, LEFT('2.回線情報'!O85, 12) &amp; "...", '2.回線情報'!O85)</f>
        <v>0</v>
      </c>
      <c r="DC83" s="290">
        <f>IF(LEN('2.回線情報'!P86)&gt;18, LEFT('2.回線情報'!P86, 17) &amp; "...", '2.回線情報'!P86)</f>
        <v>0</v>
      </c>
      <c r="DD83" s="289">
        <v>0</v>
      </c>
      <c r="DE83" s="289">
        <v>0</v>
      </c>
      <c r="DF83" s="290">
        <f>IF(LEN('2.回線情報'!AD85)&gt;13, LEFT('2.回線情報'!AD85, 12) &amp; "...", '2.回線情報'!AD85)</f>
        <v>0</v>
      </c>
      <c r="DG83" s="289">
        <v>0</v>
      </c>
      <c r="DH83" s="289">
        <v>0</v>
      </c>
      <c r="DR83" s="271" t="str">
        <f t="shared" si="2"/>
        <v xml:space="preserve">申告回線No.80
</v>
      </c>
      <c r="DT83" s="274" t="str">
        <f>IF(CX85=0,"","申告機器No."&amp;CX85&amp;"A")&amp;CHAR(10)&amp;IF(CY85=0,"",CY85)&amp;CHAR(10)&amp;IF(AND('2.回線情報'!N87="",'2.回線情報'!O87="", '2.回線情報'!P87="", '2.回線情報'!Q87="", '2.回線情報'!T87=""), "機器Aなし", IF(DB85=0,"",DB85)&amp;CHAR(10)&amp;IF(DC85=0,"",DC85)&amp;CHAR(10)&amp;IF(DD85=0,"",DD85))</f>
        <v>申告機器No.80A
機器Aなし</v>
      </c>
      <c r="DV83" s="276" t="str">
        <f>IF(CX85=0,"","申告機器No."&amp;CX85&amp;"B")&amp;CHAR(10)&amp;IF(CY85=0,"",CY85)&amp;CHAR(10)&amp;IF(AND('2.回線情報'!AC87="",'2.回線情報'!AD87="", '2.回線情報'!AE87="", '2.回線情報'!AF87="", '2.回線情報'!AI87=""), "機器Bなし", IF(DF85=0,"",DF85)&amp;CHAR(10)&amp;IF(DG85=0,"",DG85)&amp;CHAR(10)&amp;IF(DH85=0,"",DH85))</f>
        <v>申告機器No.80B
機器Bなし</v>
      </c>
    </row>
    <row r="84" spans="1:126" ht="18" customHeight="1" thickBot="1">
      <c r="A84" s="424" t="s">
        <v>386</v>
      </c>
      <c r="B84" s="425"/>
      <c r="C84" s="425"/>
      <c r="D84" s="425"/>
      <c r="E84" s="425"/>
      <c r="F84" s="425"/>
      <c r="G84" s="425"/>
      <c r="H84" s="425"/>
      <c r="I84" s="425"/>
      <c r="J84" s="425"/>
      <c r="K84" s="425"/>
      <c r="L84" s="425"/>
      <c r="M84" s="425"/>
      <c r="N84" s="425"/>
      <c r="O84" s="425"/>
      <c r="P84" s="425"/>
      <c r="Q84" s="425"/>
      <c r="R84" s="425"/>
      <c r="S84" s="425"/>
      <c r="T84" s="425"/>
      <c r="U84" s="425"/>
      <c r="V84" s="425"/>
      <c r="W84" s="426"/>
      <c r="Y84" s="439"/>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1"/>
      <c r="AW84" s="439"/>
      <c r="AX84" s="440"/>
      <c r="AY84" s="440"/>
      <c r="AZ84" s="440"/>
      <c r="BA84" s="440"/>
      <c r="BB84" s="440"/>
      <c r="BC84" s="440"/>
      <c r="BD84" s="440"/>
      <c r="BE84" s="440"/>
      <c r="BF84" s="440"/>
      <c r="BG84" s="440"/>
      <c r="BH84" s="440"/>
      <c r="BI84" s="440"/>
      <c r="BJ84" s="440"/>
      <c r="BK84" s="440"/>
      <c r="BL84" s="440"/>
      <c r="BM84" s="440"/>
      <c r="BN84" s="440"/>
      <c r="BO84" s="440"/>
      <c r="BP84" s="440"/>
      <c r="BQ84" s="440"/>
      <c r="BR84" s="440"/>
      <c r="BS84" s="441"/>
      <c r="BU84" s="439"/>
      <c r="BV84" s="440"/>
      <c r="BW84" s="440"/>
      <c r="BX84" s="440"/>
      <c r="BY84" s="440"/>
      <c r="BZ84" s="440"/>
      <c r="CA84" s="440"/>
      <c r="CB84" s="440"/>
      <c r="CC84" s="440"/>
      <c r="CD84" s="440"/>
      <c r="CE84" s="440"/>
      <c r="CF84" s="440"/>
      <c r="CG84" s="440"/>
      <c r="CH84" s="440"/>
      <c r="CI84" s="440"/>
      <c r="CJ84" s="440"/>
      <c r="CK84" s="440"/>
      <c r="CL84" s="440"/>
      <c r="CM84" s="440"/>
      <c r="CN84" s="440"/>
      <c r="CO84" s="440"/>
      <c r="CP84" s="440"/>
      <c r="CQ84" s="441"/>
      <c r="CX84" s="294">
        <v>79</v>
      </c>
      <c r="CY84" s="289">
        <v>0</v>
      </c>
      <c r="CZ84" s="289">
        <v>0</v>
      </c>
      <c r="DA84" s="289">
        <v>0</v>
      </c>
      <c r="DB84" s="290">
        <f>IF(LEN('2.回線情報'!O86)&gt;13, LEFT('2.回線情報'!O86, 12) &amp; "...", '2.回線情報'!O86)</f>
        <v>0</v>
      </c>
      <c r="DC84" s="290">
        <f>IF(LEN('2.回線情報'!P87)&gt;18, LEFT('2.回線情報'!P87, 17) &amp; "...", '2.回線情報'!P87)</f>
        <v>0</v>
      </c>
      <c r="DD84" s="289">
        <v>0</v>
      </c>
      <c r="DE84" s="289">
        <v>0</v>
      </c>
      <c r="DF84" s="290">
        <f>IF(LEN('2.回線情報'!AD86)&gt;13, LEFT('2.回線情報'!AD86, 12) &amp; "...", '2.回線情報'!AD86)</f>
        <v>0</v>
      </c>
      <c r="DG84" s="289">
        <v>0</v>
      </c>
      <c r="DH84" s="289">
        <v>0</v>
      </c>
      <c r="DR84" s="271" t="str">
        <f t="shared" si="2"/>
        <v xml:space="preserve">申告回線No.81
</v>
      </c>
      <c r="DT84" s="274" t="str">
        <f>IF(CX86=0,"","申告機器No."&amp;CX86&amp;"A")&amp;CHAR(10)&amp;IF(CY86=0,"",CY86)&amp;CHAR(10)&amp;IF(AND('2.回線情報'!N88="",'2.回線情報'!O88="", '2.回線情報'!P88="", '2.回線情報'!Q88="", '2.回線情報'!T88=""), "機器Aなし", IF(DB86=0,"",DB86)&amp;CHAR(10)&amp;IF(DC86=0,"",DC86)&amp;CHAR(10)&amp;IF(DD86=0,"",DD86))</f>
        <v>申告機器No.81A
機器Aなし</v>
      </c>
      <c r="DV84" s="276" t="str">
        <f>IF(CX86=0,"","申告機器No."&amp;CX86&amp;"B")&amp;CHAR(10)&amp;IF(CY86=0,"",CY86)&amp;CHAR(10)&amp;IF(AND('2.回線情報'!AC88="",'2.回線情報'!AD88="", '2.回線情報'!AE88="", '2.回線情報'!AF88="", '2.回線情報'!AI88=""), "機器Bなし", IF(DF86=0,"",DF86)&amp;CHAR(10)&amp;IF(DG86=0,"",DG86)&amp;CHAR(10)&amp;IF(DH86=0,"",DH86))</f>
        <v>申告機器No.81B
機器Bなし</v>
      </c>
    </row>
    <row r="85" spans="1:126" ht="18" customHeight="1" thickBot="1">
      <c r="A85" s="424"/>
      <c r="B85" s="425"/>
      <c r="C85" s="425"/>
      <c r="D85" s="425"/>
      <c r="E85" s="425"/>
      <c r="F85" s="425"/>
      <c r="G85" s="425"/>
      <c r="H85" s="425"/>
      <c r="I85" s="425"/>
      <c r="J85" s="425"/>
      <c r="K85" s="425"/>
      <c r="L85" s="425"/>
      <c r="M85" s="425"/>
      <c r="N85" s="425"/>
      <c r="O85" s="425"/>
      <c r="P85" s="425"/>
      <c r="Q85" s="425"/>
      <c r="R85" s="425"/>
      <c r="S85" s="425"/>
      <c r="T85" s="425"/>
      <c r="U85" s="425"/>
      <c r="V85" s="425"/>
      <c r="W85" s="426"/>
      <c r="Y85" s="442"/>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4"/>
      <c r="AW85" s="442"/>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4"/>
      <c r="BU85" s="442"/>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4"/>
      <c r="CX85" s="294">
        <v>80</v>
      </c>
      <c r="CY85" s="289">
        <v>0</v>
      </c>
      <c r="CZ85" s="289">
        <v>0</v>
      </c>
      <c r="DA85" s="289">
        <v>0</v>
      </c>
      <c r="DB85" s="290">
        <f>IF(LEN('2.回線情報'!O87)&gt;13, LEFT('2.回線情報'!O87, 12) &amp; "...", '2.回線情報'!O87)</f>
        <v>0</v>
      </c>
      <c r="DC85" s="290">
        <f>IF(LEN('2.回線情報'!P88)&gt;18, LEFT('2.回線情報'!P88, 17) &amp; "...", '2.回線情報'!P88)</f>
        <v>0</v>
      </c>
      <c r="DD85" s="289">
        <v>0</v>
      </c>
      <c r="DE85" s="289">
        <v>0</v>
      </c>
      <c r="DF85" s="290">
        <f>IF(LEN('2.回線情報'!AD87)&gt;13, LEFT('2.回線情報'!AD87, 12) &amp; "...", '2.回線情報'!AD87)</f>
        <v>0</v>
      </c>
      <c r="DG85" s="289">
        <v>0</v>
      </c>
      <c r="DH85" s="289">
        <v>0</v>
      </c>
      <c r="DR85" s="271" t="str">
        <f t="shared" si="2"/>
        <v xml:space="preserve">申告回線No.82
</v>
      </c>
      <c r="DT85" s="274" t="str">
        <f>IF(CX87=0,"","申告機器No."&amp;CX87&amp;"A")&amp;CHAR(10)&amp;IF(CY87=0,"",CY87)&amp;CHAR(10)&amp;IF(AND('2.回線情報'!N89="",'2.回線情報'!O89="", '2.回線情報'!P89="", '2.回線情報'!Q89="", '2.回線情報'!T89=""), "機器Aなし", IF(DB87=0,"",DB87)&amp;CHAR(10)&amp;IF(DC87=0,"",DC87)&amp;CHAR(10)&amp;IF(DD87=0,"",DD87))</f>
        <v>申告機器No.82A
機器Aなし</v>
      </c>
      <c r="DV85" s="276" t="str">
        <f>IF(CX87=0,"","申告機器No."&amp;CX87&amp;"B")&amp;CHAR(10)&amp;IF(CY87=0,"",CY87)&amp;CHAR(10)&amp;IF(AND('2.回線情報'!AC89="",'2.回線情報'!AD89="", '2.回線情報'!AE89="", '2.回線情報'!AF89="", '2.回線情報'!AI89=""), "機器Bなし", IF(DF87=0,"",DF87)&amp;CHAR(10)&amp;IF(DG87=0,"",DG87)&amp;CHAR(10)&amp;IF(DH87=0,"",DH87))</f>
        <v>申告機器No.82B
機器Bなし</v>
      </c>
    </row>
    <row r="86" spans="1:126" ht="18" customHeight="1" thickBot="1">
      <c r="A86" s="424"/>
      <c r="B86" s="425"/>
      <c r="C86" s="425"/>
      <c r="D86" s="425"/>
      <c r="E86" s="425"/>
      <c r="F86" s="425"/>
      <c r="G86" s="425"/>
      <c r="H86" s="425"/>
      <c r="I86" s="425"/>
      <c r="J86" s="425"/>
      <c r="K86" s="425"/>
      <c r="L86" s="425"/>
      <c r="M86" s="425"/>
      <c r="N86" s="425"/>
      <c r="O86" s="425"/>
      <c r="P86" s="425"/>
      <c r="Q86" s="425"/>
      <c r="R86" s="425"/>
      <c r="S86" s="425"/>
      <c r="T86" s="425"/>
      <c r="U86" s="425"/>
      <c r="V86" s="425"/>
      <c r="W86" s="426"/>
      <c r="Y86" s="436" t="s">
        <v>415</v>
      </c>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8"/>
      <c r="AW86" s="436" t="s">
        <v>416</v>
      </c>
      <c r="AX86" s="437"/>
      <c r="AY86" s="437"/>
      <c r="AZ86" s="437"/>
      <c r="BA86" s="437"/>
      <c r="BB86" s="437"/>
      <c r="BC86" s="437"/>
      <c r="BD86" s="437"/>
      <c r="BE86" s="437"/>
      <c r="BF86" s="437"/>
      <c r="BG86" s="437"/>
      <c r="BH86" s="437"/>
      <c r="BI86" s="437"/>
      <c r="BJ86" s="437"/>
      <c r="BK86" s="437"/>
      <c r="BL86" s="437"/>
      <c r="BM86" s="437"/>
      <c r="BN86" s="437"/>
      <c r="BO86" s="437"/>
      <c r="BP86" s="437"/>
      <c r="BQ86" s="437"/>
      <c r="BR86" s="437"/>
      <c r="BS86" s="438"/>
      <c r="BU86" s="436" t="s">
        <v>417</v>
      </c>
      <c r="BV86" s="437"/>
      <c r="BW86" s="437"/>
      <c r="BX86" s="437"/>
      <c r="BY86" s="437"/>
      <c r="BZ86" s="437"/>
      <c r="CA86" s="437"/>
      <c r="CB86" s="437"/>
      <c r="CC86" s="437"/>
      <c r="CD86" s="437"/>
      <c r="CE86" s="437"/>
      <c r="CF86" s="437"/>
      <c r="CG86" s="437"/>
      <c r="CH86" s="437"/>
      <c r="CI86" s="437"/>
      <c r="CJ86" s="437"/>
      <c r="CK86" s="437"/>
      <c r="CL86" s="437"/>
      <c r="CM86" s="437"/>
      <c r="CN86" s="437"/>
      <c r="CO86" s="437"/>
      <c r="CP86" s="437"/>
      <c r="CQ86" s="438"/>
      <c r="CX86" s="294">
        <v>81</v>
      </c>
      <c r="CY86" s="289">
        <v>0</v>
      </c>
      <c r="CZ86" s="289">
        <v>0</v>
      </c>
      <c r="DA86" s="289">
        <v>0</v>
      </c>
      <c r="DB86" s="290">
        <f>IF(LEN('2.回線情報'!O88)&gt;13, LEFT('2.回線情報'!O88, 12) &amp; "...", '2.回線情報'!O88)</f>
        <v>0</v>
      </c>
      <c r="DC86" s="290">
        <f>IF(LEN('2.回線情報'!P89)&gt;18, LEFT('2.回線情報'!P89, 17) &amp; "...", '2.回線情報'!P89)</f>
        <v>0</v>
      </c>
      <c r="DD86" s="289">
        <v>0</v>
      </c>
      <c r="DE86" s="289">
        <v>0</v>
      </c>
      <c r="DF86" s="290">
        <f>IF(LEN('2.回線情報'!AD88)&gt;13, LEFT('2.回線情報'!AD88, 12) &amp; "...", '2.回線情報'!AD88)</f>
        <v>0</v>
      </c>
      <c r="DG86" s="289">
        <v>0</v>
      </c>
      <c r="DH86" s="289">
        <v>0</v>
      </c>
      <c r="DR86" s="271" t="str">
        <f t="shared" si="2"/>
        <v xml:space="preserve">申告回線No.83
</v>
      </c>
      <c r="DT86" s="274" t="str">
        <f>IF(CX88=0,"","申告機器No."&amp;CX88&amp;"A")&amp;CHAR(10)&amp;IF(CY88=0,"",CY88)&amp;CHAR(10)&amp;IF(AND('2.回線情報'!N90="",'2.回線情報'!O90="", '2.回線情報'!P90="", '2.回線情報'!Q90="", '2.回線情報'!T90=""), "機器Aなし", IF(DB88=0,"",DB88)&amp;CHAR(10)&amp;IF(DC88=0,"",DC88)&amp;CHAR(10)&amp;IF(DD88=0,"",DD88))</f>
        <v>申告機器No.83A
機器Aなし</v>
      </c>
      <c r="DV86" s="276" t="str">
        <f>IF(CX88=0,"","申告機器No."&amp;CX88&amp;"B")&amp;CHAR(10)&amp;IF(CY88=0,"",CY88)&amp;CHAR(10)&amp;IF(AND('2.回線情報'!AC90="",'2.回線情報'!AD90="", '2.回線情報'!AE90="", '2.回線情報'!AF90="", '2.回線情報'!AI90=""), "機器Bなし", IF(DF88=0,"",DF88)&amp;CHAR(10)&amp;IF(DG88=0,"",DG88)&amp;CHAR(10)&amp;IF(DH88=0,"",DH88))</f>
        <v>申告機器No.83B
機器Bなし</v>
      </c>
    </row>
    <row r="87" spans="1:126" ht="18" customHeight="1" thickBot="1">
      <c r="A87" s="424"/>
      <c r="B87" s="425"/>
      <c r="C87" s="425"/>
      <c r="D87" s="425"/>
      <c r="E87" s="425"/>
      <c r="F87" s="425"/>
      <c r="G87" s="425"/>
      <c r="H87" s="425"/>
      <c r="I87" s="425"/>
      <c r="J87" s="425"/>
      <c r="K87" s="425"/>
      <c r="L87" s="425"/>
      <c r="M87" s="425"/>
      <c r="N87" s="425"/>
      <c r="O87" s="425"/>
      <c r="P87" s="425"/>
      <c r="Q87" s="425"/>
      <c r="R87" s="425"/>
      <c r="S87" s="425"/>
      <c r="T87" s="425"/>
      <c r="U87" s="425"/>
      <c r="V87" s="425"/>
      <c r="W87" s="426"/>
      <c r="Y87" s="439"/>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1"/>
      <c r="AW87" s="439"/>
      <c r="AX87" s="440"/>
      <c r="AY87" s="440"/>
      <c r="AZ87" s="440"/>
      <c r="BA87" s="440"/>
      <c r="BB87" s="440"/>
      <c r="BC87" s="440"/>
      <c r="BD87" s="440"/>
      <c r="BE87" s="440"/>
      <c r="BF87" s="440"/>
      <c r="BG87" s="440"/>
      <c r="BH87" s="440"/>
      <c r="BI87" s="440"/>
      <c r="BJ87" s="440"/>
      <c r="BK87" s="440"/>
      <c r="BL87" s="440"/>
      <c r="BM87" s="440"/>
      <c r="BN87" s="440"/>
      <c r="BO87" s="440"/>
      <c r="BP87" s="440"/>
      <c r="BQ87" s="440"/>
      <c r="BR87" s="440"/>
      <c r="BS87" s="441"/>
      <c r="BU87" s="439"/>
      <c r="BV87" s="440"/>
      <c r="BW87" s="440"/>
      <c r="BX87" s="440"/>
      <c r="BY87" s="440"/>
      <c r="BZ87" s="440"/>
      <c r="CA87" s="440"/>
      <c r="CB87" s="440"/>
      <c r="CC87" s="440"/>
      <c r="CD87" s="440"/>
      <c r="CE87" s="440"/>
      <c r="CF87" s="440"/>
      <c r="CG87" s="440"/>
      <c r="CH87" s="440"/>
      <c r="CI87" s="440"/>
      <c r="CJ87" s="440"/>
      <c r="CK87" s="440"/>
      <c r="CL87" s="440"/>
      <c r="CM87" s="440"/>
      <c r="CN87" s="440"/>
      <c r="CO87" s="440"/>
      <c r="CP87" s="440"/>
      <c r="CQ87" s="441"/>
      <c r="CX87" s="294">
        <v>82</v>
      </c>
      <c r="CY87" s="289">
        <v>0</v>
      </c>
      <c r="CZ87" s="289">
        <v>0</v>
      </c>
      <c r="DA87" s="289">
        <v>0</v>
      </c>
      <c r="DB87" s="290">
        <f>IF(LEN('2.回線情報'!O89)&gt;13, LEFT('2.回線情報'!O89, 12) &amp; "...", '2.回線情報'!O89)</f>
        <v>0</v>
      </c>
      <c r="DC87" s="290">
        <f>IF(LEN('2.回線情報'!P90)&gt;18, LEFT('2.回線情報'!P90, 17) &amp; "...", '2.回線情報'!P90)</f>
        <v>0</v>
      </c>
      <c r="DD87" s="289">
        <v>0</v>
      </c>
      <c r="DE87" s="289">
        <v>0</v>
      </c>
      <c r="DF87" s="290">
        <f>IF(LEN('2.回線情報'!AD89)&gt;13, LEFT('2.回線情報'!AD89, 12) &amp; "...", '2.回線情報'!AD89)</f>
        <v>0</v>
      </c>
      <c r="DG87" s="289">
        <v>0</v>
      </c>
      <c r="DH87" s="289">
        <v>0</v>
      </c>
      <c r="DR87" s="271" t="str">
        <f t="shared" si="2"/>
        <v xml:space="preserve">申告回線No.84
</v>
      </c>
      <c r="DT87" s="274" t="str">
        <f>IF(CX89=0,"","申告機器No."&amp;CX89&amp;"A")&amp;CHAR(10)&amp;IF(CY89=0,"",CY89)&amp;CHAR(10)&amp;IF(AND('2.回線情報'!N91="",'2.回線情報'!O91="", '2.回線情報'!P91="", '2.回線情報'!Q91="", '2.回線情報'!T91=""), "機器Aなし", IF(DB89=0,"",DB89)&amp;CHAR(10)&amp;IF(DC89=0,"",DC89)&amp;CHAR(10)&amp;IF(DD89=0,"",DD89))</f>
        <v>申告機器No.84A
機器Aなし</v>
      </c>
      <c r="DV87" s="276" t="str">
        <f>IF(CX89=0,"","申告機器No."&amp;CX89&amp;"B")&amp;CHAR(10)&amp;IF(CY89=0,"",CY89)&amp;CHAR(10)&amp;IF(AND('2.回線情報'!AC91="",'2.回線情報'!AD91="", '2.回線情報'!AE91="", '2.回線情報'!AF91="", '2.回線情報'!AI91=""), "機器Bなし", IF(DF89=0,"",DF89)&amp;CHAR(10)&amp;IF(DG89=0,"",DG89)&amp;CHAR(10)&amp;IF(DH89=0,"",DH89))</f>
        <v>申告機器No.84B
機器Bなし</v>
      </c>
    </row>
    <row r="88" spans="1:126" ht="18" customHeight="1" thickBot="1">
      <c r="A88" s="424"/>
      <c r="B88" s="425"/>
      <c r="C88" s="425"/>
      <c r="D88" s="425"/>
      <c r="E88" s="425"/>
      <c r="F88" s="425"/>
      <c r="G88" s="425"/>
      <c r="H88" s="425"/>
      <c r="I88" s="425"/>
      <c r="J88" s="425"/>
      <c r="K88" s="425"/>
      <c r="L88" s="425"/>
      <c r="M88" s="425"/>
      <c r="N88" s="425"/>
      <c r="O88" s="425"/>
      <c r="P88" s="425"/>
      <c r="Q88" s="425"/>
      <c r="R88" s="425"/>
      <c r="S88" s="425"/>
      <c r="T88" s="425"/>
      <c r="U88" s="425"/>
      <c r="V88" s="425"/>
      <c r="W88" s="426"/>
      <c r="Y88" s="439"/>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1"/>
      <c r="AW88" s="439"/>
      <c r="AX88" s="440"/>
      <c r="AY88" s="440"/>
      <c r="AZ88" s="440"/>
      <c r="BA88" s="440"/>
      <c r="BB88" s="440"/>
      <c r="BC88" s="440"/>
      <c r="BD88" s="440"/>
      <c r="BE88" s="440"/>
      <c r="BF88" s="440"/>
      <c r="BG88" s="440"/>
      <c r="BH88" s="440"/>
      <c r="BI88" s="440"/>
      <c r="BJ88" s="440"/>
      <c r="BK88" s="440"/>
      <c r="BL88" s="440"/>
      <c r="BM88" s="440"/>
      <c r="BN88" s="440"/>
      <c r="BO88" s="440"/>
      <c r="BP88" s="440"/>
      <c r="BQ88" s="440"/>
      <c r="BR88" s="440"/>
      <c r="BS88" s="441"/>
      <c r="BU88" s="439"/>
      <c r="BV88" s="440"/>
      <c r="BW88" s="440"/>
      <c r="BX88" s="440"/>
      <c r="BY88" s="440"/>
      <c r="BZ88" s="440"/>
      <c r="CA88" s="440"/>
      <c r="CB88" s="440"/>
      <c r="CC88" s="440"/>
      <c r="CD88" s="440"/>
      <c r="CE88" s="440"/>
      <c r="CF88" s="440"/>
      <c r="CG88" s="440"/>
      <c r="CH88" s="440"/>
      <c r="CI88" s="440"/>
      <c r="CJ88" s="440"/>
      <c r="CK88" s="440"/>
      <c r="CL88" s="440"/>
      <c r="CM88" s="440"/>
      <c r="CN88" s="440"/>
      <c r="CO88" s="440"/>
      <c r="CP88" s="440"/>
      <c r="CQ88" s="441"/>
      <c r="CX88" s="294">
        <v>83</v>
      </c>
      <c r="CY88" s="289">
        <v>0</v>
      </c>
      <c r="CZ88" s="289">
        <v>0</v>
      </c>
      <c r="DA88" s="289">
        <v>0</v>
      </c>
      <c r="DB88" s="290">
        <f>IF(LEN('2.回線情報'!O90)&gt;13, LEFT('2.回線情報'!O90, 12) &amp; "...", '2.回線情報'!O90)</f>
        <v>0</v>
      </c>
      <c r="DC88" s="290">
        <f>IF(LEN('2.回線情報'!P91)&gt;18, LEFT('2.回線情報'!P91, 17) &amp; "...", '2.回線情報'!P91)</f>
        <v>0</v>
      </c>
      <c r="DD88" s="289">
        <v>0</v>
      </c>
      <c r="DE88" s="289">
        <v>0</v>
      </c>
      <c r="DF88" s="290">
        <f>IF(LEN('2.回線情報'!AD90)&gt;13, LEFT('2.回線情報'!AD90, 12) &amp; "...", '2.回線情報'!AD90)</f>
        <v>0</v>
      </c>
      <c r="DG88" s="289">
        <v>0</v>
      </c>
      <c r="DH88" s="289">
        <v>0</v>
      </c>
      <c r="DR88" s="271" t="str">
        <f t="shared" si="2"/>
        <v xml:space="preserve">申告回線No.85
</v>
      </c>
      <c r="DT88" s="274" t="str">
        <f>IF(CX90=0,"","申告機器No."&amp;CX90&amp;"A")&amp;CHAR(10)&amp;IF(CY90=0,"",CY90)&amp;CHAR(10)&amp;IF(AND('2.回線情報'!N92="",'2.回線情報'!O92="", '2.回線情報'!P92="", '2.回線情報'!Q92="", '2.回線情報'!T92=""), "機器Aなし", IF(DB90=0,"",DB90)&amp;CHAR(10)&amp;IF(DC90=0,"",DC90)&amp;CHAR(10)&amp;IF(DD90=0,"",DD90))</f>
        <v>申告機器No.85A
機器Aなし</v>
      </c>
      <c r="DV88" s="276" t="str">
        <f>IF(CX90=0,"","申告機器No."&amp;CX90&amp;"B")&amp;CHAR(10)&amp;IF(CY90=0,"",CY90)&amp;CHAR(10)&amp;IF(AND('2.回線情報'!AC92="",'2.回線情報'!AD92="", '2.回線情報'!AE92="", '2.回線情報'!AF92="", '2.回線情報'!AI92=""), "機器Bなし", IF(DF90=0,"",DF90)&amp;CHAR(10)&amp;IF(DG90=0,"",DG90)&amp;CHAR(10)&amp;IF(DH90=0,"",DH90))</f>
        <v>申告機器No.85B
機器Bなし</v>
      </c>
    </row>
    <row r="89" spans="1:126" ht="18" customHeight="1" thickBot="1">
      <c r="A89" s="424"/>
      <c r="B89" s="425"/>
      <c r="C89" s="425"/>
      <c r="D89" s="425"/>
      <c r="E89" s="425"/>
      <c r="F89" s="425"/>
      <c r="G89" s="425"/>
      <c r="H89" s="425"/>
      <c r="I89" s="425"/>
      <c r="J89" s="425"/>
      <c r="K89" s="425"/>
      <c r="L89" s="425"/>
      <c r="M89" s="425"/>
      <c r="N89" s="425"/>
      <c r="O89" s="425"/>
      <c r="P89" s="425"/>
      <c r="Q89" s="425"/>
      <c r="R89" s="425"/>
      <c r="S89" s="425"/>
      <c r="T89" s="425"/>
      <c r="U89" s="425"/>
      <c r="V89" s="425"/>
      <c r="W89" s="426"/>
      <c r="Y89" s="439"/>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1"/>
      <c r="AW89" s="439"/>
      <c r="AX89" s="440"/>
      <c r="AY89" s="440"/>
      <c r="AZ89" s="440"/>
      <c r="BA89" s="440"/>
      <c r="BB89" s="440"/>
      <c r="BC89" s="440"/>
      <c r="BD89" s="440"/>
      <c r="BE89" s="440"/>
      <c r="BF89" s="440"/>
      <c r="BG89" s="440"/>
      <c r="BH89" s="440"/>
      <c r="BI89" s="440"/>
      <c r="BJ89" s="440"/>
      <c r="BK89" s="440"/>
      <c r="BL89" s="440"/>
      <c r="BM89" s="440"/>
      <c r="BN89" s="440"/>
      <c r="BO89" s="440"/>
      <c r="BP89" s="440"/>
      <c r="BQ89" s="440"/>
      <c r="BR89" s="440"/>
      <c r="BS89" s="441"/>
      <c r="BU89" s="439"/>
      <c r="BV89" s="440"/>
      <c r="BW89" s="440"/>
      <c r="BX89" s="440"/>
      <c r="BY89" s="440"/>
      <c r="BZ89" s="440"/>
      <c r="CA89" s="440"/>
      <c r="CB89" s="440"/>
      <c r="CC89" s="440"/>
      <c r="CD89" s="440"/>
      <c r="CE89" s="440"/>
      <c r="CF89" s="440"/>
      <c r="CG89" s="440"/>
      <c r="CH89" s="440"/>
      <c r="CI89" s="440"/>
      <c r="CJ89" s="440"/>
      <c r="CK89" s="440"/>
      <c r="CL89" s="440"/>
      <c r="CM89" s="440"/>
      <c r="CN89" s="440"/>
      <c r="CO89" s="440"/>
      <c r="CP89" s="440"/>
      <c r="CQ89" s="441"/>
      <c r="CX89" s="294">
        <v>84</v>
      </c>
      <c r="CY89" s="289">
        <v>0</v>
      </c>
      <c r="CZ89" s="289">
        <v>0</v>
      </c>
      <c r="DA89" s="289">
        <v>0</v>
      </c>
      <c r="DB89" s="290">
        <f>IF(LEN('2.回線情報'!O91)&gt;13, LEFT('2.回線情報'!O91, 12) &amp; "...", '2.回線情報'!O91)</f>
        <v>0</v>
      </c>
      <c r="DC89" s="290">
        <f>IF(LEN('2.回線情報'!P92)&gt;18, LEFT('2.回線情報'!P92, 17) &amp; "...", '2.回線情報'!P92)</f>
        <v>0</v>
      </c>
      <c r="DD89" s="289">
        <v>0</v>
      </c>
      <c r="DE89" s="289">
        <v>0</v>
      </c>
      <c r="DF89" s="290">
        <f>IF(LEN('2.回線情報'!AD91)&gt;13, LEFT('2.回線情報'!AD91, 12) &amp; "...", '2.回線情報'!AD91)</f>
        <v>0</v>
      </c>
      <c r="DG89" s="289">
        <v>0</v>
      </c>
      <c r="DH89" s="289">
        <v>0</v>
      </c>
      <c r="DR89" s="271" t="str">
        <f t="shared" si="2"/>
        <v xml:space="preserve">申告回線No.86
</v>
      </c>
      <c r="DT89" s="274" t="str">
        <f>IF(CX91=0,"","申告機器No."&amp;CX91&amp;"A")&amp;CHAR(10)&amp;IF(CY91=0,"",CY91)&amp;CHAR(10)&amp;IF(AND('2.回線情報'!N93="",'2.回線情報'!O93="", '2.回線情報'!P93="", '2.回線情報'!Q93="", '2.回線情報'!T93=""), "機器Aなし", IF(DB91=0,"",DB91)&amp;CHAR(10)&amp;IF(DC91=0,"",DC91)&amp;CHAR(10)&amp;IF(DD91=0,"",DD91))</f>
        <v>申告機器No.86A
機器Aなし</v>
      </c>
      <c r="DV89" s="276" t="str">
        <f>IF(CX91=0,"","申告機器No."&amp;CX91&amp;"B")&amp;CHAR(10)&amp;IF(CY91=0,"",CY91)&amp;CHAR(10)&amp;IF(AND('2.回線情報'!AC93="",'2.回線情報'!AD93="", '2.回線情報'!AE93="", '2.回線情報'!AF93="", '2.回線情報'!AI93=""), "機器Bなし", IF(DF91=0,"",DF91)&amp;CHAR(10)&amp;IF(DG91=0,"",DG91)&amp;CHAR(10)&amp;IF(DH91=0,"",DH91))</f>
        <v>申告機器No.86B
機器Bなし</v>
      </c>
    </row>
    <row r="90" spans="1:126" ht="18" customHeight="1" thickBot="1">
      <c r="A90" s="424"/>
      <c r="B90" s="425"/>
      <c r="C90" s="425"/>
      <c r="D90" s="425"/>
      <c r="E90" s="425"/>
      <c r="F90" s="425"/>
      <c r="G90" s="425"/>
      <c r="H90" s="425"/>
      <c r="I90" s="425"/>
      <c r="J90" s="425"/>
      <c r="K90" s="425"/>
      <c r="L90" s="425"/>
      <c r="M90" s="425"/>
      <c r="N90" s="425"/>
      <c r="O90" s="425"/>
      <c r="P90" s="425"/>
      <c r="Q90" s="425"/>
      <c r="R90" s="425"/>
      <c r="S90" s="425"/>
      <c r="T90" s="425"/>
      <c r="U90" s="425"/>
      <c r="V90" s="425"/>
      <c r="W90" s="426"/>
      <c r="Y90" s="439"/>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1"/>
      <c r="AW90" s="439"/>
      <c r="AX90" s="440"/>
      <c r="AY90" s="440"/>
      <c r="AZ90" s="440"/>
      <c r="BA90" s="440"/>
      <c r="BB90" s="440"/>
      <c r="BC90" s="440"/>
      <c r="BD90" s="440"/>
      <c r="BE90" s="440"/>
      <c r="BF90" s="440"/>
      <c r="BG90" s="440"/>
      <c r="BH90" s="440"/>
      <c r="BI90" s="440"/>
      <c r="BJ90" s="440"/>
      <c r="BK90" s="440"/>
      <c r="BL90" s="440"/>
      <c r="BM90" s="440"/>
      <c r="BN90" s="440"/>
      <c r="BO90" s="440"/>
      <c r="BP90" s="440"/>
      <c r="BQ90" s="440"/>
      <c r="BR90" s="440"/>
      <c r="BS90" s="441"/>
      <c r="BU90" s="439"/>
      <c r="BV90" s="440"/>
      <c r="BW90" s="440"/>
      <c r="BX90" s="440"/>
      <c r="BY90" s="440"/>
      <c r="BZ90" s="440"/>
      <c r="CA90" s="440"/>
      <c r="CB90" s="440"/>
      <c r="CC90" s="440"/>
      <c r="CD90" s="440"/>
      <c r="CE90" s="440"/>
      <c r="CF90" s="440"/>
      <c r="CG90" s="440"/>
      <c r="CH90" s="440"/>
      <c r="CI90" s="440"/>
      <c r="CJ90" s="440"/>
      <c r="CK90" s="440"/>
      <c r="CL90" s="440"/>
      <c r="CM90" s="440"/>
      <c r="CN90" s="440"/>
      <c r="CO90" s="440"/>
      <c r="CP90" s="440"/>
      <c r="CQ90" s="441"/>
      <c r="CX90" s="294">
        <v>85</v>
      </c>
      <c r="CY90" s="289">
        <v>0</v>
      </c>
      <c r="CZ90" s="289">
        <v>0</v>
      </c>
      <c r="DA90" s="289">
        <v>0</v>
      </c>
      <c r="DB90" s="290">
        <f>IF(LEN('2.回線情報'!O92)&gt;13, LEFT('2.回線情報'!O92, 12) &amp; "...", '2.回線情報'!O92)</f>
        <v>0</v>
      </c>
      <c r="DC90" s="290">
        <f>IF(LEN('2.回線情報'!P93)&gt;18, LEFT('2.回線情報'!P93, 17) &amp; "...", '2.回線情報'!P93)</f>
        <v>0</v>
      </c>
      <c r="DD90" s="289">
        <v>0</v>
      </c>
      <c r="DE90" s="289">
        <v>0</v>
      </c>
      <c r="DF90" s="290">
        <f>IF(LEN('2.回線情報'!AD92)&gt;13, LEFT('2.回線情報'!AD92, 12) &amp; "...", '2.回線情報'!AD92)</f>
        <v>0</v>
      </c>
      <c r="DG90" s="289">
        <v>0</v>
      </c>
      <c r="DH90" s="289">
        <v>0</v>
      </c>
      <c r="DR90" s="271" t="str">
        <f t="shared" si="2"/>
        <v xml:space="preserve">申告回線No.87
</v>
      </c>
      <c r="DT90" s="274" t="str">
        <f>IF(CX92=0,"","申告機器No."&amp;CX92&amp;"A")&amp;CHAR(10)&amp;IF(CY92=0,"",CY92)&amp;CHAR(10)&amp;IF(AND('2.回線情報'!N94="",'2.回線情報'!O94="", '2.回線情報'!P94="", '2.回線情報'!Q94="", '2.回線情報'!T94=""), "機器Aなし", IF(DB92=0,"",DB92)&amp;CHAR(10)&amp;IF(DC92=0,"",DC92)&amp;CHAR(10)&amp;IF(DD92=0,"",DD92))</f>
        <v>申告機器No.87A
機器Aなし</v>
      </c>
      <c r="DV90" s="276" t="str">
        <f>IF(CX92=0,"","申告機器No."&amp;CX92&amp;"B")&amp;CHAR(10)&amp;IF(CY92=0,"",CY92)&amp;CHAR(10)&amp;IF(AND('2.回線情報'!AC94="",'2.回線情報'!AD94="", '2.回線情報'!AE94="", '2.回線情報'!AF94="", '2.回線情報'!AI94=""), "機器Bなし", IF(DF92=0,"",DF92)&amp;CHAR(10)&amp;IF(DG92=0,"",DG92)&amp;CHAR(10)&amp;IF(DH92=0,"",DH92))</f>
        <v>申告機器No.87B
機器Bなし</v>
      </c>
    </row>
    <row r="91" spans="1:126" ht="18" customHeight="1" thickBot="1">
      <c r="A91" s="424"/>
      <c r="B91" s="425"/>
      <c r="C91" s="425"/>
      <c r="D91" s="425"/>
      <c r="E91" s="425"/>
      <c r="F91" s="425"/>
      <c r="G91" s="425"/>
      <c r="H91" s="425"/>
      <c r="I91" s="425"/>
      <c r="J91" s="425"/>
      <c r="K91" s="425"/>
      <c r="L91" s="425"/>
      <c r="M91" s="425"/>
      <c r="N91" s="425"/>
      <c r="O91" s="425"/>
      <c r="P91" s="425"/>
      <c r="Q91" s="425"/>
      <c r="R91" s="425"/>
      <c r="S91" s="425"/>
      <c r="T91" s="425"/>
      <c r="U91" s="425"/>
      <c r="V91" s="425"/>
      <c r="W91" s="426"/>
      <c r="Y91" s="439"/>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1"/>
      <c r="AW91" s="439"/>
      <c r="AX91" s="440"/>
      <c r="AY91" s="440"/>
      <c r="AZ91" s="440"/>
      <c r="BA91" s="440"/>
      <c r="BB91" s="440"/>
      <c r="BC91" s="440"/>
      <c r="BD91" s="440"/>
      <c r="BE91" s="440"/>
      <c r="BF91" s="440"/>
      <c r="BG91" s="440"/>
      <c r="BH91" s="440"/>
      <c r="BI91" s="440"/>
      <c r="BJ91" s="440"/>
      <c r="BK91" s="440"/>
      <c r="BL91" s="440"/>
      <c r="BM91" s="440"/>
      <c r="BN91" s="440"/>
      <c r="BO91" s="440"/>
      <c r="BP91" s="440"/>
      <c r="BQ91" s="440"/>
      <c r="BR91" s="440"/>
      <c r="BS91" s="441"/>
      <c r="BU91" s="439"/>
      <c r="BV91" s="440"/>
      <c r="BW91" s="440"/>
      <c r="BX91" s="440"/>
      <c r="BY91" s="440"/>
      <c r="BZ91" s="440"/>
      <c r="CA91" s="440"/>
      <c r="CB91" s="440"/>
      <c r="CC91" s="440"/>
      <c r="CD91" s="440"/>
      <c r="CE91" s="440"/>
      <c r="CF91" s="440"/>
      <c r="CG91" s="440"/>
      <c r="CH91" s="440"/>
      <c r="CI91" s="440"/>
      <c r="CJ91" s="440"/>
      <c r="CK91" s="440"/>
      <c r="CL91" s="440"/>
      <c r="CM91" s="440"/>
      <c r="CN91" s="440"/>
      <c r="CO91" s="440"/>
      <c r="CP91" s="440"/>
      <c r="CQ91" s="441"/>
      <c r="CX91" s="294">
        <v>86</v>
      </c>
      <c r="CY91" s="289">
        <v>0</v>
      </c>
      <c r="CZ91" s="289">
        <v>0</v>
      </c>
      <c r="DA91" s="289">
        <v>0</v>
      </c>
      <c r="DB91" s="290">
        <f>IF(LEN('2.回線情報'!O93)&gt;13, LEFT('2.回線情報'!O93, 12) &amp; "...", '2.回線情報'!O93)</f>
        <v>0</v>
      </c>
      <c r="DC91" s="290">
        <f>IF(LEN('2.回線情報'!P94)&gt;18, LEFT('2.回線情報'!P94, 17) &amp; "...", '2.回線情報'!P94)</f>
        <v>0</v>
      </c>
      <c r="DD91" s="289">
        <v>0</v>
      </c>
      <c r="DE91" s="289">
        <v>0</v>
      </c>
      <c r="DF91" s="290">
        <f>IF(LEN('2.回線情報'!AD93)&gt;13, LEFT('2.回線情報'!AD93, 12) &amp; "...", '2.回線情報'!AD93)</f>
        <v>0</v>
      </c>
      <c r="DG91" s="289">
        <v>0</v>
      </c>
      <c r="DH91" s="289">
        <v>0</v>
      </c>
      <c r="DR91" s="271" t="str">
        <f t="shared" si="2"/>
        <v xml:space="preserve">申告回線No.88
</v>
      </c>
      <c r="DT91" s="274" t="str">
        <f>IF(CX93=0,"","申告機器No."&amp;CX93&amp;"A")&amp;CHAR(10)&amp;IF(CY93=0,"",CY93)&amp;CHAR(10)&amp;IF(AND('2.回線情報'!N95="",'2.回線情報'!O95="", '2.回線情報'!P95="", '2.回線情報'!Q95="", '2.回線情報'!T95=""), "機器Aなし", IF(DB93=0,"",DB93)&amp;CHAR(10)&amp;IF(DC93=0,"",DC93)&amp;CHAR(10)&amp;IF(DD93=0,"",DD93))</f>
        <v>申告機器No.88A
機器Aなし</v>
      </c>
      <c r="DV91" s="276" t="str">
        <f>IF(CX93=0,"","申告機器No."&amp;CX93&amp;"B")&amp;CHAR(10)&amp;IF(CY93=0,"",CY93)&amp;CHAR(10)&amp;IF(AND('2.回線情報'!AC95="",'2.回線情報'!AD95="", '2.回線情報'!AE95="", '2.回線情報'!AF95="", '2.回線情報'!AI95=""), "機器Bなし", IF(DF93=0,"",DF93)&amp;CHAR(10)&amp;IF(DG93=0,"",DG93)&amp;CHAR(10)&amp;IF(DH93=0,"",DH93))</f>
        <v>申告機器No.88B
機器Bなし</v>
      </c>
    </row>
    <row r="92" spans="1:126" ht="18" customHeight="1" thickBot="1">
      <c r="A92" s="424"/>
      <c r="B92" s="425"/>
      <c r="C92" s="425"/>
      <c r="D92" s="425"/>
      <c r="E92" s="425"/>
      <c r="F92" s="425"/>
      <c r="G92" s="425"/>
      <c r="H92" s="425"/>
      <c r="I92" s="425"/>
      <c r="J92" s="425"/>
      <c r="K92" s="425"/>
      <c r="L92" s="425"/>
      <c r="M92" s="425"/>
      <c r="N92" s="425"/>
      <c r="O92" s="425"/>
      <c r="P92" s="425"/>
      <c r="Q92" s="425"/>
      <c r="R92" s="425"/>
      <c r="S92" s="425"/>
      <c r="T92" s="425"/>
      <c r="U92" s="425"/>
      <c r="V92" s="425"/>
      <c r="W92" s="426"/>
      <c r="Y92" s="439"/>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1"/>
      <c r="AW92" s="439"/>
      <c r="AX92" s="440"/>
      <c r="AY92" s="440"/>
      <c r="AZ92" s="440"/>
      <c r="BA92" s="440"/>
      <c r="BB92" s="440"/>
      <c r="BC92" s="440"/>
      <c r="BD92" s="440"/>
      <c r="BE92" s="440"/>
      <c r="BF92" s="440"/>
      <c r="BG92" s="440"/>
      <c r="BH92" s="440"/>
      <c r="BI92" s="440"/>
      <c r="BJ92" s="440"/>
      <c r="BK92" s="440"/>
      <c r="BL92" s="440"/>
      <c r="BM92" s="440"/>
      <c r="BN92" s="440"/>
      <c r="BO92" s="440"/>
      <c r="BP92" s="440"/>
      <c r="BQ92" s="440"/>
      <c r="BR92" s="440"/>
      <c r="BS92" s="441"/>
      <c r="BU92" s="439"/>
      <c r="BV92" s="440"/>
      <c r="BW92" s="440"/>
      <c r="BX92" s="440"/>
      <c r="BY92" s="440"/>
      <c r="BZ92" s="440"/>
      <c r="CA92" s="440"/>
      <c r="CB92" s="440"/>
      <c r="CC92" s="440"/>
      <c r="CD92" s="440"/>
      <c r="CE92" s="440"/>
      <c r="CF92" s="440"/>
      <c r="CG92" s="440"/>
      <c r="CH92" s="440"/>
      <c r="CI92" s="440"/>
      <c r="CJ92" s="440"/>
      <c r="CK92" s="440"/>
      <c r="CL92" s="440"/>
      <c r="CM92" s="440"/>
      <c r="CN92" s="440"/>
      <c r="CO92" s="440"/>
      <c r="CP92" s="440"/>
      <c r="CQ92" s="441"/>
      <c r="CX92" s="294">
        <v>87</v>
      </c>
      <c r="CY92" s="289">
        <v>0</v>
      </c>
      <c r="CZ92" s="289">
        <v>0</v>
      </c>
      <c r="DA92" s="289">
        <v>0</v>
      </c>
      <c r="DB92" s="290">
        <f>IF(LEN('2.回線情報'!O94)&gt;13, LEFT('2.回線情報'!O94, 12) &amp; "...", '2.回線情報'!O94)</f>
        <v>0</v>
      </c>
      <c r="DC92" s="290">
        <f>IF(LEN('2.回線情報'!P95)&gt;18, LEFT('2.回線情報'!P95, 17) &amp; "...", '2.回線情報'!P95)</f>
        <v>0</v>
      </c>
      <c r="DD92" s="289">
        <v>0</v>
      </c>
      <c r="DE92" s="289">
        <v>0</v>
      </c>
      <c r="DF92" s="290">
        <f>IF(LEN('2.回線情報'!AD94)&gt;13, LEFT('2.回線情報'!AD94, 12) &amp; "...", '2.回線情報'!AD94)</f>
        <v>0</v>
      </c>
      <c r="DG92" s="289">
        <v>0</v>
      </c>
      <c r="DH92" s="289">
        <v>0</v>
      </c>
      <c r="DR92" s="271" t="str">
        <f t="shared" si="2"/>
        <v xml:space="preserve">申告回線No.89
</v>
      </c>
      <c r="DT92" s="274" t="str">
        <f>IF(CX94=0,"","申告機器No."&amp;CX94&amp;"A")&amp;CHAR(10)&amp;IF(CY94=0,"",CY94)&amp;CHAR(10)&amp;IF(AND('2.回線情報'!N96="",'2.回線情報'!O96="", '2.回線情報'!P96="", '2.回線情報'!Q96="", '2.回線情報'!T96=""), "機器Aなし", IF(DB94=0,"",DB94)&amp;CHAR(10)&amp;IF(DC94=0,"",DC94)&amp;CHAR(10)&amp;IF(DD94=0,"",DD94))</f>
        <v>申告機器No.89A
機器Aなし</v>
      </c>
      <c r="DV92" s="276" t="str">
        <f>IF(CX94=0,"","申告機器No."&amp;CX94&amp;"B")&amp;CHAR(10)&amp;IF(CY94=0,"",CY94)&amp;CHAR(10)&amp;IF(AND('2.回線情報'!AC96="",'2.回線情報'!AD96="", '2.回線情報'!AE96="", '2.回線情報'!AF96="", '2.回線情報'!AI96=""), "機器Bなし", IF(DF94=0,"",DF94)&amp;CHAR(10)&amp;IF(DG94=0,"",DG94)&amp;CHAR(10)&amp;IF(DH94=0,"",DH94))</f>
        <v>申告機器No.89B
機器Bなし</v>
      </c>
    </row>
    <row r="93" spans="1:126" ht="18" customHeight="1" thickBot="1">
      <c r="A93" s="424"/>
      <c r="B93" s="425"/>
      <c r="C93" s="425"/>
      <c r="D93" s="425"/>
      <c r="E93" s="425"/>
      <c r="F93" s="425"/>
      <c r="G93" s="425"/>
      <c r="H93" s="425"/>
      <c r="I93" s="425"/>
      <c r="J93" s="425"/>
      <c r="K93" s="425"/>
      <c r="L93" s="425"/>
      <c r="M93" s="425"/>
      <c r="N93" s="425"/>
      <c r="O93" s="425"/>
      <c r="P93" s="425"/>
      <c r="Q93" s="425"/>
      <c r="R93" s="425"/>
      <c r="S93" s="425"/>
      <c r="T93" s="425"/>
      <c r="U93" s="425"/>
      <c r="V93" s="425"/>
      <c r="W93" s="426"/>
      <c r="Y93" s="442"/>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4"/>
      <c r="AW93" s="442"/>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4"/>
      <c r="BU93" s="442"/>
      <c r="BV93" s="443"/>
      <c r="BW93" s="443"/>
      <c r="BX93" s="443"/>
      <c r="BY93" s="443"/>
      <c r="BZ93" s="443"/>
      <c r="CA93" s="443"/>
      <c r="CB93" s="443"/>
      <c r="CC93" s="443"/>
      <c r="CD93" s="443"/>
      <c r="CE93" s="443"/>
      <c r="CF93" s="443"/>
      <c r="CG93" s="443"/>
      <c r="CH93" s="443"/>
      <c r="CI93" s="443"/>
      <c r="CJ93" s="443"/>
      <c r="CK93" s="443"/>
      <c r="CL93" s="443"/>
      <c r="CM93" s="443"/>
      <c r="CN93" s="443"/>
      <c r="CO93" s="443"/>
      <c r="CP93" s="443"/>
      <c r="CQ93" s="444"/>
      <c r="CX93" s="294">
        <v>88</v>
      </c>
      <c r="CY93" s="289">
        <v>0</v>
      </c>
      <c r="CZ93" s="289">
        <v>0</v>
      </c>
      <c r="DA93" s="289">
        <v>0</v>
      </c>
      <c r="DB93" s="290">
        <f>IF(LEN('2.回線情報'!O95)&gt;13, LEFT('2.回線情報'!O95, 12) &amp; "...", '2.回線情報'!O95)</f>
        <v>0</v>
      </c>
      <c r="DC93" s="290">
        <f>IF(LEN('2.回線情報'!P96)&gt;18, LEFT('2.回線情報'!P96, 17) &amp; "...", '2.回線情報'!P96)</f>
        <v>0</v>
      </c>
      <c r="DD93" s="289">
        <v>0</v>
      </c>
      <c r="DE93" s="289">
        <v>0</v>
      </c>
      <c r="DF93" s="290">
        <f>IF(LEN('2.回線情報'!AD95)&gt;13, LEFT('2.回線情報'!AD95, 12) &amp; "...", '2.回線情報'!AD95)</f>
        <v>0</v>
      </c>
      <c r="DG93" s="289">
        <v>0</v>
      </c>
      <c r="DH93" s="289">
        <v>0</v>
      </c>
      <c r="DR93" s="271" t="str">
        <f t="shared" si="2"/>
        <v xml:space="preserve">申告回線No.90
</v>
      </c>
      <c r="DT93" s="274" t="str">
        <f>IF(CX95=0,"","申告機器No."&amp;CX95&amp;"A")&amp;CHAR(10)&amp;IF(CY95=0,"",CY95)&amp;CHAR(10)&amp;IF(AND('2.回線情報'!N97="",'2.回線情報'!O97="", '2.回線情報'!P97="", '2.回線情報'!Q97="", '2.回線情報'!T97=""), "機器Aなし", IF(DB95=0,"",DB95)&amp;CHAR(10)&amp;IF(DC95=0,"",DC95)&amp;CHAR(10)&amp;IF(DD95=0,"",DD95))</f>
        <v>申告機器No.90A
機器Aなし</v>
      </c>
      <c r="DV93" s="276" t="str">
        <f>IF(CX95=0,"","申告機器No."&amp;CX95&amp;"B")&amp;CHAR(10)&amp;IF(CY95=0,"",CY95)&amp;CHAR(10)&amp;IF(AND('2.回線情報'!AC97="",'2.回線情報'!AD97="", '2.回線情報'!AE97="", '2.回線情報'!AF97="", '2.回線情報'!AI97=""), "機器Bなし", IF(DF95=0,"",DF95)&amp;CHAR(10)&amp;IF(DG95=0,"",DG95)&amp;CHAR(10)&amp;IF(DH95=0,"",DH95))</f>
        <v>申告機器No.90B
機器Bなし</v>
      </c>
    </row>
    <row r="94" spans="1:126" ht="18" customHeight="1" thickBot="1">
      <c r="A94" s="424"/>
      <c r="B94" s="425"/>
      <c r="C94" s="425"/>
      <c r="D94" s="425"/>
      <c r="E94" s="425"/>
      <c r="F94" s="425"/>
      <c r="G94" s="425"/>
      <c r="H94" s="425"/>
      <c r="I94" s="425"/>
      <c r="J94" s="425"/>
      <c r="K94" s="425"/>
      <c r="L94" s="425"/>
      <c r="M94" s="425"/>
      <c r="N94" s="425"/>
      <c r="O94" s="425"/>
      <c r="P94" s="425"/>
      <c r="Q94" s="425"/>
      <c r="R94" s="425"/>
      <c r="S94" s="425"/>
      <c r="T94" s="425"/>
      <c r="U94" s="425"/>
      <c r="V94" s="425"/>
      <c r="W94" s="426"/>
      <c r="CX94" s="294">
        <v>89</v>
      </c>
      <c r="CY94" s="289">
        <v>0</v>
      </c>
      <c r="CZ94" s="289">
        <v>0</v>
      </c>
      <c r="DA94" s="289">
        <v>0</v>
      </c>
      <c r="DB94" s="290">
        <f>IF(LEN('2.回線情報'!O96)&gt;13, LEFT('2.回線情報'!O96, 12) &amp; "...", '2.回線情報'!O96)</f>
        <v>0</v>
      </c>
      <c r="DC94" s="290">
        <f>IF(LEN('2.回線情報'!P97)&gt;18, LEFT('2.回線情報'!P97, 17) &amp; "...", '2.回線情報'!P97)</f>
        <v>0</v>
      </c>
      <c r="DD94" s="289">
        <v>0</v>
      </c>
      <c r="DE94" s="289">
        <v>0</v>
      </c>
      <c r="DF94" s="290">
        <f>IF(LEN('2.回線情報'!AD96)&gt;13, LEFT('2.回線情報'!AD96, 12) &amp; "...", '2.回線情報'!AD96)</f>
        <v>0</v>
      </c>
      <c r="DG94" s="289">
        <v>0</v>
      </c>
      <c r="DH94" s="289">
        <v>0</v>
      </c>
      <c r="DR94" s="271" t="str">
        <f t="shared" si="2"/>
        <v xml:space="preserve">申告回線No.91
</v>
      </c>
      <c r="DT94" s="274" t="str">
        <f>IF(CX96=0,"","申告機器No."&amp;CX96&amp;"A")&amp;CHAR(10)&amp;IF(CY96=0,"",CY96)&amp;CHAR(10)&amp;IF(AND('2.回線情報'!N98="",'2.回線情報'!O98="", '2.回線情報'!P98="", '2.回線情報'!Q98="", '2.回線情報'!T98=""), "機器Aなし", IF(DB96=0,"",DB96)&amp;CHAR(10)&amp;IF(DC96=0,"",DC96)&amp;CHAR(10)&amp;IF(DD96=0,"",DD96))</f>
        <v>申告機器No.91A
機器Aなし</v>
      </c>
      <c r="DV94" s="276" t="str">
        <f>IF(CX96=0,"","申告機器No."&amp;CX96&amp;"B")&amp;CHAR(10)&amp;IF(CY96=0,"",CY96)&amp;CHAR(10)&amp;IF(AND('2.回線情報'!AC98="",'2.回線情報'!AD98="", '2.回線情報'!AE98="", '2.回線情報'!AF98="", '2.回線情報'!AI98=""), "機器Bなし", IF(DF96=0,"",DF96)&amp;CHAR(10)&amp;IF(DG96=0,"",DG96)&amp;CHAR(10)&amp;IF(DH96=0,"",DH96))</f>
        <v>申告機器No.91B
機器Bなし</v>
      </c>
    </row>
    <row r="95" spans="1:126" ht="18" customHeight="1" thickBot="1">
      <c r="A95" s="424"/>
      <c r="B95" s="425"/>
      <c r="C95" s="425"/>
      <c r="D95" s="425"/>
      <c r="E95" s="425"/>
      <c r="F95" s="425"/>
      <c r="G95" s="425"/>
      <c r="H95" s="425"/>
      <c r="I95" s="425"/>
      <c r="J95" s="425"/>
      <c r="K95" s="425"/>
      <c r="L95" s="425"/>
      <c r="M95" s="425"/>
      <c r="N95" s="425"/>
      <c r="O95" s="425"/>
      <c r="P95" s="425"/>
      <c r="Q95" s="425"/>
      <c r="R95" s="425"/>
      <c r="S95" s="425"/>
      <c r="T95" s="425"/>
      <c r="U95" s="425"/>
      <c r="V95" s="425"/>
      <c r="W95" s="426"/>
      <c r="CX95" s="294">
        <v>90</v>
      </c>
      <c r="CY95" s="289">
        <v>0</v>
      </c>
      <c r="CZ95" s="289">
        <v>0</v>
      </c>
      <c r="DA95" s="289">
        <v>0</v>
      </c>
      <c r="DB95" s="290">
        <f>IF(LEN('2.回線情報'!O97)&gt;13, LEFT('2.回線情報'!O97, 12) &amp; "...", '2.回線情報'!O97)</f>
        <v>0</v>
      </c>
      <c r="DC95" s="290">
        <f>IF(LEN('2.回線情報'!P98)&gt;18, LEFT('2.回線情報'!P98, 17) &amp; "...", '2.回線情報'!P98)</f>
        <v>0</v>
      </c>
      <c r="DD95" s="289">
        <v>0</v>
      </c>
      <c r="DE95" s="289">
        <v>0</v>
      </c>
      <c r="DF95" s="290">
        <f>IF(LEN('2.回線情報'!AD97)&gt;13, LEFT('2.回線情報'!AD97, 12) &amp; "...", '2.回線情報'!AD97)</f>
        <v>0</v>
      </c>
      <c r="DG95" s="289">
        <v>0</v>
      </c>
      <c r="DH95" s="289">
        <v>0</v>
      </c>
      <c r="DR95" s="271" t="str">
        <f t="shared" si="2"/>
        <v xml:space="preserve">申告回線No.92
</v>
      </c>
      <c r="DT95" s="274" t="str">
        <f>IF(CX97=0,"","申告機器No."&amp;CX97&amp;"A")&amp;CHAR(10)&amp;IF(CY97=0,"",CY97)&amp;CHAR(10)&amp;IF(AND('2.回線情報'!N99="",'2.回線情報'!O99="", '2.回線情報'!P99="", '2.回線情報'!Q99="", '2.回線情報'!T99=""), "機器Aなし", IF(DB97=0,"",DB97)&amp;CHAR(10)&amp;IF(DC97=0,"",DC97)&amp;CHAR(10)&amp;IF(DD97=0,"",DD97))</f>
        <v>申告機器No.92A
機器Aなし</v>
      </c>
      <c r="DV95" s="276" t="str">
        <f>IF(CX97=0,"","申告機器No."&amp;CX97&amp;"B")&amp;CHAR(10)&amp;IF(CY97=0,"",CY97)&amp;CHAR(10)&amp;IF(AND('2.回線情報'!AC99="",'2.回線情報'!AD99="", '2.回線情報'!AE99="", '2.回線情報'!AF99="", '2.回線情報'!AI99=""), "機器Bなし", IF(DF97=0,"",DF97)&amp;CHAR(10)&amp;IF(DG97=0,"",DG97)&amp;CHAR(10)&amp;IF(DH97=0,"",DH97))</f>
        <v>申告機器No.92B
機器Bなし</v>
      </c>
    </row>
    <row r="96" spans="1:126" ht="18" customHeight="1" thickBot="1">
      <c r="A96" s="424"/>
      <c r="B96" s="425"/>
      <c r="C96" s="425"/>
      <c r="D96" s="425"/>
      <c r="E96" s="425"/>
      <c r="F96" s="425"/>
      <c r="G96" s="425"/>
      <c r="H96" s="425"/>
      <c r="I96" s="425"/>
      <c r="J96" s="425"/>
      <c r="K96" s="425"/>
      <c r="L96" s="425"/>
      <c r="M96" s="425"/>
      <c r="N96" s="425"/>
      <c r="O96" s="425"/>
      <c r="P96" s="425"/>
      <c r="Q96" s="425"/>
      <c r="R96" s="425"/>
      <c r="S96" s="425"/>
      <c r="T96" s="425"/>
      <c r="U96" s="425"/>
      <c r="V96" s="425"/>
      <c r="W96" s="426"/>
      <c r="CX96" s="294">
        <v>91</v>
      </c>
      <c r="CY96" s="289">
        <v>0</v>
      </c>
      <c r="CZ96" s="289">
        <v>0</v>
      </c>
      <c r="DA96" s="289">
        <v>0</v>
      </c>
      <c r="DB96" s="290">
        <f>IF(LEN('2.回線情報'!O98)&gt;13, LEFT('2.回線情報'!O98, 12) &amp; "...", '2.回線情報'!O98)</f>
        <v>0</v>
      </c>
      <c r="DC96" s="290">
        <f>IF(LEN('2.回線情報'!P99)&gt;18, LEFT('2.回線情報'!P99, 17) &amp; "...", '2.回線情報'!P99)</f>
        <v>0</v>
      </c>
      <c r="DD96" s="289">
        <v>0</v>
      </c>
      <c r="DE96" s="289">
        <v>0</v>
      </c>
      <c r="DF96" s="290">
        <f>IF(LEN('2.回線情報'!AD98)&gt;13, LEFT('2.回線情報'!AD98, 12) &amp; "...", '2.回線情報'!AD98)</f>
        <v>0</v>
      </c>
      <c r="DG96" s="289">
        <v>0</v>
      </c>
      <c r="DH96" s="289">
        <v>0</v>
      </c>
      <c r="DR96" s="271" t="str">
        <f t="shared" si="2"/>
        <v xml:space="preserve">申告回線No.93
</v>
      </c>
      <c r="DT96" s="274" t="str">
        <f>IF(CX98=0,"","申告機器No."&amp;CX98&amp;"A")&amp;CHAR(10)&amp;IF(CY98=0,"",CY98)&amp;CHAR(10)&amp;IF(AND('2.回線情報'!N100="",'2.回線情報'!O100="", '2.回線情報'!P100="", '2.回線情報'!Q100="", '2.回線情報'!T100=""), "機器Aなし", IF(DB98=0,"",DB98)&amp;CHAR(10)&amp;IF(DC98=0,"",DC98)&amp;CHAR(10)&amp;IF(DD98=0,"",DD98))</f>
        <v>申告機器No.93A
機器Aなし</v>
      </c>
      <c r="DV96" s="276" t="str">
        <f>IF(CX98=0,"","申告機器No."&amp;CX98&amp;"B")&amp;CHAR(10)&amp;IF(CY98=0,"",CY98)&amp;CHAR(10)&amp;IF(AND('2.回線情報'!AC100="",'2.回線情報'!AD100="", '2.回線情報'!AE100="", '2.回線情報'!AF100="", '2.回線情報'!AI100=""), "機器Bなし", IF(DF98=0,"",DF98)&amp;CHAR(10)&amp;IF(DG98=0,"",DG98)&amp;CHAR(10)&amp;IF(DH98=0,"",DH98))</f>
        <v>申告機器No.93B
機器Bなし</v>
      </c>
    </row>
    <row r="97" spans="1:126" ht="18" customHeight="1" thickBot="1">
      <c r="A97" s="424"/>
      <c r="B97" s="425"/>
      <c r="C97" s="425"/>
      <c r="D97" s="425"/>
      <c r="E97" s="425"/>
      <c r="F97" s="425"/>
      <c r="G97" s="425"/>
      <c r="H97" s="425"/>
      <c r="I97" s="425"/>
      <c r="J97" s="425"/>
      <c r="K97" s="425"/>
      <c r="L97" s="425"/>
      <c r="M97" s="425"/>
      <c r="N97" s="425"/>
      <c r="O97" s="425"/>
      <c r="P97" s="425"/>
      <c r="Q97" s="425"/>
      <c r="R97" s="425"/>
      <c r="S97" s="425"/>
      <c r="T97" s="425"/>
      <c r="U97" s="425"/>
      <c r="V97" s="425"/>
      <c r="W97" s="426"/>
      <c r="CX97" s="294">
        <v>92</v>
      </c>
      <c r="CY97" s="289">
        <v>0</v>
      </c>
      <c r="CZ97" s="289">
        <v>0</v>
      </c>
      <c r="DA97" s="289">
        <v>0</v>
      </c>
      <c r="DB97" s="290">
        <f>IF(LEN('2.回線情報'!O99)&gt;13, LEFT('2.回線情報'!O99, 12) &amp; "...", '2.回線情報'!O99)</f>
        <v>0</v>
      </c>
      <c r="DC97" s="290">
        <f>IF(LEN('2.回線情報'!P100)&gt;18, LEFT('2.回線情報'!P100, 17) &amp; "...", '2.回線情報'!P100)</f>
        <v>0</v>
      </c>
      <c r="DD97" s="289">
        <v>0</v>
      </c>
      <c r="DE97" s="289">
        <v>0</v>
      </c>
      <c r="DF97" s="290">
        <f>IF(LEN('2.回線情報'!AD99)&gt;13, LEFT('2.回線情報'!AD99, 12) &amp; "...", '2.回線情報'!AD99)</f>
        <v>0</v>
      </c>
      <c r="DG97" s="289">
        <v>0</v>
      </c>
      <c r="DH97" s="289">
        <v>0</v>
      </c>
      <c r="DR97" s="271" t="str">
        <f t="shared" si="2"/>
        <v xml:space="preserve">申告回線No.94
</v>
      </c>
      <c r="DT97" s="274" t="str">
        <f>IF(CX99=0,"","申告機器No."&amp;CX99&amp;"A")&amp;CHAR(10)&amp;IF(CY99=0,"",CY99)&amp;CHAR(10)&amp;IF(AND('2.回線情報'!N101="",'2.回線情報'!O101="", '2.回線情報'!P101="", '2.回線情報'!Q101="", '2.回線情報'!T101=""), "機器Aなし", IF(DB99=0,"",DB99)&amp;CHAR(10)&amp;IF(DC99=0,"",DC99)&amp;CHAR(10)&amp;IF(DD99=0,"",DD99))</f>
        <v>申告機器No.94A
機器Aなし</v>
      </c>
      <c r="DV97" s="276" t="str">
        <f>IF(CX99=0,"","申告機器No."&amp;CX99&amp;"B")&amp;CHAR(10)&amp;IF(CY99=0,"",CY99)&amp;CHAR(10)&amp;IF(AND('2.回線情報'!AC101="",'2.回線情報'!AD101="", '2.回線情報'!AE101="", '2.回線情報'!AF101="", '2.回線情報'!AI101=""), "機器Bなし", IF(DF99=0,"",DF99)&amp;CHAR(10)&amp;IF(DG99=0,"",DG99)&amp;CHAR(10)&amp;IF(DH99=0,"",DH99))</f>
        <v>申告機器No.94B
機器Bなし</v>
      </c>
    </row>
    <row r="98" spans="1:126" ht="18" customHeight="1" thickBot="1">
      <c r="A98" s="424"/>
      <c r="B98" s="425"/>
      <c r="C98" s="425"/>
      <c r="D98" s="425"/>
      <c r="E98" s="425"/>
      <c r="F98" s="425"/>
      <c r="G98" s="425"/>
      <c r="H98" s="425"/>
      <c r="I98" s="425"/>
      <c r="J98" s="425"/>
      <c r="K98" s="425"/>
      <c r="L98" s="425"/>
      <c r="M98" s="425"/>
      <c r="N98" s="425"/>
      <c r="O98" s="425"/>
      <c r="P98" s="425"/>
      <c r="Q98" s="425"/>
      <c r="R98" s="425"/>
      <c r="S98" s="425"/>
      <c r="T98" s="425"/>
      <c r="U98" s="425"/>
      <c r="V98" s="425"/>
      <c r="W98" s="426"/>
      <c r="CX98" s="294">
        <v>93</v>
      </c>
      <c r="CY98" s="289">
        <v>0</v>
      </c>
      <c r="CZ98" s="289">
        <v>0</v>
      </c>
      <c r="DA98" s="289">
        <v>0</v>
      </c>
      <c r="DB98" s="290">
        <f>IF(LEN('2.回線情報'!O100)&gt;13, LEFT('2.回線情報'!O100, 12) &amp; "...", '2.回線情報'!O100)</f>
        <v>0</v>
      </c>
      <c r="DC98" s="290">
        <f>IF(LEN('2.回線情報'!P101)&gt;18, LEFT('2.回線情報'!P101, 17) &amp; "...", '2.回線情報'!P101)</f>
        <v>0</v>
      </c>
      <c r="DD98" s="289">
        <v>0</v>
      </c>
      <c r="DE98" s="289">
        <v>0</v>
      </c>
      <c r="DF98" s="290">
        <f>IF(LEN('2.回線情報'!AD100)&gt;13, LEFT('2.回線情報'!AD100, 12) &amp; "...", '2.回線情報'!AD100)</f>
        <v>0</v>
      </c>
      <c r="DG98" s="289">
        <v>0</v>
      </c>
      <c r="DH98" s="289">
        <v>0</v>
      </c>
      <c r="DR98" s="271" t="str">
        <f t="shared" si="2"/>
        <v xml:space="preserve">申告回線No.95
</v>
      </c>
      <c r="DT98" s="274" t="str">
        <f>IF(CX100=0,"","申告機器No."&amp;CX100&amp;"A")&amp;CHAR(10)&amp;IF(CY100=0,"",CY100)&amp;CHAR(10)&amp;IF(AND('2.回線情報'!N102="",'2.回線情報'!O102="", '2.回線情報'!P102="", '2.回線情報'!Q102="", '2.回線情報'!T102=""), "機器Aなし", IF(DB100=0,"",DB100)&amp;CHAR(10)&amp;IF(DC100=0,"",DC100)&amp;CHAR(10)&amp;IF(DD100=0,"",DD100))</f>
        <v>申告機器No.95A
機器Aなし</v>
      </c>
      <c r="DV98" s="276" t="str">
        <f>IF(CX100=0,"","申告機器No."&amp;CX100&amp;"B")&amp;CHAR(10)&amp;IF(CY100=0,"",CY100)&amp;CHAR(10)&amp;IF(AND('2.回線情報'!AC102="",'2.回線情報'!AD102="", '2.回線情報'!AE102="", '2.回線情報'!AF102="", '2.回線情報'!AI102=""), "機器Bなし", IF(DF100=0,"",DF100)&amp;CHAR(10)&amp;IF(DG100=0,"",DG100)&amp;CHAR(10)&amp;IF(DH100=0,"",DH100))</f>
        <v>申告機器No.95B
機器Bなし</v>
      </c>
    </row>
    <row r="99" spans="1:126" ht="18" customHeight="1" thickBot="1">
      <c r="A99" s="424"/>
      <c r="B99" s="425"/>
      <c r="C99" s="425"/>
      <c r="D99" s="425"/>
      <c r="E99" s="425"/>
      <c r="F99" s="425"/>
      <c r="G99" s="425"/>
      <c r="H99" s="425"/>
      <c r="I99" s="425"/>
      <c r="J99" s="425"/>
      <c r="K99" s="425"/>
      <c r="L99" s="425"/>
      <c r="M99" s="425"/>
      <c r="N99" s="425"/>
      <c r="O99" s="425"/>
      <c r="P99" s="425"/>
      <c r="Q99" s="425"/>
      <c r="R99" s="425"/>
      <c r="S99" s="425"/>
      <c r="T99" s="425"/>
      <c r="U99" s="425"/>
      <c r="V99" s="425"/>
      <c r="W99" s="426"/>
      <c r="CX99" s="294">
        <v>94</v>
      </c>
      <c r="CY99" s="289">
        <v>0</v>
      </c>
      <c r="CZ99" s="289">
        <v>0</v>
      </c>
      <c r="DA99" s="289">
        <v>0</v>
      </c>
      <c r="DB99" s="290">
        <f>IF(LEN('2.回線情報'!O101)&gt;13, LEFT('2.回線情報'!O101, 12) &amp; "...", '2.回線情報'!O101)</f>
        <v>0</v>
      </c>
      <c r="DC99" s="290">
        <f>IF(LEN('2.回線情報'!P102)&gt;18, LEFT('2.回線情報'!P102, 17) &amp; "...", '2.回線情報'!P102)</f>
        <v>0</v>
      </c>
      <c r="DD99" s="289">
        <v>0</v>
      </c>
      <c r="DE99" s="289">
        <v>0</v>
      </c>
      <c r="DF99" s="290">
        <f>IF(LEN('2.回線情報'!AD101)&gt;13, LEFT('2.回線情報'!AD101, 12) &amp; "...", '2.回線情報'!AD101)</f>
        <v>0</v>
      </c>
      <c r="DG99" s="289">
        <v>0</v>
      </c>
      <c r="DH99" s="289">
        <v>0</v>
      </c>
      <c r="DR99" s="271" t="str">
        <f t="shared" si="2"/>
        <v xml:space="preserve">申告回線No.96
</v>
      </c>
      <c r="DT99" s="274" t="str">
        <f>IF(CX101=0,"","申告機器No."&amp;CX101&amp;"A")&amp;CHAR(10)&amp;IF(CY101=0,"",CY101)&amp;CHAR(10)&amp;IF(AND('2.回線情報'!N103="",'2.回線情報'!O103="", '2.回線情報'!P103="", '2.回線情報'!Q103="", '2.回線情報'!T103=""), "機器Aなし", IF(DB101=0,"",DB101)&amp;CHAR(10)&amp;IF(DC101=0,"",DC101)&amp;CHAR(10)&amp;IF(DD101=0,"",DD101))</f>
        <v>申告機器No.96A
機器Aなし</v>
      </c>
      <c r="DV99" s="276" t="str">
        <f>IF(CX101=0,"","申告機器No."&amp;CX101&amp;"B")&amp;CHAR(10)&amp;IF(CY101=0,"",CY101)&amp;CHAR(10)&amp;IF(AND('2.回線情報'!AC103="",'2.回線情報'!AD103="", '2.回線情報'!AE103="", '2.回線情報'!AF103="", '2.回線情報'!AI103=""), "機器Bなし", IF(DF101=0,"",DF101)&amp;CHAR(10)&amp;IF(DG101=0,"",DG101)&amp;CHAR(10)&amp;IF(DH101=0,"",DH101))</f>
        <v>申告機器No.96B
機器Bなし</v>
      </c>
    </row>
    <row r="100" spans="1:126" ht="18" customHeight="1" thickBot="1">
      <c r="A100" s="424"/>
      <c r="B100" s="425"/>
      <c r="C100" s="425"/>
      <c r="D100" s="425"/>
      <c r="E100" s="425"/>
      <c r="F100" s="425"/>
      <c r="G100" s="425"/>
      <c r="H100" s="425"/>
      <c r="I100" s="425"/>
      <c r="J100" s="425"/>
      <c r="K100" s="425"/>
      <c r="L100" s="425"/>
      <c r="M100" s="425"/>
      <c r="N100" s="425"/>
      <c r="O100" s="425"/>
      <c r="P100" s="425"/>
      <c r="Q100" s="425"/>
      <c r="R100" s="425"/>
      <c r="S100" s="425"/>
      <c r="T100" s="425"/>
      <c r="U100" s="425"/>
      <c r="V100" s="425"/>
      <c r="W100" s="426"/>
      <c r="CX100" s="294">
        <v>95</v>
      </c>
      <c r="CY100" s="289">
        <v>0</v>
      </c>
      <c r="CZ100" s="289">
        <v>0</v>
      </c>
      <c r="DA100" s="289">
        <v>0</v>
      </c>
      <c r="DB100" s="290">
        <f>IF(LEN('2.回線情報'!O102)&gt;13, LEFT('2.回線情報'!O102, 12) &amp; "...", '2.回線情報'!O102)</f>
        <v>0</v>
      </c>
      <c r="DC100" s="290">
        <f>IF(LEN('2.回線情報'!P103)&gt;18, LEFT('2.回線情報'!P103, 17) &amp; "...", '2.回線情報'!P103)</f>
        <v>0</v>
      </c>
      <c r="DD100" s="289">
        <v>0</v>
      </c>
      <c r="DE100" s="289">
        <v>0</v>
      </c>
      <c r="DF100" s="290">
        <f>IF(LEN('2.回線情報'!AD102)&gt;13, LEFT('2.回線情報'!AD102, 12) &amp; "...", '2.回線情報'!AD102)</f>
        <v>0</v>
      </c>
      <c r="DG100" s="289">
        <v>0</v>
      </c>
      <c r="DH100" s="289">
        <v>0</v>
      </c>
      <c r="DR100" s="271" t="str">
        <f t="shared" ref="DR100:DR105" si="3">IF(CX102=0,"","申告回線No."&amp;CX102)&amp;CHAR(10)&amp;IF(CY102=0,"",CY102)&amp;CHAR(10)&amp;IF(CZ102=0,"",CZ102)&amp;CHAR(10)&amp;IF(DA102=0,"",DA102)</f>
        <v xml:space="preserve">申告回線No.97
</v>
      </c>
      <c r="DT100" s="274" t="str">
        <f>IF(CX102=0,"","申告機器No."&amp;CX102&amp;"A")&amp;CHAR(10)&amp;IF(CY102=0,"",CY102)&amp;CHAR(10)&amp;IF(AND('2.回線情報'!N104="",'2.回線情報'!O104="", '2.回線情報'!P104="", '2.回線情報'!Q104="", '2.回線情報'!T104=""), "機器Aなし", IF(DB102=0,"",DB102)&amp;CHAR(10)&amp;IF(DC102=0,"",DC102)&amp;CHAR(10)&amp;IF(DD102=0,"",DD102))</f>
        <v>申告機器No.97A
機器Aなし</v>
      </c>
      <c r="DV100" s="276" t="str">
        <f>IF(CX102=0,"","申告機器No."&amp;CX102&amp;"B")&amp;CHAR(10)&amp;IF(CY102=0,"",CY102)&amp;CHAR(10)&amp;IF(AND('2.回線情報'!AC104="",'2.回線情報'!AD104="", '2.回線情報'!AE104="", '2.回線情報'!AF104="", '2.回線情報'!AI104=""), "機器Bなし", IF(DF102=0,"",DF102)&amp;CHAR(10)&amp;IF(DG102=0,"",DG102)&amp;CHAR(10)&amp;IF(DH102=0,"",DH102))</f>
        <v>申告機器No.97B
機器Bなし</v>
      </c>
    </row>
    <row r="101" spans="1:126" ht="18" customHeight="1" thickBot="1">
      <c r="A101" s="424"/>
      <c r="B101" s="425"/>
      <c r="C101" s="425"/>
      <c r="D101" s="425"/>
      <c r="E101" s="425"/>
      <c r="F101" s="425"/>
      <c r="G101" s="425"/>
      <c r="H101" s="425"/>
      <c r="I101" s="425"/>
      <c r="J101" s="425"/>
      <c r="K101" s="425"/>
      <c r="L101" s="425"/>
      <c r="M101" s="425"/>
      <c r="N101" s="425"/>
      <c r="O101" s="425"/>
      <c r="P101" s="425"/>
      <c r="Q101" s="425"/>
      <c r="R101" s="425"/>
      <c r="S101" s="425"/>
      <c r="T101" s="425"/>
      <c r="U101" s="425"/>
      <c r="V101" s="425"/>
      <c r="W101" s="426"/>
      <c r="CX101" s="294">
        <v>96</v>
      </c>
      <c r="CY101" s="289">
        <v>0</v>
      </c>
      <c r="CZ101" s="289">
        <v>0</v>
      </c>
      <c r="DA101" s="289">
        <v>0</v>
      </c>
      <c r="DB101" s="290">
        <f>IF(LEN('2.回線情報'!O103)&gt;13, LEFT('2.回線情報'!O103, 12) &amp; "...", '2.回線情報'!O103)</f>
        <v>0</v>
      </c>
      <c r="DC101" s="290">
        <f>IF(LEN('2.回線情報'!P104)&gt;18, LEFT('2.回線情報'!P104, 17) &amp; "...", '2.回線情報'!P104)</f>
        <v>0</v>
      </c>
      <c r="DD101" s="289">
        <v>0</v>
      </c>
      <c r="DE101" s="289">
        <v>0</v>
      </c>
      <c r="DF101" s="290">
        <f>IF(LEN('2.回線情報'!AD103)&gt;13, LEFT('2.回線情報'!AD103, 12) &amp; "...", '2.回線情報'!AD103)</f>
        <v>0</v>
      </c>
      <c r="DG101" s="289">
        <v>0</v>
      </c>
      <c r="DH101" s="289">
        <v>0</v>
      </c>
      <c r="DR101" s="271" t="str">
        <f t="shared" si="3"/>
        <v xml:space="preserve">申告回線No.98
</v>
      </c>
      <c r="DT101" s="274" t="str">
        <f>IF(CX103=0,"","申告機器No."&amp;CX103&amp;"A")&amp;CHAR(10)&amp;IF(CY103=0,"",CY103)&amp;CHAR(10)&amp;IF(AND('2.回線情報'!N105="",'2.回線情報'!O105="", '2.回線情報'!P105="", '2.回線情報'!Q105="", '2.回線情報'!T105=""), "機器Aなし", IF(DB103=0,"",DB103)&amp;CHAR(10)&amp;IF(DC103=0,"",DC103)&amp;CHAR(10)&amp;IF(DD103=0,"",DD103))</f>
        <v>申告機器No.98A
機器Aなし</v>
      </c>
      <c r="DV101" s="276" t="str">
        <f>IF(CX103=0,"","申告機器No."&amp;CX103&amp;"B")&amp;CHAR(10)&amp;IF(CY103=0,"",CY103)&amp;CHAR(10)&amp;IF(AND('2.回線情報'!AC105="",'2.回線情報'!AD105="", '2.回線情報'!AE105="", '2.回線情報'!AF105="", '2.回線情報'!AI105=""), "機器Bなし", IF(DF103=0,"",DF103)&amp;CHAR(10)&amp;IF(DG103=0,"",DG103)&amp;CHAR(10)&amp;IF(DH103=0,"",DH103))</f>
        <v>申告機器No.98B
機器Bなし</v>
      </c>
    </row>
    <row r="102" spans="1:126" ht="18" customHeight="1" thickBot="1">
      <c r="A102" s="424"/>
      <c r="B102" s="425"/>
      <c r="C102" s="425"/>
      <c r="D102" s="425"/>
      <c r="E102" s="425"/>
      <c r="F102" s="425"/>
      <c r="G102" s="425"/>
      <c r="H102" s="425"/>
      <c r="I102" s="425"/>
      <c r="J102" s="425"/>
      <c r="K102" s="425"/>
      <c r="L102" s="425"/>
      <c r="M102" s="425"/>
      <c r="N102" s="425"/>
      <c r="O102" s="425"/>
      <c r="P102" s="425"/>
      <c r="Q102" s="425"/>
      <c r="R102" s="425"/>
      <c r="S102" s="425"/>
      <c r="T102" s="425"/>
      <c r="U102" s="425"/>
      <c r="V102" s="425"/>
      <c r="W102" s="426"/>
      <c r="CX102" s="294">
        <v>97</v>
      </c>
      <c r="CY102" s="289">
        <v>0</v>
      </c>
      <c r="CZ102" s="289">
        <v>0</v>
      </c>
      <c r="DA102" s="289">
        <v>0</v>
      </c>
      <c r="DB102" s="290">
        <f>IF(LEN('2.回線情報'!O104)&gt;13, LEFT('2.回線情報'!O104, 12) &amp; "...", '2.回線情報'!O104)</f>
        <v>0</v>
      </c>
      <c r="DC102" s="290">
        <f>IF(LEN('2.回線情報'!P105)&gt;18, LEFT('2.回線情報'!P105, 17) &amp; "...", '2.回線情報'!P105)</f>
        <v>0</v>
      </c>
      <c r="DD102" s="289">
        <v>0</v>
      </c>
      <c r="DE102" s="289">
        <v>0</v>
      </c>
      <c r="DF102" s="290">
        <f>IF(LEN('2.回線情報'!AD104)&gt;13, LEFT('2.回線情報'!AD104, 12) &amp; "...", '2.回線情報'!AD104)</f>
        <v>0</v>
      </c>
      <c r="DG102" s="289">
        <v>0</v>
      </c>
      <c r="DH102" s="289">
        <v>0</v>
      </c>
      <c r="DR102" s="271" t="str">
        <f t="shared" si="3"/>
        <v xml:space="preserve">申告回線No.99
</v>
      </c>
      <c r="DT102" s="274" t="str">
        <f>IF(CX104=0,"","申告機器No."&amp;CX104&amp;"A")&amp;CHAR(10)&amp;IF(CY104=0,"",CY104)&amp;CHAR(10)&amp;IF(AND('2.回線情報'!N106="",'2.回線情報'!O106="", '2.回線情報'!P106="", '2.回線情報'!Q106="", '2.回線情報'!T106=""), "機器Aなし", IF(DB104=0,"",DB104)&amp;CHAR(10)&amp;IF(DC104=0,"",DC104)&amp;CHAR(10)&amp;IF(DD104=0,"",DD104))</f>
        <v>申告機器No.99A
機器Aなし</v>
      </c>
      <c r="DV102" s="276" t="str">
        <f>IF(CX104=0,"","申告機器No."&amp;CX104&amp;"B")&amp;CHAR(10)&amp;IF(CY104=0,"",CY104)&amp;CHAR(10)&amp;IF(AND('2.回線情報'!AC106="",'2.回線情報'!AD106="", '2.回線情報'!AE106="", '2.回線情報'!AF106="", '2.回線情報'!AI106=""), "機器Bなし", IF(DF104=0,"",DF104)&amp;CHAR(10)&amp;IF(DG104=0,"",DG104)&amp;CHAR(10)&amp;IF(DH104=0,"",DH104))</f>
        <v>申告機器No.99B
機器Bなし</v>
      </c>
    </row>
    <row r="103" spans="1:126" ht="18" customHeight="1" thickBot="1">
      <c r="A103" s="424"/>
      <c r="B103" s="425"/>
      <c r="C103" s="425"/>
      <c r="D103" s="425"/>
      <c r="E103" s="425"/>
      <c r="F103" s="425"/>
      <c r="G103" s="425"/>
      <c r="H103" s="425"/>
      <c r="I103" s="425"/>
      <c r="J103" s="425"/>
      <c r="K103" s="425"/>
      <c r="L103" s="425"/>
      <c r="M103" s="425"/>
      <c r="N103" s="425"/>
      <c r="O103" s="425"/>
      <c r="P103" s="425"/>
      <c r="Q103" s="425"/>
      <c r="R103" s="425"/>
      <c r="S103" s="425"/>
      <c r="T103" s="425"/>
      <c r="U103" s="425"/>
      <c r="V103" s="425"/>
      <c r="W103" s="426"/>
      <c r="CX103" s="294">
        <v>98</v>
      </c>
      <c r="CY103" s="289">
        <v>0</v>
      </c>
      <c r="CZ103" s="289">
        <v>0</v>
      </c>
      <c r="DA103" s="289">
        <v>0</v>
      </c>
      <c r="DB103" s="290">
        <f>IF(LEN('2.回線情報'!O105)&gt;13, LEFT('2.回線情報'!O105, 12) &amp; "...", '2.回線情報'!O105)</f>
        <v>0</v>
      </c>
      <c r="DC103" s="290">
        <f>IF(LEN('2.回線情報'!P106)&gt;18, LEFT('2.回線情報'!P106, 17) &amp; "...", '2.回線情報'!P106)</f>
        <v>0</v>
      </c>
      <c r="DD103" s="289">
        <v>0</v>
      </c>
      <c r="DE103" s="289">
        <v>0</v>
      </c>
      <c r="DF103" s="290">
        <f>IF(LEN('2.回線情報'!AD105)&gt;13, LEFT('2.回線情報'!AD105, 12) &amp; "...", '2.回線情報'!AD105)</f>
        <v>0</v>
      </c>
      <c r="DG103" s="289">
        <v>0</v>
      </c>
      <c r="DH103" s="289">
        <v>0</v>
      </c>
      <c r="DR103" s="271" t="str">
        <f t="shared" si="3"/>
        <v xml:space="preserve">申告回線No.100
</v>
      </c>
      <c r="DT103" s="274" t="str">
        <f>IF(CX105=0,"","申告機器No."&amp;CX105&amp;"A")&amp;CHAR(10)&amp;IF(CY105=0,"",CY105)&amp;CHAR(10)&amp;IF(AND('2.回線情報'!N107="",'2.回線情報'!O107="", '2.回線情報'!P107="", '2.回線情報'!Q107="", '2.回線情報'!T107=""), "機器Aなし", IF(DB105=0,"",DB105)&amp;CHAR(10)&amp;IF(DC105=0,"",DC105)&amp;CHAR(10)&amp;IF(DD105=0,"",DD105))</f>
        <v>申告機器No.100A
機器Aなし</v>
      </c>
      <c r="DV103" s="276" t="str">
        <f>IF(CX105=0,"","申告機器No."&amp;CX105&amp;"B")&amp;CHAR(10)&amp;IF(CY105=0,"",CY105)&amp;CHAR(10)&amp;IF(AND('2.回線情報'!AC107="",'2.回線情報'!AD107="", '2.回線情報'!AE107="", '2.回線情報'!AF107="", '2.回線情報'!AI107=""), "機器Bなし", IF(DF105=0,"",DF105)&amp;CHAR(10)&amp;IF(DG105=0,"",DG105)&amp;CHAR(10)&amp;IF(DH105=0,"",DH105))</f>
        <v>申告機器No.100B
機器Bなし</v>
      </c>
    </row>
    <row r="104" spans="1:126" ht="18" customHeight="1" thickBot="1">
      <c r="A104" s="424"/>
      <c r="B104" s="425"/>
      <c r="C104" s="425"/>
      <c r="D104" s="425"/>
      <c r="E104" s="425"/>
      <c r="F104" s="425"/>
      <c r="G104" s="425"/>
      <c r="H104" s="425"/>
      <c r="I104" s="425"/>
      <c r="J104" s="425"/>
      <c r="K104" s="425"/>
      <c r="L104" s="425"/>
      <c r="M104" s="425"/>
      <c r="N104" s="425"/>
      <c r="O104" s="425"/>
      <c r="P104" s="425"/>
      <c r="Q104" s="425"/>
      <c r="R104" s="425"/>
      <c r="S104" s="425"/>
      <c r="T104" s="425"/>
      <c r="U104" s="425"/>
      <c r="V104" s="425"/>
      <c r="W104" s="426"/>
      <c r="CX104" s="294">
        <v>99</v>
      </c>
      <c r="CY104" s="289">
        <v>0</v>
      </c>
      <c r="CZ104" s="289">
        <v>0</v>
      </c>
      <c r="DA104" s="289">
        <v>0</v>
      </c>
      <c r="DB104" s="290">
        <f>IF(LEN('2.回線情報'!O106)&gt;13, LEFT('2.回線情報'!O106, 12) &amp; "...", '2.回線情報'!O106)</f>
        <v>0</v>
      </c>
      <c r="DC104" s="290">
        <f>IF(LEN('2.回線情報'!P107)&gt;18, LEFT('2.回線情報'!P107, 17) &amp; "...", '2.回線情報'!P107)</f>
        <v>0</v>
      </c>
      <c r="DD104" s="289">
        <v>0</v>
      </c>
      <c r="DE104" s="289">
        <v>0</v>
      </c>
      <c r="DF104" s="290">
        <f>IF(LEN('2.回線情報'!AD106)&gt;13, LEFT('2.回線情報'!AD106, 12) &amp; "...", '2.回線情報'!AD106)</f>
        <v>0</v>
      </c>
      <c r="DG104" s="289">
        <v>0</v>
      </c>
      <c r="DH104" s="289">
        <v>0</v>
      </c>
      <c r="DR104" s="271" t="str">
        <f t="shared" si="3"/>
        <v xml:space="preserve">
</v>
      </c>
      <c r="DT104" s="274" t="str">
        <f>IF(CX106=0,"","申告機器No."&amp;CX106&amp;"A")&amp;CHAR(10)&amp;IF(CY106=0,"",CY106)&amp;CHAR(10)&amp;IF(AND('2.回線情報'!N108="",'2.回線情報'!O108="", '2.回線情報'!P108="", '2.回線情報'!Q108="", '2.回線情報'!T108=""), "機器Aなし", IF(DB106=0,"",DB106)&amp;CHAR(10)&amp;IF(DC106=0,"",DC106)&amp;CHAR(10)&amp;IF(DD106=0,"",DD106))</f>
        <v xml:space="preserve">
機器Aなし</v>
      </c>
      <c r="DV104" s="276" t="str">
        <f>IF(CX106=0,"","申告機器No."&amp;CX106&amp;"B")&amp;CHAR(10)&amp;IF(CY106=0,"",CY106)&amp;CHAR(10)&amp;IF(AND('2.回線情報'!AC108="",'2.回線情報'!AD108="", '2.回線情報'!AE108="", '2.回線情報'!AF108="", '2.回線情報'!AI108=""), "機器Bなし", IF(DF106=0,"",DF106)&amp;CHAR(10)&amp;IF(DG106=0,"",DG106)&amp;CHAR(10)&amp;IF(DH106=0,"",DH106))</f>
        <v xml:space="preserve">
機器Bなし</v>
      </c>
    </row>
    <row r="105" spans="1:126" ht="18" customHeight="1" thickBot="1">
      <c r="A105" s="424"/>
      <c r="B105" s="425"/>
      <c r="C105" s="425"/>
      <c r="D105" s="425"/>
      <c r="E105" s="425"/>
      <c r="F105" s="425"/>
      <c r="G105" s="425"/>
      <c r="H105" s="425"/>
      <c r="I105" s="425"/>
      <c r="J105" s="425"/>
      <c r="K105" s="425"/>
      <c r="L105" s="425"/>
      <c r="M105" s="425"/>
      <c r="N105" s="425"/>
      <c r="O105" s="425"/>
      <c r="P105" s="425"/>
      <c r="Q105" s="425"/>
      <c r="R105" s="425"/>
      <c r="S105" s="425"/>
      <c r="T105" s="425"/>
      <c r="U105" s="425"/>
      <c r="V105" s="425"/>
      <c r="W105" s="426"/>
      <c r="CX105" s="294">
        <v>100</v>
      </c>
      <c r="CY105" s="293">
        <v>0</v>
      </c>
      <c r="CZ105" s="293">
        <v>0</v>
      </c>
      <c r="DA105" s="293">
        <v>0</v>
      </c>
      <c r="DB105" s="290">
        <f>IF(LEN('2.回線情報'!O107)&gt;13, LEFT('2.回線情報'!O107, 12) &amp; "...", '2.回線情報'!O107)</f>
        <v>0</v>
      </c>
      <c r="DC105" s="290">
        <f>IF(LEN('2.回線情報'!P108)&gt;18, LEFT('2.回線情報'!P108, 17) &amp; "...", '2.回線情報'!P108)</f>
        <v>0</v>
      </c>
      <c r="DD105" s="293">
        <v>0</v>
      </c>
      <c r="DE105" s="293">
        <v>0</v>
      </c>
      <c r="DF105" s="290">
        <f>IF(LEN('2.回線情報'!AD107)&gt;13, LEFT('2.回線情報'!AD107, 12) &amp; "...", '2.回線情報'!AD107)</f>
        <v>0</v>
      </c>
      <c r="DG105" s="293">
        <v>0</v>
      </c>
      <c r="DH105" s="293">
        <v>0</v>
      </c>
      <c r="DR105" s="271" t="str">
        <f t="shared" si="3"/>
        <v xml:space="preserve">
</v>
      </c>
      <c r="DT105" s="274" t="str">
        <f>IF(CX107=0,"","申告機器No."&amp;CX107&amp;"A")&amp;CHAR(10)&amp;IF(CY107=0,"",CY107)&amp;CHAR(10)&amp;IF(AND('2.回線情報'!N109="",'2.回線情報'!O109="", '2.回線情報'!P109="", '2.回線情報'!Q109="", '2.回線情報'!T109=""), "機器Aなし", IF(DB107=0,"",DB107)&amp;CHAR(10)&amp;IF(DC107=0,"",DC107)&amp;CHAR(10)&amp;IF(DD107=0,"",DD107))</f>
        <v xml:space="preserve">
機器Aなし</v>
      </c>
      <c r="DV105" s="276" t="str">
        <f>IF(CX107=0,"","申告機器No."&amp;CX107&amp;"B")&amp;CHAR(10)&amp;IF(CY107=0,"",CY107)&amp;CHAR(10)&amp;IF(AND('2.回線情報'!AC109="",'2.回線情報'!AD109="", '2.回線情報'!AE109="", '2.回線情報'!AF109="", '2.回線情報'!AI109=""), "機器Bなし", IF(DF107=0,"",DF107)&amp;CHAR(10)&amp;IF(DG107=0,"",DG107)&amp;CHAR(10)&amp;IF(DH107=0,"",DH107))</f>
        <v xml:space="preserve">
機器Bなし</v>
      </c>
    </row>
    <row r="106" spans="1:126" ht="17.649999999999999" customHeight="1">
      <c r="A106" s="424"/>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6"/>
    </row>
    <row r="107" spans="1:126" ht="17.649999999999999" customHeight="1">
      <c r="A107" s="424"/>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6"/>
    </row>
    <row r="108" spans="1:126" ht="17.649999999999999" customHeight="1">
      <c r="A108" s="424"/>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6"/>
    </row>
    <row r="109" spans="1:126" ht="17.649999999999999" customHeight="1">
      <c r="A109" s="424"/>
      <c r="B109" s="425"/>
      <c r="C109" s="425"/>
      <c r="D109" s="425"/>
      <c r="E109" s="425"/>
      <c r="F109" s="425"/>
      <c r="G109" s="425"/>
      <c r="H109" s="425"/>
      <c r="I109" s="425"/>
      <c r="J109" s="425"/>
      <c r="K109" s="425"/>
      <c r="L109" s="425"/>
      <c r="M109" s="425"/>
      <c r="N109" s="425"/>
      <c r="O109" s="425"/>
      <c r="P109" s="425"/>
      <c r="Q109" s="425"/>
      <c r="R109" s="425"/>
      <c r="S109" s="425"/>
      <c r="T109" s="425"/>
      <c r="U109" s="425"/>
      <c r="V109" s="425"/>
      <c r="W109" s="426"/>
    </row>
    <row r="110" spans="1:126" ht="17.649999999999999" customHeight="1">
      <c r="A110" s="424"/>
      <c r="B110" s="425"/>
      <c r="C110" s="425"/>
      <c r="D110" s="425"/>
      <c r="E110" s="425"/>
      <c r="F110" s="425"/>
      <c r="G110" s="425"/>
      <c r="H110" s="425"/>
      <c r="I110" s="425"/>
      <c r="J110" s="425"/>
      <c r="K110" s="425"/>
      <c r="L110" s="425"/>
      <c r="M110" s="425"/>
      <c r="N110" s="425"/>
      <c r="O110" s="425"/>
      <c r="P110" s="425"/>
      <c r="Q110" s="425"/>
      <c r="R110" s="425"/>
      <c r="S110" s="425"/>
      <c r="T110" s="425"/>
      <c r="U110" s="425"/>
      <c r="V110" s="425"/>
      <c r="W110" s="426"/>
    </row>
    <row r="111" spans="1:126" ht="17.649999999999999" customHeight="1">
      <c r="A111" s="424"/>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6"/>
    </row>
    <row r="112" spans="1:126" ht="17.649999999999999" customHeight="1">
      <c r="A112" s="424"/>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6"/>
    </row>
    <row r="113" spans="1:23" ht="17.649999999999999" customHeight="1">
      <c r="A113" s="424"/>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6"/>
    </row>
    <row r="114" spans="1:23" ht="17.649999999999999" customHeight="1">
      <c r="A114" s="424"/>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6"/>
    </row>
    <row r="115" spans="1:23" ht="17.649999999999999" customHeight="1">
      <c r="A115" s="424"/>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6"/>
    </row>
    <row r="116" spans="1:23" ht="17.649999999999999" customHeight="1">
      <c r="A116" s="424"/>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6"/>
    </row>
    <row r="117" spans="1:23" ht="17.649999999999999" customHeight="1">
      <c r="A117" s="424"/>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6"/>
    </row>
    <row r="118" spans="1:23" ht="17.649999999999999" customHeight="1">
      <c r="A118" s="424"/>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6"/>
    </row>
    <row r="119" spans="1:23" ht="17.649999999999999" customHeight="1">
      <c r="A119" s="424"/>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6"/>
    </row>
    <row r="120" spans="1:23" ht="17.649999999999999" customHeight="1">
      <c r="A120" s="427"/>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9"/>
    </row>
    <row r="121" spans="1:23" ht="17.649999999999999" customHeight="1">
      <c r="A121" s="430"/>
      <c r="B121" s="431"/>
      <c r="C121" s="431"/>
      <c r="D121" s="431"/>
      <c r="E121" s="431"/>
      <c r="F121" s="431"/>
      <c r="G121" s="431"/>
      <c r="H121" s="431"/>
      <c r="I121" s="431"/>
      <c r="J121" s="431"/>
      <c r="K121" s="431"/>
      <c r="L121" s="431"/>
      <c r="M121" s="434" t="s">
        <v>363</v>
      </c>
      <c r="N121" s="435"/>
      <c r="O121" s="435"/>
      <c r="P121" s="435"/>
      <c r="Q121" s="435"/>
      <c r="R121" s="435"/>
      <c r="S121" s="435"/>
      <c r="T121" s="434" t="s">
        <v>364</v>
      </c>
      <c r="U121" s="435"/>
      <c r="V121" s="435"/>
      <c r="W121" s="435"/>
    </row>
    <row r="122" spans="1:23" ht="18" customHeight="1">
      <c r="A122" s="432"/>
      <c r="B122" s="433"/>
      <c r="C122" s="433"/>
      <c r="D122" s="433"/>
      <c r="E122" s="433"/>
      <c r="F122" s="433"/>
      <c r="G122" s="433"/>
      <c r="H122" s="433"/>
      <c r="I122" s="433"/>
      <c r="J122" s="433"/>
      <c r="K122" s="433"/>
      <c r="L122" s="433"/>
      <c r="M122" s="434"/>
      <c r="N122" s="435"/>
      <c r="O122" s="435"/>
      <c r="P122" s="435"/>
      <c r="Q122" s="435"/>
      <c r="R122" s="435"/>
      <c r="S122" s="435"/>
      <c r="T122" s="434"/>
      <c r="U122" s="435"/>
      <c r="V122" s="435"/>
      <c r="W122" s="435"/>
    </row>
    <row r="123" spans="1:23" ht="17.649999999999999" customHeight="1">
      <c r="A123" s="424" t="s">
        <v>386</v>
      </c>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6"/>
    </row>
    <row r="124" spans="1:23" ht="17.649999999999999" customHeight="1">
      <c r="A124" s="424"/>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6"/>
    </row>
    <row r="125" spans="1:23" ht="17.649999999999999" customHeight="1">
      <c r="A125" s="424"/>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6"/>
    </row>
    <row r="126" spans="1:23" ht="17.649999999999999" customHeight="1">
      <c r="A126" s="424"/>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6"/>
    </row>
    <row r="127" spans="1:23" ht="17.649999999999999" customHeight="1">
      <c r="A127" s="424"/>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6"/>
    </row>
    <row r="128" spans="1:23" ht="17.649999999999999" customHeight="1">
      <c r="A128" s="424"/>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26"/>
    </row>
    <row r="129" spans="1:23" ht="17.649999999999999" customHeight="1">
      <c r="A129" s="424"/>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6"/>
    </row>
    <row r="130" spans="1:23" ht="17.649999999999999" customHeight="1">
      <c r="A130" s="424"/>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6"/>
    </row>
    <row r="131" spans="1:23" ht="17.649999999999999" customHeight="1">
      <c r="A131" s="424"/>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6"/>
    </row>
    <row r="132" spans="1:23" ht="17.649999999999999" customHeight="1">
      <c r="A132" s="424"/>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6"/>
    </row>
    <row r="133" spans="1:23" ht="17.649999999999999" customHeight="1">
      <c r="A133" s="424"/>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6"/>
    </row>
    <row r="134" spans="1:23" ht="17.649999999999999" customHeight="1">
      <c r="A134" s="424"/>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6"/>
    </row>
    <row r="135" spans="1:23" ht="17.649999999999999" customHeight="1">
      <c r="A135" s="424"/>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6"/>
    </row>
    <row r="136" spans="1:23" ht="17.649999999999999"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6"/>
    </row>
    <row r="137" spans="1:23" ht="17.649999999999999" customHeight="1">
      <c r="A137" s="424"/>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6"/>
    </row>
    <row r="138" spans="1:23" ht="17.649999999999999" customHeight="1">
      <c r="A138" s="424"/>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6"/>
    </row>
    <row r="139" spans="1:23" ht="17.649999999999999" customHeight="1">
      <c r="A139" s="424"/>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6"/>
    </row>
    <row r="140" spans="1:23" ht="17.649999999999999" customHeight="1">
      <c r="A140" s="424"/>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6"/>
    </row>
    <row r="141" spans="1:23" ht="17.649999999999999" customHeight="1">
      <c r="A141" s="424"/>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6"/>
    </row>
    <row r="142" spans="1:23" ht="17.649999999999999" customHeight="1">
      <c r="A142" s="424"/>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6"/>
    </row>
    <row r="143" spans="1:23" ht="17.649999999999999" customHeight="1">
      <c r="A143" s="424"/>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6"/>
    </row>
    <row r="144" spans="1:23" ht="17.649999999999999" customHeight="1">
      <c r="A144" s="424"/>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6"/>
    </row>
    <row r="145" spans="1:23" ht="17.649999999999999" customHeight="1">
      <c r="A145" s="424"/>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6"/>
    </row>
    <row r="146" spans="1:23" ht="17.649999999999999" customHeight="1">
      <c r="A146" s="424"/>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6"/>
    </row>
    <row r="147" spans="1:23" ht="17.649999999999999" customHeight="1">
      <c r="A147" s="424"/>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6"/>
    </row>
    <row r="148" spans="1:23" ht="17.649999999999999" customHeight="1">
      <c r="A148" s="424"/>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6"/>
    </row>
    <row r="149" spans="1:23" ht="17.649999999999999" customHeight="1">
      <c r="A149" s="424"/>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6"/>
    </row>
    <row r="150" spans="1:23" ht="17.649999999999999" customHeight="1">
      <c r="A150" s="424"/>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6"/>
    </row>
    <row r="151" spans="1:23" ht="17.649999999999999" customHeight="1">
      <c r="A151" s="424"/>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6"/>
    </row>
    <row r="152" spans="1:23" ht="17.649999999999999" customHeight="1">
      <c r="A152" s="424"/>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6"/>
    </row>
    <row r="153" spans="1:23" ht="17.649999999999999" customHeight="1">
      <c r="A153" s="424"/>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6"/>
    </row>
    <row r="154" spans="1:23" ht="17.649999999999999" customHeight="1">
      <c r="A154" s="424"/>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6"/>
    </row>
    <row r="155" spans="1:23" ht="17.649999999999999" customHeight="1">
      <c r="A155" s="424"/>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6"/>
    </row>
    <row r="156" spans="1:23" ht="17.649999999999999" customHeight="1">
      <c r="A156" s="424"/>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6"/>
    </row>
    <row r="157" spans="1:23" ht="17.649999999999999" customHeight="1">
      <c r="A157" s="424"/>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6"/>
    </row>
    <row r="158" spans="1:23" ht="17.649999999999999" customHeight="1">
      <c r="A158" s="424"/>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6"/>
    </row>
    <row r="159" spans="1:23" ht="17.649999999999999" customHeight="1">
      <c r="A159" s="427"/>
      <c r="B159" s="428"/>
      <c r="C159" s="428"/>
      <c r="D159" s="428"/>
      <c r="E159" s="428"/>
      <c r="F159" s="428"/>
      <c r="G159" s="428"/>
      <c r="H159" s="428"/>
      <c r="I159" s="428"/>
      <c r="J159" s="428"/>
      <c r="K159" s="428"/>
      <c r="L159" s="428"/>
      <c r="M159" s="428"/>
      <c r="N159" s="428"/>
      <c r="O159" s="428"/>
      <c r="P159" s="428"/>
      <c r="Q159" s="428"/>
      <c r="R159" s="428"/>
      <c r="S159" s="428"/>
      <c r="T159" s="428"/>
      <c r="U159" s="428"/>
      <c r="V159" s="428"/>
      <c r="W159" s="429"/>
    </row>
    <row r="160" spans="1:23" ht="17.649999999999999" customHeight="1">
      <c r="A160" s="430"/>
      <c r="B160" s="431"/>
      <c r="C160" s="431"/>
      <c r="D160" s="431"/>
      <c r="E160" s="431"/>
      <c r="F160" s="431"/>
      <c r="G160" s="431"/>
      <c r="H160" s="431"/>
      <c r="I160" s="431"/>
      <c r="J160" s="431"/>
      <c r="K160" s="431"/>
      <c r="L160" s="431"/>
      <c r="M160" s="434" t="s">
        <v>363</v>
      </c>
      <c r="N160" s="435"/>
      <c r="O160" s="435"/>
      <c r="P160" s="435"/>
      <c r="Q160" s="435"/>
      <c r="R160" s="435"/>
      <c r="S160" s="435"/>
      <c r="T160" s="434" t="s">
        <v>364</v>
      </c>
      <c r="U160" s="435"/>
      <c r="V160" s="435"/>
      <c r="W160" s="435"/>
    </row>
    <row r="161" spans="1:23" ht="17.649999999999999" customHeight="1">
      <c r="A161" s="432"/>
      <c r="B161" s="433"/>
      <c r="C161" s="433"/>
      <c r="D161" s="433"/>
      <c r="E161" s="433"/>
      <c r="F161" s="433"/>
      <c r="G161" s="433"/>
      <c r="H161" s="433"/>
      <c r="I161" s="433"/>
      <c r="J161" s="433"/>
      <c r="K161" s="433"/>
      <c r="L161" s="433"/>
      <c r="M161" s="434"/>
      <c r="N161" s="435"/>
      <c r="O161" s="435"/>
      <c r="P161" s="435"/>
      <c r="Q161" s="435"/>
      <c r="R161" s="435"/>
      <c r="S161" s="435"/>
      <c r="T161" s="434"/>
      <c r="U161" s="435"/>
      <c r="V161" s="435"/>
      <c r="W161" s="435"/>
    </row>
    <row r="162" spans="1:23" ht="17.649999999999999" customHeight="1">
      <c r="A162" s="424" t="s">
        <v>386</v>
      </c>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6"/>
    </row>
    <row r="163" spans="1:23" ht="17.649999999999999" customHeight="1">
      <c r="A163" s="424"/>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6"/>
    </row>
    <row r="164" spans="1:23" ht="17.649999999999999" customHeight="1">
      <c r="A164" s="424"/>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6"/>
    </row>
    <row r="165" spans="1:23" ht="17.649999999999999" customHeight="1">
      <c r="A165" s="424"/>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6"/>
    </row>
    <row r="166" spans="1:23" ht="17.649999999999999" customHeight="1">
      <c r="A166" s="424"/>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6"/>
    </row>
    <row r="167" spans="1:23" ht="17.649999999999999" customHeight="1">
      <c r="A167" s="424"/>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6"/>
    </row>
    <row r="168" spans="1:23" ht="17.649999999999999" customHeight="1">
      <c r="A168" s="424"/>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6"/>
    </row>
    <row r="169" spans="1:23" ht="17.649999999999999" customHeight="1">
      <c r="A169" s="424"/>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6"/>
    </row>
    <row r="170" spans="1:23" ht="17.649999999999999" customHeight="1">
      <c r="A170" s="424"/>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6"/>
    </row>
    <row r="171" spans="1:23" ht="17.649999999999999" customHeight="1">
      <c r="A171" s="424"/>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6"/>
    </row>
    <row r="172" spans="1:23" ht="17.649999999999999" customHeight="1">
      <c r="A172" s="424"/>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6"/>
    </row>
    <row r="173" spans="1:23" ht="17.649999999999999" customHeight="1">
      <c r="A173" s="424"/>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6"/>
    </row>
    <row r="174" spans="1:23" ht="17.649999999999999" customHeight="1">
      <c r="A174" s="424"/>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6"/>
    </row>
    <row r="175" spans="1:23" ht="17.649999999999999" customHeight="1">
      <c r="A175" s="424"/>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6"/>
    </row>
    <row r="176" spans="1:23" ht="17.649999999999999" customHeight="1">
      <c r="A176" s="424"/>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6"/>
    </row>
    <row r="177" spans="1:23" ht="17.649999999999999" customHeight="1">
      <c r="A177" s="424"/>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6"/>
    </row>
    <row r="178" spans="1:23" ht="17.649999999999999" customHeight="1">
      <c r="A178" s="424"/>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6"/>
    </row>
    <row r="179" spans="1:23" ht="17.649999999999999" customHeight="1">
      <c r="A179" s="424"/>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6"/>
    </row>
    <row r="180" spans="1:23" ht="17.649999999999999" customHeight="1">
      <c r="A180" s="424"/>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6"/>
    </row>
    <row r="181" spans="1:23" ht="17.649999999999999" customHeight="1">
      <c r="A181" s="424"/>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6"/>
    </row>
    <row r="182" spans="1:23" ht="17.649999999999999" customHeight="1">
      <c r="A182" s="424"/>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6"/>
    </row>
    <row r="183" spans="1:23" ht="17.649999999999999" customHeight="1">
      <c r="A183" s="424"/>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6"/>
    </row>
    <row r="184" spans="1:23" ht="17.649999999999999" customHeight="1">
      <c r="A184" s="424"/>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6"/>
    </row>
    <row r="185" spans="1:23" ht="17.649999999999999" customHeight="1">
      <c r="A185" s="424"/>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6"/>
    </row>
    <row r="186" spans="1:23" ht="17.649999999999999" customHeight="1">
      <c r="A186" s="424"/>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6"/>
    </row>
    <row r="187" spans="1:23" ht="17.649999999999999" customHeight="1">
      <c r="A187" s="424"/>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6"/>
    </row>
    <row r="188" spans="1:23" ht="17.649999999999999" customHeight="1">
      <c r="A188" s="424"/>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6"/>
    </row>
    <row r="189" spans="1:23" ht="17.649999999999999" customHeight="1">
      <c r="A189" s="424"/>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6"/>
    </row>
    <row r="190" spans="1:23" ht="17.649999999999999" customHeight="1">
      <c r="A190" s="424"/>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6"/>
    </row>
    <row r="191" spans="1:23" ht="17.649999999999999" customHeight="1">
      <c r="A191" s="424"/>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6"/>
    </row>
    <row r="192" spans="1:23" ht="17.649999999999999" customHeight="1">
      <c r="A192" s="424"/>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6"/>
    </row>
    <row r="193" spans="1:23" ht="17.649999999999999" customHeight="1">
      <c r="A193" s="424"/>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6"/>
    </row>
    <row r="194" spans="1:23" ht="17.649999999999999" customHeight="1">
      <c r="A194" s="424"/>
      <c r="B194" s="425"/>
      <c r="C194" s="425"/>
      <c r="D194" s="425"/>
      <c r="E194" s="425"/>
      <c r="F194" s="425"/>
      <c r="G194" s="425"/>
      <c r="H194" s="425"/>
      <c r="I194" s="425"/>
      <c r="J194" s="425"/>
      <c r="K194" s="425"/>
      <c r="L194" s="425"/>
      <c r="M194" s="425"/>
      <c r="N194" s="425"/>
      <c r="O194" s="425"/>
      <c r="P194" s="425"/>
      <c r="Q194" s="425"/>
      <c r="R194" s="425"/>
      <c r="S194" s="425"/>
      <c r="T194" s="425"/>
      <c r="U194" s="425"/>
      <c r="V194" s="425"/>
      <c r="W194" s="426"/>
    </row>
    <row r="195" spans="1:23" ht="17.649999999999999" customHeight="1">
      <c r="A195" s="424"/>
      <c r="B195" s="425"/>
      <c r="C195" s="425"/>
      <c r="D195" s="425"/>
      <c r="E195" s="425"/>
      <c r="F195" s="425"/>
      <c r="G195" s="425"/>
      <c r="H195" s="425"/>
      <c r="I195" s="425"/>
      <c r="J195" s="425"/>
      <c r="K195" s="425"/>
      <c r="L195" s="425"/>
      <c r="M195" s="425"/>
      <c r="N195" s="425"/>
      <c r="O195" s="425"/>
      <c r="P195" s="425"/>
      <c r="Q195" s="425"/>
      <c r="R195" s="425"/>
      <c r="S195" s="425"/>
      <c r="T195" s="425"/>
      <c r="U195" s="425"/>
      <c r="V195" s="425"/>
      <c r="W195" s="426"/>
    </row>
    <row r="196" spans="1:23" ht="17.649999999999999" customHeight="1">
      <c r="A196" s="424"/>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6"/>
    </row>
    <row r="197" spans="1:23" ht="17.649999999999999" customHeight="1">
      <c r="A197" s="424"/>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6"/>
    </row>
    <row r="198" spans="1:23" ht="17.649999999999999" customHeight="1">
      <c r="A198" s="427"/>
      <c r="B198" s="428"/>
      <c r="C198" s="428"/>
      <c r="D198" s="428"/>
      <c r="E198" s="428"/>
      <c r="F198" s="428"/>
      <c r="G198" s="428"/>
      <c r="H198" s="428"/>
      <c r="I198" s="428"/>
      <c r="J198" s="428"/>
      <c r="K198" s="428"/>
      <c r="L198" s="428"/>
      <c r="M198" s="428"/>
      <c r="N198" s="428"/>
      <c r="O198" s="428"/>
      <c r="P198" s="428"/>
      <c r="Q198" s="428"/>
      <c r="R198" s="428"/>
      <c r="S198" s="428"/>
      <c r="T198" s="428"/>
      <c r="U198" s="428"/>
      <c r="V198" s="428"/>
      <c r="W198" s="429"/>
    </row>
    <row r="199" spans="1:23" ht="17.649999999999999" hidden="1" customHeight="1">
      <c r="A199" s="430"/>
      <c r="B199" s="431"/>
      <c r="C199" s="431"/>
      <c r="D199" s="431"/>
      <c r="E199" s="431"/>
      <c r="F199" s="431"/>
      <c r="G199" s="431"/>
      <c r="H199" s="431"/>
      <c r="I199" s="431"/>
      <c r="J199" s="431"/>
      <c r="K199" s="431"/>
      <c r="L199" s="431"/>
      <c r="M199" s="434" t="s">
        <v>363</v>
      </c>
      <c r="N199" s="435"/>
      <c r="O199" s="435"/>
      <c r="P199" s="435"/>
      <c r="Q199" s="435"/>
      <c r="R199" s="435"/>
      <c r="S199" s="435"/>
      <c r="T199" s="434" t="s">
        <v>364</v>
      </c>
      <c r="U199" s="435"/>
      <c r="V199" s="435"/>
      <c r="W199" s="435"/>
    </row>
    <row r="200" spans="1:23" ht="17.649999999999999" hidden="1" customHeight="1">
      <c r="A200" s="432"/>
      <c r="B200" s="433"/>
      <c r="C200" s="433"/>
      <c r="D200" s="433"/>
      <c r="E200" s="433"/>
      <c r="F200" s="433"/>
      <c r="G200" s="433"/>
      <c r="H200" s="433"/>
      <c r="I200" s="433"/>
      <c r="J200" s="433"/>
      <c r="K200" s="433"/>
      <c r="L200" s="433"/>
      <c r="M200" s="434"/>
      <c r="N200" s="435"/>
      <c r="O200" s="435"/>
      <c r="P200" s="435"/>
      <c r="Q200" s="435"/>
      <c r="R200" s="435"/>
      <c r="S200" s="435"/>
      <c r="T200" s="434"/>
      <c r="U200" s="435"/>
      <c r="V200" s="435"/>
      <c r="W200" s="435"/>
    </row>
    <row r="201" spans="1:23" ht="17.649999999999999" hidden="1" customHeight="1">
      <c r="A201" s="424" t="s">
        <v>386</v>
      </c>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6"/>
    </row>
    <row r="202" spans="1:23" ht="17.649999999999999" hidden="1" customHeight="1">
      <c r="A202" s="424"/>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6"/>
    </row>
    <row r="203" spans="1:23" ht="17.649999999999999" hidden="1" customHeight="1">
      <c r="A203" s="424"/>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6"/>
    </row>
    <row r="204" spans="1:23" ht="17.649999999999999" hidden="1" customHeight="1">
      <c r="A204" s="424"/>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6"/>
    </row>
    <row r="205" spans="1:23" ht="17.649999999999999" hidden="1" customHeight="1">
      <c r="A205" s="424"/>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6"/>
    </row>
    <row r="206" spans="1:23" ht="17.649999999999999" hidden="1" customHeight="1">
      <c r="A206" s="424"/>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6"/>
    </row>
    <row r="207" spans="1:23" ht="17.649999999999999" hidden="1" customHeight="1">
      <c r="A207" s="424"/>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6"/>
    </row>
    <row r="208" spans="1:23" ht="17.649999999999999" hidden="1" customHeight="1">
      <c r="A208" s="424"/>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6"/>
    </row>
    <row r="209" spans="1:23" ht="17.649999999999999" hidden="1" customHeight="1">
      <c r="A209" s="424"/>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6"/>
    </row>
    <row r="210" spans="1:23" ht="17.649999999999999" hidden="1" customHeight="1">
      <c r="A210" s="424"/>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6"/>
    </row>
    <row r="211" spans="1:23" ht="17.649999999999999" hidden="1" customHeight="1">
      <c r="A211" s="424"/>
      <c r="B211" s="425"/>
      <c r="C211" s="425"/>
      <c r="D211" s="425"/>
      <c r="E211" s="425"/>
      <c r="F211" s="425"/>
      <c r="G211" s="425"/>
      <c r="H211" s="425"/>
      <c r="I211" s="425"/>
      <c r="J211" s="425"/>
      <c r="K211" s="425"/>
      <c r="L211" s="425"/>
      <c r="M211" s="425"/>
      <c r="N211" s="425"/>
      <c r="O211" s="425"/>
      <c r="P211" s="425"/>
      <c r="Q211" s="425"/>
      <c r="R211" s="425"/>
      <c r="S211" s="425"/>
      <c r="T211" s="425"/>
      <c r="U211" s="425"/>
      <c r="V211" s="425"/>
      <c r="W211" s="426"/>
    </row>
    <row r="212" spans="1:23" ht="17.649999999999999" hidden="1" customHeight="1">
      <c r="A212" s="424"/>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6"/>
    </row>
    <row r="213" spans="1:23" ht="17.649999999999999" hidden="1" customHeight="1">
      <c r="A213" s="424"/>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6"/>
    </row>
    <row r="214" spans="1:23" ht="17.649999999999999" hidden="1" customHeight="1">
      <c r="A214" s="424"/>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6"/>
    </row>
    <row r="215" spans="1:23" ht="17.649999999999999" hidden="1" customHeight="1">
      <c r="A215" s="424"/>
      <c r="B215" s="425"/>
      <c r="C215" s="425"/>
      <c r="D215" s="425"/>
      <c r="E215" s="425"/>
      <c r="F215" s="425"/>
      <c r="G215" s="425"/>
      <c r="H215" s="425"/>
      <c r="I215" s="425"/>
      <c r="J215" s="425"/>
      <c r="K215" s="425"/>
      <c r="L215" s="425"/>
      <c r="M215" s="425"/>
      <c r="N215" s="425"/>
      <c r="O215" s="425"/>
      <c r="P215" s="425"/>
      <c r="Q215" s="425"/>
      <c r="R215" s="425"/>
      <c r="S215" s="425"/>
      <c r="T215" s="425"/>
      <c r="U215" s="425"/>
      <c r="V215" s="425"/>
      <c r="W215" s="426"/>
    </row>
    <row r="216" spans="1:23" ht="17.649999999999999" hidden="1" customHeight="1">
      <c r="A216" s="424"/>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6"/>
    </row>
    <row r="217" spans="1:23" ht="17.649999999999999" hidden="1" customHeight="1">
      <c r="A217" s="424"/>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6"/>
    </row>
    <row r="218" spans="1:23" ht="17.649999999999999" hidden="1" customHeight="1">
      <c r="A218" s="424"/>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6"/>
    </row>
    <row r="219" spans="1:23" ht="17.649999999999999" hidden="1" customHeight="1">
      <c r="A219" s="424"/>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6"/>
    </row>
    <row r="220" spans="1:23" ht="17.649999999999999" hidden="1" customHeight="1">
      <c r="A220" s="424"/>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6"/>
    </row>
    <row r="221" spans="1:23" ht="17.649999999999999" hidden="1" customHeight="1">
      <c r="A221" s="424"/>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6"/>
    </row>
    <row r="222" spans="1:23" ht="17.649999999999999" hidden="1" customHeight="1">
      <c r="A222" s="424"/>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6"/>
    </row>
    <row r="223" spans="1:23" ht="17.649999999999999" hidden="1" customHeight="1">
      <c r="A223" s="424"/>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6"/>
    </row>
    <row r="224" spans="1:23" ht="17.649999999999999" hidden="1" customHeight="1">
      <c r="A224" s="424"/>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6"/>
    </row>
    <row r="225" spans="1:23" ht="17.649999999999999" hidden="1" customHeight="1">
      <c r="A225" s="424"/>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6"/>
    </row>
    <row r="226" spans="1:23" ht="17.649999999999999" hidden="1" customHeight="1">
      <c r="A226" s="424"/>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6"/>
    </row>
    <row r="227" spans="1:23" ht="17.649999999999999" hidden="1" customHeight="1">
      <c r="A227" s="424"/>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6"/>
    </row>
    <row r="228" spans="1:23" ht="17.649999999999999" hidden="1" customHeight="1">
      <c r="A228" s="424"/>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6"/>
    </row>
    <row r="229" spans="1:23" ht="17.649999999999999" hidden="1" customHeight="1">
      <c r="A229" s="424"/>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6"/>
    </row>
    <row r="230" spans="1:23" ht="17.649999999999999" hidden="1" customHeight="1">
      <c r="A230" s="424"/>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6"/>
    </row>
    <row r="231" spans="1:23" ht="17.649999999999999" hidden="1" customHeight="1">
      <c r="A231" s="424"/>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6"/>
    </row>
    <row r="232" spans="1:23" ht="17.649999999999999" hidden="1" customHeight="1">
      <c r="A232" s="424"/>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6"/>
    </row>
    <row r="233" spans="1:23" ht="17.649999999999999" hidden="1" customHeight="1">
      <c r="A233" s="424"/>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6"/>
    </row>
    <row r="234" spans="1:23" ht="17.649999999999999" hidden="1" customHeight="1">
      <c r="A234" s="424"/>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6"/>
    </row>
    <row r="235" spans="1:23" ht="17.649999999999999" hidden="1" customHeight="1">
      <c r="A235" s="424"/>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6"/>
    </row>
    <row r="236" spans="1:23" ht="17.649999999999999" hidden="1" customHeight="1">
      <c r="A236" s="424"/>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6"/>
    </row>
    <row r="237" spans="1:23" ht="17.649999999999999" hidden="1" customHeight="1">
      <c r="A237" s="427"/>
      <c r="B237" s="428"/>
      <c r="C237" s="428"/>
      <c r="D237" s="428"/>
      <c r="E237" s="428"/>
      <c r="F237" s="428"/>
      <c r="G237" s="428"/>
      <c r="H237" s="428"/>
      <c r="I237" s="428"/>
      <c r="J237" s="428"/>
      <c r="K237" s="428"/>
      <c r="L237" s="428"/>
      <c r="M237" s="428"/>
      <c r="N237" s="428"/>
      <c r="O237" s="428"/>
      <c r="P237" s="428"/>
      <c r="Q237" s="428"/>
      <c r="R237" s="428"/>
      <c r="S237" s="428"/>
      <c r="T237" s="428"/>
      <c r="U237" s="428"/>
      <c r="V237" s="428"/>
      <c r="W237" s="429"/>
    </row>
    <row r="238" spans="1:23" ht="17.649999999999999" hidden="1" customHeight="1">
      <c r="A238" s="430"/>
      <c r="B238" s="431"/>
      <c r="C238" s="431"/>
      <c r="D238" s="431"/>
      <c r="E238" s="431"/>
      <c r="F238" s="431"/>
      <c r="G238" s="431"/>
      <c r="H238" s="431"/>
      <c r="I238" s="431"/>
      <c r="J238" s="431"/>
      <c r="K238" s="431"/>
      <c r="L238" s="431"/>
      <c r="M238" s="434" t="s">
        <v>363</v>
      </c>
      <c r="N238" s="435"/>
      <c r="O238" s="435"/>
      <c r="P238" s="435"/>
      <c r="Q238" s="435"/>
      <c r="R238" s="435"/>
      <c r="S238" s="435"/>
      <c r="T238" s="434" t="s">
        <v>364</v>
      </c>
      <c r="U238" s="435"/>
      <c r="V238" s="435"/>
      <c r="W238" s="435"/>
    </row>
    <row r="239" spans="1:23" ht="17.649999999999999" hidden="1" customHeight="1">
      <c r="A239" s="432"/>
      <c r="B239" s="433"/>
      <c r="C239" s="433"/>
      <c r="D239" s="433"/>
      <c r="E239" s="433"/>
      <c r="F239" s="433"/>
      <c r="G239" s="433"/>
      <c r="H239" s="433"/>
      <c r="I239" s="433"/>
      <c r="J239" s="433"/>
      <c r="K239" s="433"/>
      <c r="L239" s="433"/>
      <c r="M239" s="434"/>
      <c r="N239" s="435"/>
      <c r="O239" s="435"/>
      <c r="P239" s="435"/>
      <c r="Q239" s="435"/>
      <c r="R239" s="435"/>
      <c r="S239" s="435"/>
      <c r="T239" s="434"/>
      <c r="U239" s="435"/>
      <c r="V239" s="435"/>
      <c r="W239" s="435"/>
    </row>
    <row r="240" spans="1:23" ht="17.649999999999999" hidden="1" customHeight="1">
      <c r="A240" s="424" t="s">
        <v>386</v>
      </c>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6"/>
    </row>
    <row r="241" spans="1:23" ht="17.649999999999999" hidden="1" customHeight="1">
      <c r="A241" s="424"/>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6"/>
    </row>
    <row r="242" spans="1:23" ht="17.649999999999999" hidden="1" customHeight="1">
      <c r="A242" s="424"/>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6"/>
    </row>
    <row r="243" spans="1:23" ht="17.649999999999999" hidden="1" customHeight="1">
      <c r="A243" s="424"/>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6"/>
    </row>
    <row r="244" spans="1:23" ht="17.649999999999999" hidden="1" customHeight="1">
      <c r="A244" s="424"/>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6"/>
    </row>
    <row r="245" spans="1:23" ht="17.649999999999999" hidden="1" customHeight="1">
      <c r="A245" s="424"/>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6"/>
    </row>
    <row r="246" spans="1:23" ht="17.649999999999999" hidden="1" customHeight="1">
      <c r="A246" s="424"/>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6"/>
    </row>
    <row r="247" spans="1:23" ht="17.649999999999999" hidden="1" customHeight="1">
      <c r="A247" s="424"/>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6"/>
    </row>
    <row r="248" spans="1:23" ht="17.649999999999999" hidden="1" customHeight="1">
      <c r="A248" s="424"/>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6"/>
    </row>
    <row r="249" spans="1:23" ht="17.649999999999999" hidden="1" customHeight="1">
      <c r="A249" s="424"/>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6"/>
    </row>
    <row r="250" spans="1:23" ht="17.649999999999999" hidden="1" customHeight="1">
      <c r="A250" s="424"/>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6"/>
    </row>
    <row r="251" spans="1:23" ht="17.649999999999999" hidden="1" customHeight="1">
      <c r="A251" s="424"/>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6"/>
    </row>
    <row r="252" spans="1:23" ht="17.649999999999999" hidden="1" customHeight="1">
      <c r="A252" s="424"/>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6"/>
    </row>
    <row r="253" spans="1:23" ht="17.649999999999999" hidden="1" customHeight="1">
      <c r="A253" s="424"/>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6"/>
    </row>
    <row r="254" spans="1:23" ht="17.649999999999999" hidden="1" customHeight="1">
      <c r="A254" s="424"/>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6"/>
    </row>
    <row r="255" spans="1:23" ht="17.649999999999999" hidden="1" customHeight="1">
      <c r="A255" s="424"/>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6"/>
    </row>
    <row r="256" spans="1:23" ht="17.649999999999999" hidden="1" customHeight="1">
      <c r="A256" s="424"/>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6"/>
    </row>
    <row r="257" spans="1:23" ht="17.649999999999999" hidden="1" customHeight="1">
      <c r="A257" s="424"/>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6"/>
    </row>
    <row r="258" spans="1:23" ht="17.649999999999999" hidden="1" customHeight="1">
      <c r="A258" s="424"/>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6"/>
    </row>
    <row r="259" spans="1:23" ht="17.649999999999999" hidden="1" customHeight="1">
      <c r="A259" s="424"/>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6"/>
    </row>
    <row r="260" spans="1:23" ht="17.649999999999999" hidden="1" customHeight="1">
      <c r="A260" s="424"/>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6"/>
    </row>
    <row r="261" spans="1:23" ht="17.649999999999999" hidden="1" customHeight="1">
      <c r="A261" s="424"/>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6"/>
    </row>
    <row r="262" spans="1:23" ht="17.649999999999999" hidden="1" customHeight="1">
      <c r="A262" s="424"/>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6"/>
    </row>
    <row r="263" spans="1:23" ht="17.649999999999999" hidden="1" customHeight="1">
      <c r="A263" s="424"/>
      <c r="B263" s="425"/>
      <c r="C263" s="425"/>
      <c r="D263" s="425"/>
      <c r="E263" s="425"/>
      <c r="F263" s="425"/>
      <c r="G263" s="425"/>
      <c r="H263" s="425"/>
      <c r="I263" s="425"/>
      <c r="J263" s="425"/>
      <c r="K263" s="425"/>
      <c r="L263" s="425"/>
      <c r="M263" s="425"/>
      <c r="N263" s="425"/>
      <c r="O263" s="425"/>
      <c r="P263" s="425"/>
      <c r="Q263" s="425"/>
      <c r="R263" s="425"/>
      <c r="S263" s="425"/>
      <c r="T263" s="425"/>
      <c r="U263" s="425"/>
      <c r="V263" s="425"/>
      <c r="W263" s="426"/>
    </row>
    <row r="264" spans="1:23" ht="17.649999999999999" hidden="1" customHeight="1">
      <c r="A264" s="424"/>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6"/>
    </row>
    <row r="265" spans="1:23" ht="17.649999999999999" hidden="1" customHeight="1">
      <c r="A265" s="424"/>
      <c r="B265" s="425"/>
      <c r="C265" s="425"/>
      <c r="D265" s="425"/>
      <c r="E265" s="425"/>
      <c r="F265" s="425"/>
      <c r="G265" s="425"/>
      <c r="H265" s="425"/>
      <c r="I265" s="425"/>
      <c r="J265" s="425"/>
      <c r="K265" s="425"/>
      <c r="L265" s="425"/>
      <c r="M265" s="425"/>
      <c r="N265" s="425"/>
      <c r="O265" s="425"/>
      <c r="P265" s="425"/>
      <c r="Q265" s="425"/>
      <c r="R265" s="425"/>
      <c r="S265" s="425"/>
      <c r="T265" s="425"/>
      <c r="U265" s="425"/>
      <c r="V265" s="425"/>
      <c r="W265" s="426"/>
    </row>
    <row r="266" spans="1:23" ht="17.649999999999999" hidden="1" customHeight="1">
      <c r="A266" s="424"/>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6"/>
    </row>
    <row r="267" spans="1:23" ht="17.649999999999999" hidden="1" customHeight="1">
      <c r="A267" s="424"/>
      <c r="B267" s="425"/>
      <c r="C267" s="425"/>
      <c r="D267" s="425"/>
      <c r="E267" s="425"/>
      <c r="F267" s="425"/>
      <c r="G267" s="425"/>
      <c r="H267" s="425"/>
      <c r="I267" s="425"/>
      <c r="J267" s="425"/>
      <c r="K267" s="425"/>
      <c r="L267" s="425"/>
      <c r="M267" s="425"/>
      <c r="N267" s="425"/>
      <c r="O267" s="425"/>
      <c r="P267" s="425"/>
      <c r="Q267" s="425"/>
      <c r="R267" s="425"/>
      <c r="S267" s="425"/>
      <c r="T267" s="425"/>
      <c r="U267" s="425"/>
      <c r="V267" s="425"/>
      <c r="W267" s="426"/>
    </row>
    <row r="268" spans="1:23" ht="17.649999999999999" hidden="1" customHeight="1">
      <c r="A268" s="424"/>
      <c r="B268" s="425"/>
      <c r="C268" s="425"/>
      <c r="D268" s="425"/>
      <c r="E268" s="425"/>
      <c r="F268" s="425"/>
      <c r="G268" s="425"/>
      <c r="H268" s="425"/>
      <c r="I268" s="425"/>
      <c r="J268" s="425"/>
      <c r="K268" s="425"/>
      <c r="L268" s="425"/>
      <c r="M268" s="425"/>
      <c r="N268" s="425"/>
      <c r="O268" s="425"/>
      <c r="P268" s="425"/>
      <c r="Q268" s="425"/>
      <c r="R268" s="425"/>
      <c r="S268" s="425"/>
      <c r="T268" s="425"/>
      <c r="U268" s="425"/>
      <c r="V268" s="425"/>
      <c r="W268" s="426"/>
    </row>
    <row r="269" spans="1:23" ht="17.649999999999999" hidden="1" customHeight="1">
      <c r="A269" s="424"/>
      <c r="B269" s="425"/>
      <c r="C269" s="425"/>
      <c r="D269" s="425"/>
      <c r="E269" s="425"/>
      <c r="F269" s="425"/>
      <c r="G269" s="425"/>
      <c r="H269" s="425"/>
      <c r="I269" s="425"/>
      <c r="J269" s="425"/>
      <c r="K269" s="425"/>
      <c r="L269" s="425"/>
      <c r="M269" s="425"/>
      <c r="N269" s="425"/>
      <c r="O269" s="425"/>
      <c r="P269" s="425"/>
      <c r="Q269" s="425"/>
      <c r="R269" s="425"/>
      <c r="S269" s="425"/>
      <c r="T269" s="425"/>
      <c r="U269" s="425"/>
      <c r="V269" s="425"/>
      <c r="W269" s="426"/>
    </row>
    <row r="270" spans="1:23" ht="17.649999999999999" hidden="1" customHeight="1">
      <c r="A270" s="424"/>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6"/>
    </row>
    <row r="271" spans="1:23" ht="17.649999999999999" hidden="1" customHeight="1">
      <c r="A271" s="424"/>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6"/>
    </row>
    <row r="272" spans="1:23" ht="17.649999999999999" hidden="1" customHeight="1">
      <c r="A272" s="424"/>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6"/>
    </row>
    <row r="273" spans="1:23" ht="17.649999999999999" hidden="1" customHeight="1">
      <c r="A273" s="424"/>
      <c r="B273" s="425"/>
      <c r="C273" s="425"/>
      <c r="D273" s="425"/>
      <c r="E273" s="425"/>
      <c r="F273" s="425"/>
      <c r="G273" s="425"/>
      <c r="H273" s="425"/>
      <c r="I273" s="425"/>
      <c r="J273" s="425"/>
      <c r="K273" s="425"/>
      <c r="L273" s="425"/>
      <c r="M273" s="425"/>
      <c r="N273" s="425"/>
      <c r="O273" s="425"/>
      <c r="P273" s="425"/>
      <c r="Q273" s="425"/>
      <c r="R273" s="425"/>
      <c r="S273" s="425"/>
      <c r="T273" s="425"/>
      <c r="U273" s="425"/>
      <c r="V273" s="425"/>
      <c r="W273" s="426"/>
    </row>
    <row r="274" spans="1:23" ht="17.649999999999999" hidden="1" customHeight="1">
      <c r="A274" s="424"/>
      <c r="B274" s="425"/>
      <c r="C274" s="425"/>
      <c r="D274" s="425"/>
      <c r="E274" s="425"/>
      <c r="F274" s="425"/>
      <c r="G274" s="425"/>
      <c r="H274" s="425"/>
      <c r="I274" s="425"/>
      <c r="J274" s="425"/>
      <c r="K274" s="425"/>
      <c r="L274" s="425"/>
      <c r="M274" s="425"/>
      <c r="N274" s="425"/>
      <c r="O274" s="425"/>
      <c r="P274" s="425"/>
      <c r="Q274" s="425"/>
      <c r="R274" s="425"/>
      <c r="S274" s="425"/>
      <c r="T274" s="425"/>
      <c r="U274" s="425"/>
      <c r="V274" s="425"/>
      <c r="W274" s="426"/>
    </row>
    <row r="275" spans="1:23" ht="17.649999999999999" hidden="1" customHeight="1">
      <c r="A275" s="424"/>
      <c r="B275" s="425"/>
      <c r="C275" s="425"/>
      <c r="D275" s="425"/>
      <c r="E275" s="425"/>
      <c r="F275" s="425"/>
      <c r="G275" s="425"/>
      <c r="H275" s="425"/>
      <c r="I275" s="425"/>
      <c r="J275" s="425"/>
      <c r="K275" s="425"/>
      <c r="L275" s="425"/>
      <c r="M275" s="425"/>
      <c r="N275" s="425"/>
      <c r="O275" s="425"/>
      <c r="P275" s="425"/>
      <c r="Q275" s="425"/>
      <c r="R275" s="425"/>
      <c r="S275" s="425"/>
      <c r="T275" s="425"/>
      <c r="U275" s="425"/>
      <c r="V275" s="425"/>
      <c r="W275" s="426"/>
    </row>
    <row r="276" spans="1:23" ht="17.649999999999999" hidden="1" customHeight="1">
      <c r="A276" s="427"/>
      <c r="B276" s="428"/>
      <c r="C276" s="428"/>
      <c r="D276" s="428"/>
      <c r="E276" s="428"/>
      <c r="F276" s="428"/>
      <c r="G276" s="428"/>
      <c r="H276" s="428"/>
      <c r="I276" s="428"/>
      <c r="J276" s="428"/>
      <c r="K276" s="428"/>
      <c r="L276" s="428"/>
      <c r="M276" s="428"/>
      <c r="N276" s="428"/>
      <c r="O276" s="428"/>
      <c r="P276" s="428"/>
      <c r="Q276" s="428"/>
      <c r="R276" s="428"/>
      <c r="S276" s="428"/>
      <c r="T276" s="428"/>
      <c r="U276" s="428"/>
      <c r="V276" s="428"/>
      <c r="W276" s="429"/>
    </row>
    <row r="277" spans="1:23" ht="17.649999999999999" hidden="1" customHeight="1">
      <c r="A277" s="430"/>
      <c r="B277" s="431"/>
      <c r="C277" s="431"/>
      <c r="D277" s="431"/>
      <c r="E277" s="431"/>
      <c r="F277" s="431"/>
      <c r="G277" s="431"/>
      <c r="H277" s="431"/>
      <c r="I277" s="431"/>
      <c r="J277" s="431"/>
      <c r="K277" s="431"/>
      <c r="L277" s="431"/>
      <c r="M277" s="434" t="s">
        <v>363</v>
      </c>
      <c r="N277" s="435"/>
      <c r="O277" s="435"/>
      <c r="P277" s="435"/>
      <c r="Q277" s="435"/>
      <c r="R277" s="435"/>
      <c r="S277" s="435"/>
      <c r="T277" s="434" t="s">
        <v>364</v>
      </c>
      <c r="U277" s="435"/>
      <c r="V277" s="435"/>
      <c r="W277" s="435"/>
    </row>
    <row r="278" spans="1:23" ht="17.649999999999999" hidden="1" customHeight="1">
      <c r="A278" s="432"/>
      <c r="B278" s="433"/>
      <c r="C278" s="433"/>
      <c r="D278" s="433"/>
      <c r="E278" s="433"/>
      <c r="F278" s="433"/>
      <c r="G278" s="433"/>
      <c r="H278" s="433"/>
      <c r="I278" s="433"/>
      <c r="J278" s="433"/>
      <c r="K278" s="433"/>
      <c r="L278" s="433"/>
      <c r="M278" s="434"/>
      <c r="N278" s="435"/>
      <c r="O278" s="435"/>
      <c r="P278" s="435"/>
      <c r="Q278" s="435"/>
      <c r="R278" s="435"/>
      <c r="S278" s="435"/>
      <c r="T278" s="434"/>
      <c r="U278" s="435"/>
      <c r="V278" s="435"/>
      <c r="W278" s="435"/>
    </row>
    <row r="279" spans="1:23" ht="17.649999999999999" hidden="1" customHeight="1">
      <c r="A279" s="424" t="s">
        <v>386</v>
      </c>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6"/>
    </row>
    <row r="280" spans="1:23" ht="17.649999999999999" hidden="1" customHeight="1">
      <c r="A280" s="424"/>
      <c r="B280" s="425"/>
      <c r="C280" s="425"/>
      <c r="D280" s="425"/>
      <c r="E280" s="425"/>
      <c r="F280" s="425"/>
      <c r="G280" s="425"/>
      <c r="H280" s="425"/>
      <c r="I280" s="425"/>
      <c r="J280" s="425"/>
      <c r="K280" s="425"/>
      <c r="L280" s="425"/>
      <c r="M280" s="425"/>
      <c r="N280" s="425"/>
      <c r="O280" s="425"/>
      <c r="P280" s="425"/>
      <c r="Q280" s="425"/>
      <c r="R280" s="425"/>
      <c r="S280" s="425"/>
      <c r="T280" s="425"/>
      <c r="U280" s="425"/>
      <c r="V280" s="425"/>
      <c r="W280" s="426"/>
    </row>
    <row r="281" spans="1:23" ht="17.649999999999999" hidden="1" customHeight="1">
      <c r="A281" s="424"/>
      <c r="B281" s="425"/>
      <c r="C281" s="425"/>
      <c r="D281" s="425"/>
      <c r="E281" s="425"/>
      <c r="F281" s="425"/>
      <c r="G281" s="425"/>
      <c r="H281" s="425"/>
      <c r="I281" s="425"/>
      <c r="J281" s="425"/>
      <c r="K281" s="425"/>
      <c r="L281" s="425"/>
      <c r="M281" s="425"/>
      <c r="N281" s="425"/>
      <c r="O281" s="425"/>
      <c r="P281" s="425"/>
      <c r="Q281" s="425"/>
      <c r="R281" s="425"/>
      <c r="S281" s="425"/>
      <c r="T281" s="425"/>
      <c r="U281" s="425"/>
      <c r="V281" s="425"/>
      <c r="W281" s="426"/>
    </row>
    <row r="282" spans="1:23" ht="17.649999999999999" hidden="1" customHeight="1">
      <c r="A282" s="424"/>
      <c r="B282" s="425"/>
      <c r="C282" s="425"/>
      <c r="D282" s="425"/>
      <c r="E282" s="425"/>
      <c r="F282" s="425"/>
      <c r="G282" s="425"/>
      <c r="H282" s="425"/>
      <c r="I282" s="425"/>
      <c r="J282" s="425"/>
      <c r="K282" s="425"/>
      <c r="L282" s="425"/>
      <c r="M282" s="425"/>
      <c r="N282" s="425"/>
      <c r="O282" s="425"/>
      <c r="P282" s="425"/>
      <c r="Q282" s="425"/>
      <c r="R282" s="425"/>
      <c r="S282" s="425"/>
      <c r="T282" s="425"/>
      <c r="U282" s="425"/>
      <c r="V282" s="425"/>
      <c r="W282" s="426"/>
    </row>
    <row r="283" spans="1:23" ht="17.649999999999999" hidden="1" customHeight="1">
      <c r="A283" s="424"/>
      <c r="B283" s="425"/>
      <c r="C283" s="425"/>
      <c r="D283" s="425"/>
      <c r="E283" s="425"/>
      <c r="F283" s="425"/>
      <c r="G283" s="425"/>
      <c r="H283" s="425"/>
      <c r="I283" s="425"/>
      <c r="J283" s="425"/>
      <c r="K283" s="425"/>
      <c r="L283" s="425"/>
      <c r="M283" s="425"/>
      <c r="N283" s="425"/>
      <c r="O283" s="425"/>
      <c r="P283" s="425"/>
      <c r="Q283" s="425"/>
      <c r="R283" s="425"/>
      <c r="S283" s="425"/>
      <c r="T283" s="425"/>
      <c r="U283" s="425"/>
      <c r="V283" s="425"/>
      <c r="W283" s="426"/>
    </row>
    <row r="284" spans="1:23" ht="17.649999999999999" hidden="1" customHeight="1">
      <c r="A284" s="424"/>
      <c r="B284" s="425"/>
      <c r="C284" s="425"/>
      <c r="D284" s="425"/>
      <c r="E284" s="425"/>
      <c r="F284" s="425"/>
      <c r="G284" s="425"/>
      <c r="H284" s="425"/>
      <c r="I284" s="425"/>
      <c r="J284" s="425"/>
      <c r="K284" s="425"/>
      <c r="L284" s="425"/>
      <c r="M284" s="425"/>
      <c r="N284" s="425"/>
      <c r="O284" s="425"/>
      <c r="P284" s="425"/>
      <c r="Q284" s="425"/>
      <c r="R284" s="425"/>
      <c r="S284" s="425"/>
      <c r="T284" s="425"/>
      <c r="U284" s="425"/>
      <c r="V284" s="425"/>
      <c r="W284" s="426"/>
    </row>
    <row r="285" spans="1:23" ht="17.649999999999999" hidden="1" customHeight="1">
      <c r="A285" s="424"/>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6"/>
    </row>
    <row r="286" spans="1:23" ht="17.649999999999999" hidden="1" customHeight="1">
      <c r="A286" s="424"/>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6"/>
    </row>
    <row r="287" spans="1:23" ht="17.649999999999999" hidden="1" customHeight="1">
      <c r="A287" s="424"/>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6"/>
    </row>
    <row r="288" spans="1:23" ht="17.649999999999999" hidden="1" customHeight="1">
      <c r="A288" s="424"/>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6"/>
    </row>
    <row r="289" spans="1:23" ht="17.649999999999999" hidden="1" customHeight="1">
      <c r="A289" s="424"/>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6"/>
    </row>
    <row r="290" spans="1:23" ht="17.649999999999999" hidden="1" customHeight="1">
      <c r="A290" s="424"/>
      <c r="B290" s="425"/>
      <c r="C290" s="425"/>
      <c r="D290" s="425"/>
      <c r="E290" s="425"/>
      <c r="F290" s="425"/>
      <c r="G290" s="425"/>
      <c r="H290" s="425"/>
      <c r="I290" s="425"/>
      <c r="J290" s="425"/>
      <c r="K290" s="425"/>
      <c r="L290" s="425"/>
      <c r="M290" s="425"/>
      <c r="N290" s="425"/>
      <c r="O290" s="425"/>
      <c r="P290" s="425"/>
      <c r="Q290" s="425"/>
      <c r="R290" s="425"/>
      <c r="S290" s="425"/>
      <c r="T290" s="425"/>
      <c r="U290" s="425"/>
      <c r="V290" s="425"/>
      <c r="W290" s="426"/>
    </row>
    <row r="291" spans="1:23" ht="17.649999999999999" hidden="1" customHeight="1">
      <c r="A291" s="424"/>
      <c r="B291" s="425"/>
      <c r="C291" s="425"/>
      <c r="D291" s="425"/>
      <c r="E291" s="425"/>
      <c r="F291" s="425"/>
      <c r="G291" s="425"/>
      <c r="H291" s="425"/>
      <c r="I291" s="425"/>
      <c r="J291" s="425"/>
      <c r="K291" s="425"/>
      <c r="L291" s="425"/>
      <c r="M291" s="425"/>
      <c r="N291" s="425"/>
      <c r="O291" s="425"/>
      <c r="P291" s="425"/>
      <c r="Q291" s="425"/>
      <c r="R291" s="425"/>
      <c r="S291" s="425"/>
      <c r="T291" s="425"/>
      <c r="U291" s="425"/>
      <c r="V291" s="425"/>
      <c r="W291" s="426"/>
    </row>
    <row r="292" spans="1:23" ht="17.649999999999999" hidden="1" customHeight="1">
      <c r="A292" s="424"/>
      <c r="B292" s="425"/>
      <c r="C292" s="425"/>
      <c r="D292" s="425"/>
      <c r="E292" s="425"/>
      <c r="F292" s="425"/>
      <c r="G292" s="425"/>
      <c r="H292" s="425"/>
      <c r="I292" s="425"/>
      <c r="J292" s="425"/>
      <c r="K292" s="425"/>
      <c r="L292" s="425"/>
      <c r="M292" s="425"/>
      <c r="N292" s="425"/>
      <c r="O292" s="425"/>
      <c r="P292" s="425"/>
      <c r="Q292" s="425"/>
      <c r="R292" s="425"/>
      <c r="S292" s="425"/>
      <c r="T292" s="425"/>
      <c r="U292" s="425"/>
      <c r="V292" s="425"/>
      <c r="W292" s="426"/>
    </row>
    <row r="293" spans="1:23" ht="17.649999999999999" hidden="1" customHeight="1">
      <c r="A293" s="424"/>
      <c r="B293" s="425"/>
      <c r="C293" s="425"/>
      <c r="D293" s="425"/>
      <c r="E293" s="425"/>
      <c r="F293" s="425"/>
      <c r="G293" s="425"/>
      <c r="H293" s="425"/>
      <c r="I293" s="425"/>
      <c r="J293" s="425"/>
      <c r="K293" s="425"/>
      <c r="L293" s="425"/>
      <c r="M293" s="425"/>
      <c r="N293" s="425"/>
      <c r="O293" s="425"/>
      <c r="P293" s="425"/>
      <c r="Q293" s="425"/>
      <c r="R293" s="425"/>
      <c r="S293" s="425"/>
      <c r="T293" s="425"/>
      <c r="U293" s="425"/>
      <c r="V293" s="425"/>
      <c r="W293" s="426"/>
    </row>
    <row r="294" spans="1:23" ht="17.649999999999999" hidden="1" customHeight="1">
      <c r="A294" s="424"/>
      <c r="B294" s="425"/>
      <c r="C294" s="425"/>
      <c r="D294" s="425"/>
      <c r="E294" s="425"/>
      <c r="F294" s="425"/>
      <c r="G294" s="425"/>
      <c r="H294" s="425"/>
      <c r="I294" s="425"/>
      <c r="J294" s="425"/>
      <c r="K294" s="425"/>
      <c r="L294" s="425"/>
      <c r="M294" s="425"/>
      <c r="N294" s="425"/>
      <c r="O294" s="425"/>
      <c r="P294" s="425"/>
      <c r="Q294" s="425"/>
      <c r="R294" s="425"/>
      <c r="S294" s="425"/>
      <c r="T294" s="425"/>
      <c r="U294" s="425"/>
      <c r="V294" s="425"/>
      <c r="W294" s="426"/>
    </row>
    <row r="295" spans="1:23" ht="17.649999999999999" hidden="1" customHeight="1">
      <c r="A295" s="424"/>
      <c r="B295" s="425"/>
      <c r="C295" s="425"/>
      <c r="D295" s="425"/>
      <c r="E295" s="425"/>
      <c r="F295" s="425"/>
      <c r="G295" s="425"/>
      <c r="H295" s="425"/>
      <c r="I295" s="425"/>
      <c r="J295" s="425"/>
      <c r="K295" s="425"/>
      <c r="L295" s="425"/>
      <c r="M295" s="425"/>
      <c r="N295" s="425"/>
      <c r="O295" s="425"/>
      <c r="P295" s="425"/>
      <c r="Q295" s="425"/>
      <c r="R295" s="425"/>
      <c r="S295" s="425"/>
      <c r="T295" s="425"/>
      <c r="U295" s="425"/>
      <c r="V295" s="425"/>
      <c r="W295" s="426"/>
    </row>
    <row r="296" spans="1:23" ht="17.649999999999999" hidden="1" customHeight="1">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6"/>
    </row>
    <row r="297" spans="1:23" ht="17.649999999999999" hidden="1" customHeight="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6"/>
    </row>
    <row r="298" spans="1:23" ht="17.649999999999999" hidden="1" customHeight="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6"/>
    </row>
    <row r="299" spans="1:23" ht="17.649999999999999" hidden="1" customHeight="1">
      <c r="A299" s="424"/>
      <c r="B299" s="425"/>
      <c r="C299" s="425"/>
      <c r="D299" s="425"/>
      <c r="E299" s="425"/>
      <c r="F299" s="425"/>
      <c r="G299" s="425"/>
      <c r="H299" s="425"/>
      <c r="I299" s="425"/>
      <c r="J299" s="425"/>
      <c r="K299" s="425"/>
      <c r="L299" s="425"/>
      <c r="M299" s="425"/>
      <c r="N299" s="425"/>
      <c r="O299" s="425"/>
      <c r="P299" s="425"/>
      <c r="Q299" s="425"/>
      <c r="R299" s="425"/>
      <c r="S299" s="425"/>
      <c r="T299" s="425"/>
      <c r="U299" s="425"/>
      <c r="V299" s="425"/>
      <c r="W299" s="426"/>
    </row>
    <row r="300" spans="1:23" ht="17.649999999999999" hidden="1" customHeight="1">
      <c r="A300" s="424"/>
      <c r="B300" s="425"/>
      <c r="C300" s="425"/>
      <c r="D300" s="425"/>
      <c r="E300" s="425"/>
      <c r="F300" s="425"/>
      <c r="G300" s="425"/>
      <c r="H300" s="425"/>
      <c r="I300" s="425"/>
      <c r="J300" s="425"/>
      <c r="K300" s="425"/>
      <c r="L300" s="425"/>
      <c r="M300" s="425"/>
      <c r="N300" s="425"/>
      <c r="O300" s="425"/>
      <c r="P300" s="425"/>
      <c r="Q300" s="425"/>
      <c r="R300" s="425"/>
      <c r="S300" s="425"/>
      <c r="T300" s="425"/>
      <c r="U300" s="425"/>
      <c r="V300" s="425"/>
      <c r="W300" s="426"/>
    </row>
    <row r="301" spans="1:23" ht="17.649999999999999" hidden="1" customHeight="1">
      <c r="A301" s="424"/>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6"/>
    </row>
    <row r="302" spans="1:23" ht="17.649999999999999" hidden="1" customHeight="1">
      <c r="A302" s="424"/>
      <c r="B302" s="425"/>
      <c r="C302" s="425"/>
      <c r="D302" s="425"/>
      <c r="E302" s="425"/>
      <c r="F302" s="425"/>
      <c r="G302" s="425"/>
      <c r="H302" s="425"/>
      <c r="I302" s="425"/>
      <c r="J302" s="425"/>
      <c r="K302" s="425"/>
      <c r="L302" s="425"/>
      <c r="M302" s="425"/>
      <c r="N302" s="425"/>
      <c r="O302" s="425"/>
      <c r="P302" s="425"/>
      <c r="Q302" s="425"/>
      <c r="R302" s="425"/>
      <c r="S302" s="425"/>
      <c r="T302" s="425"/>
      <c r="U302" s="425"/>
      <c r="V302" s="425"/>
      <c r="W302" s="426"/>
    </row>
    <row r="303" spans="1:23" ht="17.649999999999999" hidden="1" customHeight="1">
      <c r="A303" s="424"/>
      <c r="B303" s="425"/>
      <c r="C303" s="425"/>
      <c r="D303" s="425"/>
      <c r="E303" s="425"/>
      <c r="F303" s="425"/>
      <c r="G303" s="425"/>
      <c r="H303" s="425"/>
      <c r="I303" s="425"/>
      <c r="J303" s="425"/>
      <c r="K303" s="425"/>
      <c r="L303" s="425"/>
      <c r="M303" s="425"/>
      <c r="N303" s="425"/>
      <c r="O303" s="425"/>
      <c r="P303" s="425"/>
      <c r="Q303" s="425"/>
      <c r="R303" s="425"/>
      <c r="S303" s="425"/>
      <c r="T303" s="425"/>
      <c r="U303" s="425"/>
      <c r="V303" s="425"/>
      <c r="W303" s="426"/>
    </row>
    <row r="304" spans="1:23" ht="17.649999999999999" hidden="1" customHeight="1">
      <c r="A304" s="424"/>
      <c r="B304" s="425"/>
      <c r="C304" s="425"/>
      <c r="D304" s="425"/>
      <c r="E304" s="425"/>
      <c r="F304" s="425"/>
      <c r="G304" s="425"/>
      <c r="H304" s="425"/>
      <c r="I304" s="425"/>
      <c r="J304" s="425"/>
      <c r="K304" s="425"/>
      <c r="L304" s="425"/>
      <c r="M304" s="425"/>
      <c r="N304" s="425"/>
      <c r="O304" s="425"/>
      <c r="P304" s="425"/>
      <c r="Q304" s="425"/>
      <c r="R304" s="425"/>
      <c r="S304" s="425"/>
      <c r="T304" s="425"/>
      <c r="U304" s="425"/>
      <c r="V304" s="425"/>
      <c r="W304" s="426"/>
    </row>
    <row r="305" spans="1:23" ht="17.649999999999999" hidden="1" customHeight="1">
      <c r="A305" s="424"/>
      <c r="B305" s="425"/>
      <c r="C305" s="425"/>
      <c r="D305" s="425"/>
      <c r="E305" s="425"/>
      <c r="F305" s="425"/>
      <c r="G305" s="425"/>
      <c r="H305" s="425"/>
      <c r="I305" s="425"/>
      <c r="J305" s="425"/>
      <c r="K305" s="425"/>
      <c r="L305" s="425"/>
      <c r="M305" s="425"/>
      <c r="N305" s="425"/>
      <c r="O305" s="425"/>
      <c r="P305" s="425"/>
      <c r="Q305" s="425"/>
      <c r="R305" s="425"/>
      <c r="S305" s="425"/>
      <c r="T305" s="425"/>
      <c r="U305" s="425"/>
      <c r="V305" s="425"/>
      <c r="W305" s="426"/>
    </row>
    <row r="306" spans="1:23" ht="17.649999999999999" hidden="1" customHeight="1">
      <c r="A306" s="424"/>
      <c r="B306" s="425"/>
      <c r="C306" s="425"/>
      <c r="D306" s="425"/>
      <c r="E306" s="425"/>
      <c r="F306" s="425"/>
      <c r="G306" s="425"/>
      <c r="H306" s="425"/>
      <c r="I306" s="425"/>
      <c r="J306" s="425"/>
      <c r="K306" s="425"/>
      <c r="L306" s="425"/>
      <c r="M306" s="425"/>
      <c r="N306" s="425"/>
      <c r="O306" s="425"/>
      <c r="P306" s="425"/>
      <c r="Q306" s="425"/>
      <c r="R306" s="425"/>
      <c r="S306" s="425"/>
      <c r="T306" s="425"/>
      <c r="U306" s="425"/>
      <c r="V306" s="425"/>
      <c r="W306" s="426"/>
    </row>
    <row r="307" spans="1:23" ht="17.649999999999999" hidden="1" customHeight="1">
      <c r="A307" s="424"/>
      <c r="B307" s="425"/>
      <c r="C307" s="425"/>
      <c r="D307" s="425"/>
      <c r="E307" s="425"/>
      <c r="F307" s="425"/>
      <c r="G307" s="425"/>
      <c r="H307" s="425"/>
      <c r="I307" s="425"/>
      <c r="J307" s="425"/>
      <c r="K307" s="425"/>
      <c r="L307" s="425"/>
      <c r="M307" s="425"/>
      <c r="N307" s="425"/>
      <c r="O307" s="425"/>
      <c r="P307" s="425"/>
      <c r="Q307" s="425"/>
      <c r="R307" s="425"/>
      <c r="S307" s="425"/>
      <c r="T307" s="425"/>
      <c r="U307" s="425"/>
      <c r="V307" s="425"/>
      <c r="W307" s="426"/>
    </row>
    <row r="308" spans="1:23" ht="17.649999999999999" hidden="1" customHeight="1">
      <c r="A308" s="424"/>
      <c r="B308" s="425"/>
      <c r="C308" s="425"/>
      <c r="D308" s="425"/>
      <c r="E308" s="425"/>
      <c r="F308" s="425"/>
      <c r="G308" s="425"/>
      <c r="H308" s="425"/>
      <c r="I308" s="425"/>
      <c r="J308" s="425"/>
      <c r="K308" s="425"/>
      <c r="L308" s="425"/>
      <c r="M308" s="425"/>
      <c r="N308" s="425"/>
      <c r="O308" s="425"/>
      <c r="P308" s="425"/>
      <c r="Q308" s="425"/>
      <c r="R308" s="425"/>
      <c r="S308" s="425"/>
      <c r="T308" s="425"/>
      <c r="U308" s="425"/>
      <c r="V308" s="425"/>
      <c r="W308" s="426"/>
    </row>
    <row r="309" spans="1:23" ht="17.649999999999999" hidden="1" customHeight="1">
      <c r="A309" s="424"/>
      <c r="B309" s="425"/>
      <c r="C309" s="425"/>
      <c r="D309" s="425"/>
      <c r="E309" s="425"/>
      <c r="F309" s="425"/>
      <c r="G309" s="425"/>
      <c r="H309" s="425"/>
      <c r="I309" s="425"/>
      <c r="J309" s="425"/>
      <c r="K309" s="425"/>
      <c r="L309" s="425"/>
      <c r="M309" s="425"/>
      <c r="N309" s="425"/>
      <c r="O309" s="425"/>
      <c r="P309" s="425"/>
      <c r="Q309" s="425"/>
      <c r="R309" s="425"/>
      <c r="S309" s="425"/>
      <c r="T309" s="425"/>
      <c r="U309" s="425"/>
      <c r="V309" s="425"/>
      <c r="W309" s="426"/>
    </row>
    <row r="310" spans="1:23" ht="17.649999999999999" hidden="1" customHeight="1">
      <c r="A310" s="424"/>
      <c r="B310" s="425"/>
      <c r="C310" s="425"/>
      <c r="D310" s="425"/>
      <c r="E310" s="425"/>
      <c r="F310" s="425"/>
      <c r="G310" s="425"/>
      <c r="H310" s="425"/>
      <c r="I310" s="425"/>
      <c r="J310" s="425"/>
      <c r="K310" s="425"/>
      <c r="L310" s="425"/>
      <c r="M310" s="425"/>
      <c r="N310" s="425"/>
      <c r="O310" s="425"/>
      <c r="P310" s="425"/>
      <c r="Q310" s="425"/>
      <c r="R310" s="425"/>
      <c r="S310" s="425"/>
      <c r="T310" s="425"/>
      <c r="U310" s="425"/>
      <c r="V310" s="425"/>
      <c r="W310" s="426"/>
    </row>
    <row r="311" spans="1:23" ht="17.649999999999999" hidden="1" customHeight="1">
      <c r="A311" s="424"/>
      <c r="B311" s="425"/>
      <c r="C311" s="425"/>
      <c r="D311" s="425"/>
      <c r="E311" s="425"/>
      <c r="F311" s="425"/>
      <c r="G311" s="425"/>
      <c r="H311" s="425"/>
      <c r="I311" s="425"/>
      <c r="J311" s="425"/>
      <c r="K311" s="425"/>
      <c r="L311" s="425"/>
      <c r="M311" s="425"/>
      <c r="N311" s="425"/>
      <c r="O311" s="425"/>
      <c r="P311" s="425"/>
      <c r="Q311" s="425"/>
      <c r="R311" s="425"/>
      <c r="S311" s="425"/>
      <c r="T311" s="425"/>
      <c r="U311" s="425"/>
      <c r="V311" s="425"/>
      <c r="W311" s="426"/>
    </row>
    <row r="312" spans="1:23" ht="17.649999999999999" hidden="1" customHeight="1">
      <c r="A312" s="424"/>
      <c r="B312" s="425"/>
      <c r="C312" s="425"/>
      <c r="D312" s="425"/>
      <c r="E312" s="425"/>
      <c r="F312" s="425"/>
      <c r="G312" s="425"/>
      <c r="H312" s="425"/>
      <c r="I312" s="425"/>
      <c r="J312" s="425"/>
      <c r="K312" s="425"/>
      <c r="L312" s="425"/>
      <c r="M312" s="425"/>
      <c r="N312" s="425"/>
      <c r="O312" s="425"/>
      <c r="P312" s="425"/>
      <c r="Q312" s="425"/>
      <c r="R312" s="425"/>
      <c r="S312" s="425"/>
      <c r="T312" s="425"/>
      <c r="U312" s="425"/>
      <c r="V312" s="425"/>
      <c r="W312" s="426"/>
    </row>
    <row r="313" spans="1:23" ht="17.649999999999999" hidden="1" customHeight="1">
      <c r="A313" s="424"/>
      <c r="B313" s="425"/>
      <c r="C313" s="425"/>
      <c r="D313" s="425"/>
      <c r="E313" s="425"/>
      <c r="F313" s="425"/>
      <c r="G313" s="425"/>
      <c r="H313" s="425"/>
      <c r="I313" s="425"/>
      <c r="J313" s="425"/>
      <c r="K313" s="425"/>
      <c r="L313" s="425"/>
      <c r="M313" s="425"/>
      <c r="N313" s="425"/>
      <c r="O313" s="425"/>
      <c r="P313" s="425"/>
      <c r="Q313" s="425"/>
      <c r="R313" s="425"/>
      <c r="S313" s="425"/>
      <c r="T313" s="425"/>
      <c r="U313" s="425"/>
      <c r="V313" s="425"/>
      <c r="W313" s="426"/>
    </row>
    <row r="314" spans="1:23" ht="17.649999999999999" hidden="1" customHeight="1">
      <c r="A314" s="424"/>
      <c r="B314" s="425"/>
      <c r="C314" s="425"/>
      <c r="D314" s="425"/>
      <c r="E314" s="425"/>
      <c r="F314" s="425"/>
      <c r="G314" s="425"/>
      <c r="H314" s="425"/>
      <c r="I314" s="425"/>
      <c r="J314" s="425"/>
      <c r="K314" s="425"/>
      <c r="L314" s="425"/>
      <c r="M314" s="425"/>
      <c r="N314" s="425"/>
      <c r="O314" s="425"/>
      <c r="P314" s="425"/>
      <c r="Q314" s="425"/>
      <c r="R314" s="425"/>
      <c r="S314" s="425"/>
      <c r="T314" s="425"/>
      <c r="U314" s="425"/>
      <c r="V314" s="425"/>
      <c r="W314" s="426"/>
    </row>
    <row r="315" spans="1:23" ht="17.649999999999999" hidden="1" customHeight="1">
      <c r="A315" s="427"/>
      <c r="B315" s="428"/>
      <c r="C315" s="428"/>
      <c r="D315" s="428"/>
      <c r="E315" s="428"/>
      <c r="F315" s="428"/>
      <c r="G315" s="428"/>
      <c r="H315" s="428"/>
      <c r="I315" s="428"/>
      <c r="J315" s="428"/>
      <c r="K315" s="428"/>
      <c r="L315" s="428"/>
      <c r="M315" s="428"/>
      <c r="N315" s="428"/>
      <c r="O315" s="428"/>
      <c r="P315" s="428"/>
      <c r="Q315" s="428"/>
      <c r="R315" s="428"/>
      <c r="S315" s="428"/>
      <c r="T315" s="428"/>
      <c r="U315" s="428"/>
      <c r="V315" s="428"/>
      <c r="W315" s="429"/>
    </row>
    <row r="316" spans="1:23" ht="17.649999999999999" hidden="1" customHeight="1">
      <c r="A316" s="430"/>
      <c r="B316" s="431"/>
      <c r="C316" s="431"/>
      <c r="D316" s="431"/>
      <c r="E316" s="431"/>
      <c r="F316" s="431"/>
      <c r="G316" s="431"/>
      <c r="H316" s="431"/>
      <c r="I316" s="431"/>
      <c r="J316" s="431"/>
      <c r="K316" s="431"/>
      <c r="L316" s="431"/>
      <c r="M316" s="434" t="s">
        <v>363</v>
      </c>
      <c r="N316" s="435"/>
      <c r="O316" s="435"/>
      <c r="P316" s="435"/>
      <c r="Q316" s="435"/>
      <c r="R316" s="435"/>
      <c r="S316" s="435"/>
      <c r="T316" s="434" t="s">
        <v>364</v>
      </c>
      <c r="U316" s="435"/>
      <c r="V316" s="435"/>
      <c r="W316" s="435"/>
    </row>
    <row r="317" spans="1:23" ht="17.649999999999999" hidden="1" customHeight="1">
      <c r="A317" s="432"/>
      <c r="B317" s="433"/>
      <c r="C317" s="433"/>
      <c r="D317" s="433"/>
      <c r="E317" s="433"/>
      <c r="F317" s="433"/>
      <c r="G317" s="433"/>
      <c r="H317" s="433"/>
      <c r="I317" s="433"/>
      <c r="J317" s="433"/>
      <c r="K317" s="433"/>
      <c r="L317" s="433"/>
      <c r="M317" s="434"/>
      <c r="N317" s="435"/>
      <c r="O317" s="435"/>
      <c r="P317" s="435"/>
      <c r="Q317" s="435"/>
      <c r="R317" s="435"/>
      <c r="S317" s="435"/>
      <c r="T317" s="434"/>
      <c r="U317" s="435"/>
      <c r="V317" s="435"/>
      <c r="W317" s="435"/>
    </row>
    <row r="318" spans="1:23" ht="17.649999999999999" hidden="1" customHeight="1">
      <c r="A318" s="424" t="s">
        <v>386</v>
      </c>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6"/>
    </row>
    <row r="319" spans="1:23" ht="17.649999999999999" hidden="1" customHeight="1">
      <c r="A319" s="424"/>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6"/>
    </row>
    <row r="320" spans="1:23" ht="17.649999999999999" hidden="1" customHeight="1">
      <c r="A320" s="424"/>
      <c r="B320" s="425"/>
      <c r="C320" s="425"/>
      <c r="D320" s="425"/>
      <c r="E320" s="425"/>
      <c r="F320" s="425"/>
      <c r="G320" s="425"/>
      <c r="H320" s="425"/>
      <c r="I320" s="425"/>
      <c r="J320" s="425"/>
      <c r="K320" s="425"/>
      <c r="L320" s="425"/>
      <c r="M320" s="425"/>
      <c r="N320" s="425"/>
      <c r="O320" s="425"/>
      <c r="P320" s="425"/>
      <c r="Q320" s="425"/>
      <c r="R320" s="425"/>
      <c r="S320" s="425"/>
      <c r="T320" s="425"/>
      <c r="U320" s="425"/>
      <c r="V320" s="425"/>
      <c r="W320" s="426"/>
    </row>
    <row r="321" spans="1:23" ht="17.649999999999999" hidden="1" customHeight="1">
      <c r="A321" s="424"/>
      <c r="B321" s="425"/>
      <c r="C321" s="425"/>
      <c r="D321" s="425"/>
      <c r="E321" s="425"/>
      <c r="F321" s="425"/>
      <c r="G321" s="425"/>
      <c r="H321" s="425"/>
      <c r="I321" s="425"/>
      <c r="J321" s="425"/>
      <c r="K321" s="425"/>
      <c r="L321" s="425"/>
      <c r="M321" s="425"/>
      <c r="N321" s="425"/>
      <c r="O321" s="425"/>
      <c r="P321" s="425"/>
      <c r="Q321" s="425"/>
      <c r="R321" s="425"/>
      <c r="S321" s="425"/>
      <c r="T321" s="425"/>
      <c r="U321" s="425"/>
      <c r="V321" s="425"/>
      <c r="W321" s="426"/>
    </row>
    <row r="322" spans="1:23" ht="17.649999999999999" hidden="1" customHeight="1">
      <c r="A322" s="424"/>
      <c r="B322" s="425"/>
      <c r="C322" s="425"/>
      <c r="D322" s="425"/>
      <c r="E322" s="425"/>
      <c r="F322" s="425"/>
      <c r="G322" s="425"/>
      <c r="H322" s="425"/>
      <c r="I322" s="425"/>
      <c r="J322" s="425"/>
      <c r="K322" s="425"/>
      <c r="L322" s="425"/>
      <c r="M322" s="425"/>
      <c r="N322" s="425"/>
      <c r="O322" s="425"/>
      <c r="P322" s="425"/>
      <c r="Q322" s="425"/>
      <c r="R322" s="425"/>
      <c r="S322" s="425"/>
      <c r="T322" s="425"/>
      <c r="U322" s="425"/>
      <c r="V322" s="425"/>
      <c r="W322" s="426"/>
    </row>
    <row r="323" spans="1:23" ht="17.649999999999999" hidden="1" customHeight="1">
      <c r="A323" s="424"/>
      <c r="B323" s="425"/>
      <c r="C323" s="425"/>
      <c r="D323" s="425"/>
      <c r="E323" s="425"/>
      <c r="F323" s="425"/>
      <c r="G323" s="425"/>
      <c r="H323" s="425"/>
      <c r="I323" s="425"/>
      <c r="J323" s="425"/>
      <c r="K323" s="425"/>
      <c r="L323" s="425"/>
      <c r="M323" s="425"/>
      <c r="N323" s="425"/>
      <c r="O323" s="425"/>
      <c r="P323" s="425"/>
      <c r="Q323" s="425"/>
      <c r="R323" s="425"/>
      <c r="S323" s="425"/>
      <c r="T323" s="425"/>
      <c r="U323" s="425"/>
      <c r="V323" s="425"/>
      <c r="W323" s="426"/>
    </row>
    <row r="324" spans="1:23" ht="17.649999999999999" hidden="1" customHeight="1">
      <c r="A324" s="424"/>
      <c r="B324" s="425"/>
      <c r="C324" s="425"/>
      <c r="D324" s="425"/>
      <c r="E324" s="425"/>
      <c r="F324" s="425"/>
      <c r="G324" s="425"/>
      <c r="H324" s="425"/>
      <c r="I324" s="425"/>
      <c r="J324" s="425"/>
      <c r="K324" s="425"/>
      <c r="L324" s="425"/>
      <c r="M324" s="425"/>
      <c r="N324" s="425"/>
      <c r="O324" s="425"/>
      <c r="P324" s="425"/>
      <c r="Q324" s="425"/>
      <c r="R324" s="425"/>
      <c r="S324" s="425"/>
      <c r="T324" s="425"/>
      <c r="U324" s="425"/>
      <c r="V324" s="425"/>
      <c r="W324" s="426"/>
    </row>
    <row r="325" spans="1:23" ht="17.649999999999999" hidden="1" customHeight="1">
      <c r="A325" s="424"/>
      <c r="B325" s="425"/>
      <c r="C325" s="425"/>
      <c r="D325" s="425"/>
      <c r="E325" s="425"/>
      <c r="F325" s="425"/>
      <c r="G325" s="425"/>
      <c r="H325" s="425"/>
      <c r="I325" s="425"/>
      <c r="J325" s="425"/>
      <c r="K325" s="425"/>
      <c r="L325" s="425"/>
      <c r="M325" s="425"/>
      <c r="N325" s="425"/>
      <c r="O325" s="425"/>
      <c r="P325" s="425"/>
      <c r="Q325" s="425"/>
      <c r="R325" s="425"/>
      <c r="S325" s="425"/>
      <c r="T325" s="425"/>
      <c r="U325" s="425"/>
      <c r="V325" s="425"/>
      <c r="W325" s="426"/>
    </row>
    <row r="326" spans="1:23" ht="17.649999999999999" hidden="1" customHeight="1">
      <c r="A326" s="424"/>
      <c r="B326" s="425"/>
      <c r="C326" s="425"/>
      <c r="D326" s="425"/>
      <c r="E326" s="425"/>
      <c r="F326" s="425"/>
      <c r="G326" s="425"/>
      <c r="H326" s="425"/>
      <c r="I326" s="425"/>
      <c r="J326" s="425"/>
      <c r="K326" s="425"/>
      <c r="L326" s="425"/>
      <c r="M326" s="425"/>
      <c r="N326" s="425"/>
      <c r="O326" s="425"/>
      <c r="P326" s="425"/>
      <c r="Q326" s="425"/>
      <c r="R326" s="425"/>
      <c r="S326" s="425"/>
      <c r="T326" s="425"/>
      <c r="U326" s="425"/>
      <c r="V326" s="425"/>
      <c r="W326" s="426"/>
    </row>
    <row r="327" spans="1:23" ht="17.649999999999999" hidden="1" customHeight="1">
      <c r="A327" s="424"/>
      <c r="B327" s="425"/>
      <c r="C327" s="425"/>
      <c r="D327" s="425"/>
      <c r="E327" s="425"/>
      <c r="F327" s="425"/>
      <c r="G327" s="425"/>
      <c r="H327" s="425"/>
      <c r="I327" s="425"/>
      <c r="J327" s="425"/>
      <c r="K327" s="425"/>
      <c r="L327" s="425"/>
      <c r="M327" s="425"/>
      <c r="N327" s="425"/>
      <c r="O327" s="425"/>
      <c r="P327" s="425"/>
      <c r="Q327" s="425"/>
      <c r="R327" s="425"/>
      <c r="S327" s="425"/>
      <c r="T327" s="425"/>
      <c r="U327" s="425"/>
      <c r="V327" s="425"/>
      <c r="W327" s="426"/>
    </row>
    <row r="328" spans="1:23" ht="17.649999999999999" hidden="1" customHeight="1">
      <c r="A328" s="424"/>
      <c r="B328" s="425"/>
      <c r="C328" s="425"/>
      <c r="D328" s="425"/>
      <c r="E328" s="425"/>
      <c r="F328" s="425"/>
      <c r="G328" s="425"/>
      <c r="H328" s="425"/>
      <c r="I328" s="425"/>
      <c r="J328" s="425"/>
      <c r="K328" s="425"/>
      <c r="L328" s="425"/>
      <c r="M328" s="425"/>
      <c r="N328" s="425"/>
      <c r="O328" s="425"/>
      <c r="P328" s="425"/>
      <c r="Q328" s="425"/>
      <c r="R328" s="425"/>
      <c r="S328" s="425"/>
      <c r="T328" s="425"/>
      <c r="U328" s="425"/>
      <c r="V328" s="425"/>
      <c r="W328" s="426"/>
    </row>
    <row r="329" spans="1:23" ht="17.649999999999999" hidden="1" customHeight="1">
      <c r="A329" s="424"/>
      <c r="B329" s="425"/>
      <c r="C329" s="425"/>
      <c r="D329" s="425"/>
      <c r="E329" s="425"/>
      <c r="F329" s="425"/>
      <c r="G329" s="425"/>
      <c r="H329" s="425"/>
      <c r="I329" s="425"/>
      <c r="J329" s="425"/>
      <c r="K329" s="425"/>
      <c r="L329" s="425"/>
      <c r="M329" s="425"/>
      <c r="N329" s="425"/>
      <c r="O329" s="425"/>
      <c r="P329" s="425"/>
      <c r="Q329" s="425"/>
      <c r="R329" s="425"/>
      <c r="S329" s="425"/>
      <c r="T329" s="425"/>
      <c r="U329" s="425"/>
      <c r="V329" s="425"/>
      <c r="W329" s="426"/>
    </row>
    <row r="330" spans="1:23" ht="17.649999999999999" hidden="1" customHeight="1">
      <c r="A330" s="424"/>
      <c r="B330" s="425"/>
      <c r="C330" s="425"/>
      <c r="D330" s="425"/>
      <c r="E330" s="425"/>
      <c r="F330" s="425"/>
      <c r="G330" s="425"/>
      <c r="H330" s="425"/>
      <c r="I330" s="425"/>
      <c r="J330" s="425"/>
      <c r="K330" s="425"/>
      <c r="L330" s="425"/>
      <c r="M330" s="425"/>
      <c r="N330" s="425"/>
      <c r="O330" s="425"/>
      <c r="P330" s="425"/>
      <c r="Q330" s="425"/>
      <c r="R330" s="425"/>
      <c r="S330" s="425"/>
      <c r="T330" s="425"/>
      <c r="U330" s="425"/>
      <c r="V330" s="425"/>
      <c r="W330" s="426"/>
    </row>
    <row r="331" spans="1:23" ht="17.649999999999999" hidden="1" customHeight="1">
      <c r="A331" s="424"/>
      <c r="B331" s="425"/>
      <c r="C331" s="425"/>
      <c r="D331" s="425"/>
      <c r="E331" s="425"/>
      <c r="F331" s="425"/>
      <c r="G331" s="425"/>
      <c r="H331" s="425"/>
      <c r="I331" s="425"/>
      <c r="J331" s="425"/>
      <c r="K331" s="425"/>
      <c r="L331" s="425"/>
      <c r="M331" s="425"/>
      <c r="N331" s="425"/>
      <c r="O331" s="425"/>
      <c r="P331" s="425"/>
      <c r="Q331" s="425"/>
      <c r="R331" s="425"/>
      <c r="S331" s="425"/>
      <c r="T331" s="425"/>
      <c r="U331" s="425"/>
      <c r="V331" s="425"/>
      <c r="W331" s="426"/>
    </row>
    <row r="332" spans="1:23" ht="17.649999999999999" hidden="1" customHeight="1">
      <c r="A332" s="424"/>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6"/>
    </row>
    <row r="333" spans="1:23" ht="17.649999999999999" hidden="1" customHeight="1">
      <c r="A333" s="424"/>
      <c r="B333" s="425"/>
      <c r="C333" s="425"/>
      <c r="D333" s="425"/>
      <c r="E333" s="425"/>
      <c r="F333" s="425"/>
      <c r="G333" s="425"/>
      <c r="H333" s="425"/>
      <c r="I333" s="425"/>
      <c r="J333" s="425"/>
      <c r="K333" s="425"/>
      <c r="L333" s="425"/>
      <c r="M333" s="425"/>
      <c r="N333" s="425"/>
      <c r="O333" s="425"/>
      <c r="P333" s="425"/>
      <c r="Q333" s="425"/>
      <c r="R333" s="425"/>
      <c r="S333" s="425"/>
      <c r="T333" s="425"/>
      <c r="U333" s="425"/>
      <c r="V333" s="425"/>
      <c r="W333" s="426"/>
    </row>
    <row r="334" spans="1:23" ht="17.649999999999999" hidden="1" customHeight="1">
      <c r="A334" s="424"/>
      <c r="B334" s="425"/>
      <c r="C334" s="425"/>
      <c r="D334" s="425"/>
      <c r="E334" s="425"/>
      <c r="F334" s="425"/>
      <c r="G334" s="425"/>
      <c r="H334" s="425"/>
      <c r="I334" s="425"/>
      <c r="J334" s="425"/>
      <c r="K334" s="425"/>
      <c r="L334" s="425"/>
      <c r="M334" s="425"/>
      <c r="N334" s="425"/>
      <c r="O334" s="425"/>
      <c r="P334" s="425"/>
      <c r="Q334" s="425"/>
      <c r="R334" s="425"/>
      <c r="S334" s="425"/>
      <c r="T334" s="425"/>
      <c r="U334" s="425"/>
      <c r="V334" s="425"/>
      <c r="W334" s="426"/>
    </row>
    <row r="335" spans="1:23" ht="17.649999999999999" hidden="1" customHeight="1">
      <c r="A335" s="424"/>
      <c r="B335" s="425"/>
      <c r="C335" s="425"/>
      <c r="D335" s="425"/>
      <c r="E335" s="425"/>
      <c r="F335" s="425"/>
      <c r="G335" s="425"/>
      <c r="H335" s="425"/>
      <c r="I335" s="425"/>
      <c r="J335" s="425"/>
      <c r="K335" s="425"/>
      <c r="L335" s="425"/>
      <c r="M335" s="425"/>
      <c r="N335" s="425"/>
      <c r="O335" s="425"/>
      <c r="P335" s="425"/>
      <c r="Q335" s="425"/>
      <c r="R335" s="425"/>
      <c r="S335" s="425"/>
      <c r="T335" s="425"/>
      <c r="U335" s="425"/>
      <c r="V335" s="425"/>
      <c r="W335" s="426"/>
    </row>
    <row r="336" spans="1:23" ht="17.649999999999999" hidden="1" customHeight="1">
      <c r="A336" s="424"/>
      <c r="B336" s="425"/>
      <c r="C336" s="425"/>
      <c r="D336" s="425"/>
      <c r="E336" s="425"/>
      <c r="F336" s="425"/>
      <c r="G336" s="425"/>
      <c r="H336" s="425"/>
      <c r="I336" s="425"/>
      <c r="J336" s="425"/>
      <c r="K336" s="425"/>
      <c r="L336" s="425"/>
      <c r="M336" s="425"/>
      <c r="N336" s="425"/>
      <c r="O336" s="425"/>
      <c r="P336" s="425"/>
      <c r="Q336" s="425"/>
      <c r="R336" s="425"/>
      <c r="S336" s="425"/>
      <c r="T336" s="425"/>
      <c r="U336" s="425"/>
      <c r="V336" s="425"/>
      <c r="W336" s="426"/>
    </row>
    <row r="337" spans="1:23" ht="17.649999999999999" hidden="1" customHeight="1">
      <c r="A337" s="424"/>
      <c r="B337" s="425"/>
      <c r="C337" s="425"/>
      <c r="D337" s="425"/>
      <c r="E337" s="425"/>
      <c r="F337" s="425"/>
      <c r="G337" s="425"/>
      <c r="H337" s="425"/>
      <c r="I337" s="425"/>
      <c r="J337" s="425"/>
      <c r="K337" s="425"/>
      <c r="L337" s="425"/>
      <c r="M337" s="425"/>
      <c r="N337" s="425"/>
      <c r="O337" s="425"/>
      <c r="P337" s="425"/>
      <c r="Q337" s="425"/>
      <c r="R337" s="425"/>
      <c r="S337" s="425"/>
      <c r="T337" s="425"/>
      <c r="U337" s="425"/>
      <c r="V337" s="425"/>
      <c r="W337" s="426"/>
    </row>
    <row r="338" spans="1:23" ht="17.649999999999999" hidden="1" customHeight="1">
      <c r="A338" s="424"/>
      <c r="B338" s="425"/>
      <c r="C338" s="425"/>
      <c r="D338" s="425"/>
      <c r="E338" s="425"/>
      <c r="F338" s="425"/>
      <c r="G338" s="425"/>
      <c r="H338" s="425"/>
      <c r="I338" s="425"/>
      <c r="J338" s="425"/>
      <c r="K338" s="425"/>
      <c r="L338" s="425"/>
      <c r="M338" s="425"/>
      <c r="N338" s="425"/>
      <c r="O338" s="425"/>
      <c r="P338" s="425"/>
      <c r="Q338" s="425"/>
      <c r="R338" s="425"/>
      <c r="S338" s="425"/>
      <c r="T338" s="425"/>
      <c r="U338" s="425"/>
      <c r="V338" s="425"/>
      <c r="W338" s="426"/>
    </row>
    <row r="339" spans="1:23" ht="17.649999999999999" hidden="1" customHeight="1">
      <c r="A339" s="424"/>
      <c r="B339" s="425"/>
      <c r="C339" s="425"/>
      <c r="D339" s="425"/>
      <c r="E339" s="425"/>
      <c r="F339" s="425"/>
      <c r="G339" s="425"/>
      <c r="H339" s="425"/>
      <c r="I339" s="425"/>
      <c r="J339" s="425"/>
      <c r="K339" s="425"/>
      <c r="L339" s="425"/>
      <c r="M339" s="425"/>
      <c r="N339" s="425"/>
      <c r="O339" s="425"/>
      <c r="P339" s="425"/>
      <c r="Q339" s="425"/>
      <c r="R339" s="425"/>
      <c r="S339" s="425"/>
      <c r="T339" s="425"/>
      <c r="U339" s="425"/>
      <c r="V339" s="425"/>
      <c r="W339" s="426"/>
    </row>
    <row r="340" spans="1:23" ht="17.649999999999999" hidden="1" customHeight="1">
      <c r="A340" s="424"/>
      <c r="B340" s="425"/>
      <c r="C340" s="425"/>
      <c r="D340" s="425"/>
      <c r="E340" s="425"/>
      <c r="F340" s="425"/>
      <c r="G340" s="425"/>
      <c r="H340" s="425"/>
      <c r="I340" s="425"/>
      <c r="J340" s="425"/>
      <c r="K340" s="425"/>
      <c r="L340" s="425"/>
      <c r="M340" s="425"/>
      <c r="N340" s="425"/>
      <c r="O340" s="425"/>
      <c r="P340" s="425"/>
      <c r="Q340" s="425"/>
      <c r="R340" s="425"/>
      <c r="S340" s="425"/>
      <c r="T340" s="425"/>
      <c r="U340" s="425"/>
      <c r="V340" s="425"/>
      <c r="W340" s="426"/>
    </row>
    <row r="341" spans="1:23" ht="17.649999999999999" hidden="1" customHeight="1">
      <c r="A341" s="424"/>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6"/>
    </row>
    <row r="342" spans="1:23" ht="17.649999999999999" hidden="1" customHeight="1">
      <c r="A342" s="424"/>
      <c r="B342" s="425"/>
      <c r="C342" s="425"/>
      <c r="D342" s="425"/>
      <c r="E342" s="425"/>
      <c r="F342" s="425"/>
      <c r="G342" s="425"/>
      <c r="H342" s="425"/>
      <c r="I342" s="425"/>
      <c r="J342" s="425"/>
      <c r="K342" s="425"/>
      <c r="L342" s="425"/>
      <c r="M342" s="425"/>
      <c r="N342" s="425"/>
      <c r="O342" s="425"/>
      <c r="P342" s="425"/>
      <c r="Q342" s="425"/>
      <c r="R342" s="425"/>
      <c r="S342" s="425"/>
      <c r="T342" s="425"/>
      <c r="U342" s="425"/>
      <c r="V342" s="425"/>
      <c r="W342" s="426"/>
    </row>
    <row r="343" spans="1:23" ht="17.649999999999999" hidden="1" customHeight="1">
      <c r="A343" s="424"/>
      <c r="B343" s="425"/>
      <c r="C343" s="425"/>
      <c r="D343" s="425"/>
      <c r="E343" s="425"/>
      <c r="F343" s="425"/>
      <c r="G343" s="425"/>
      <c r="H343" s="425"/>
      <c r="I343" s="425"/>
      <c r="J343" s="425"/>
      <c r="K343" s="425"/>
      <c r="L343" s="425"/>
      <c r="M343" s="425"/>
      <c r="N343" s="425"/>
      <c r="O343" s="425"/>
      <c r="P343" s="425"/>
      <c r="Q343" s="425"/>
      <c r="R343" s="425"/>
      <c r="S343" s="425"/>
      <c r="T343" s="425"/>
      <c r="U343" s="425"/>
      <c r="V343" s="425"/>
      <c r="W343" s="426"/>
    </row>
    <row r="344" spans="1:23" ht="17.649999999999999" hidden="1" customHeight="1">
      <c r="A344" s="424"/>
      <c r="B344" s="425"/>
      <c r="C344" s="425"/>
      <c r="D344" s="425"/>
      <c r="E344" s="425"/>
      <c r="F344" s="425"/>
      <c r="G344" s="425"/>
      <c r="H344" s="425"/>
      <c r="I344" s="425"/>
      <c r="J344" s="425"/>
      <c r="K344" s="425"/>
      <c r="L344" s="425"/>
      <c r="M344" s="425"/>
      <c r="N344" s="425"/>
      <c r="O344" s="425"/>
      <c r="P344" s="425"/>
      <c r="Q344" s="425"/>
      <c r="R344" s="425"/>
      <c r="S344" s="425"/>
      <c r="T344" s="425"/>
      <c r="U344" s="425"/>
      <c r="V344" s="425"/>
      <c r="W344" s="426"/>
    </row>
    <row r="345" spans="1:23" ht="17.649999999999999" hidden="1" customHeight="1">
      <c r="A345" s="424"/>
      <c r="B345" s="425"/>
      <c r="C345" s="425"/>
      <c r="D345" s="425"/>
      <c r="E345" s="425"/>
      <c r="F345" s="425"/>
      <c r="G345" s="425"/>
      <c r="H345" s="425"/>
      <c r="I345" s="425"/>
      <c r="J345" s="425"/>
      <c r="K345" s="425"/>
      <c r="L345" s="425"/>
      <c r="M345" s="425"/>
      <c r="N345" s="425"/>
      <c r="O345" s="425"/>
      <c r="P345" s="425"/>
      <c r="Q345" s="425"/>
      <c r="R345" s="425"/>
      <c r="S345" s="425"/>
      <c r="T345" s="425"/>
      <c r="U345" s="425"/>
      <c r="V345" s="425"/>
      <c r="W345" s="426"/>
    </row>
    <row r="346" spans="1:23" ht="17.649999999999999" hidden="1" customHeight="1">
      <c r="A346" s="424"/>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6"/>
    </row>
    <row r="347" spans="1:23" ht="17.649999999999999" hidden="1" customHeight="1">
      <c r="A347" s="424"/>
      <c r="B347" s="425"/>
      <c r="C347" s="425"/>
      <c r="D347" s="425"/>
      <c r="E347" s="425"/>
      <c r="F347" s="425"/>
      <c r="G347" s="425"/>
      <c r="H347" s="425"/>
      <c r="I347" s="425"/>
      <c r="J347" s="425"/>
      <c r="K347" s="425"/>
      <c r="L347" s="425"/>
      <c r="M347" s="425"/>
      <c r="N347" s="425"/>
      <c r="O347" s="425"/>
      <c r="P347" s="425"/>
      <c r="Q347" s="425"/>
      <c r="R347" s="425"/>
      <c r="S347" s="425"/>
      <c r="T347" s="425"/>
      <c r="U347" s="425"/>
      <c r="V347" s="425"/>
      <c r="W347" s="426"/>
    </row>
    <row r="348" spans="1:23" ht="17.649999999999999" hidden="1" customHeight="1">
      <c r="A348" s="424"/>
      <c r="B348" s="425"/>
      <c r="C348" s="425"/>
      <c r="D348" s="425"/>
      <c r="E348" s="425"/>
      <c r="F348" s="425"/>
      <c r="G348" s="425"/>
      <c r="H348" s="425"/>
      <c r="I348" s="425"/>
      <c r="J348" s="425"/>
      <c r="K348" s="425"/>
      <c r="L348" s="425"/>
      <c r="M348" s="425"/>
      <c r="N348" s="425"/>
      <c r="O348" s="425"/>
      <c r="P348" s="425"/>
      <c r="Q348" s="425"/>
      <c r="R348" s="425"/>
      <c r="S348" s="425"/>
      <c r="T348" s="425"/>
      <c r="U348" s="425"/>
      <c r="V348" s="425"/>
      <c r="W348" s="426"/>
    </row>
    <row r="349" spans="1:23" ht="17.649999999999999" hidden="1" customHeight="1">
      <c r="A349" s="424"/>
      <c r="B349" s="425"/>
      <c r="C349" s="425"/>
      <c r="D349" s="425"/>
      <c r="E349" s="425"/>
      <c r="F349" s="425"/>
      <c r="G349" s="425"/>
      <c r="H349" s="425"/>
      <c r="I349" s="425"/>
      <c r="J349" s="425"/>
      <c r="K349" s="425"/>
      <c r="L349" s="425"/>
      <c r="M349" s="425"/>
      <c r="N349" s="425"/>
      <c r="O349" s="425"/>
      <c r="P349" s="425"/>
      <c r="Q349" s="425"/>
      <c r="R349" s="425"/>
      <c r="S349" s="425"/>
      <c r="T349" s="425"/>
      <c r="U349" s="425"/>
      <c r="V349" s="425"/>
      <c r="W349" s="426"/>
    </row>
    <row r="350" spans="1:23" ht="17.649999999999999" hidden="1" customHeight="1">
      <c r="A350" s="424"/>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6"/>
    </row>
    <row r="351" spans="1:23" ht="17.649999999999999" hidden="1" customHeight="1">
      <c r="A351" s="424"/>
      <c r="B351" s="425"/>
      <c r="C351" s="425"/>
      <c r="D351" s="425"/>
      <c r="E351" s="425"/>
      <c r="F351" s="425"/>
      <c r="G351" s="425"/>
      <c r="H351" s="425"/>
      <c r="I351" s="425"/>
      <c r="J351" s="425"/>
      <c r="K351" s="425"/>
      <c r="L351" s="425"/>
      <c r="M351" s="425"/>
      <c r="N351" s="425"/>
      <c r="O351" s="425"/>
      <c r="P351" s="425"/>
      <c r="Q351" s="425"/>
      <c r="R351" s="425"/>
      <c r="S351" s="425"/>
      <c r="T351" s="425"/>
      <c r="U351" s="425"/>
      <c r="V351" s="425"/>
      <c r="W351" s="426"/>
    </row>
    <row r="352" spans="1:23" ht="17.649999999999999" hidden="1" customHeight="1">
      <c r="A352" s="424"/>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6"/>
    </row>
    <row r="353" spans="1:23" ht="17.649999999999999" hidden="1" customHeight="1">
      <c r="A353" s="424"/>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6"/>
    </row>
    <row r="354" spans="1:23" ht="17.649999999999999" hidden="1" customHeight="1">
      <c r="A354" s="427"/>
      <c r="B354" s="428"/>
      <c r="C354" s="428"/>
      <c r="D354" s="428"/>
      <c r="E354" s="428"/>
      <c r="F354" s="428"/>
      <c r="G354" s="428"/>
      <c r="H354" s="428"/>
      <c r="I354" s="428"/>
      <c r="J354" s="428"/>
      <c r="K354" s="428"/>
      <c r="L354" s="428"/>
      <c r="M354" s="428"/>
      <c r="N354" s="428"/>
      <c r="O354" s="428"/>
      <c r="P354" s="428"/>
      <c r="Q354" s="428"/>
      <c r="R354" s="428"/>
      <c r="S354" s="428"/>
      <c r="T354" s="428"/>
      <c r="U354" s="428"/>
      <c r="V354" s="428"/>
      <c r="W354" s="429"/>
    </row>
    <row r="355" spans="1:23" ht="17.649999999999999" hidden="1" customHeight="1">
      <c r="A355" s="430"/>
      <c r="B355" s="431"/>
      <c r="C355" s="431"/>
      <c r="D355" s="431"/>
      <c r="E355" s="431"/>
      <c r="F355" s="431"/>
      <c r="G355" s="431"/>
      <c r="H355" s="431"/>
      <c r="I355" s="431"/>
      <c r="J355" s="431"/>
      <c r="K355" s="431"/>
      <c r="L355" s="431"/>
      <c r="M355" s="434" t="s">
        <v>363</v>
      </c>
      <c r="N355" s="435"/>
      <c r="O355" s="435"/>
      <c r="P355" s="435"/>
      <c r="Q355" s="435"/>
      <c r="R355" s="435"/>
      <c r="S355" s="435"/>
      <c r="T355" s="434" t="s">
        <v>364</v>
      </c>
      <c r="U355" s="435"/>
      <c r="V355" s="435"/>
      <c r="W355" s="435"/>
    </row>
    <row r="356" spans="1:23" ht="17.649999999999999" hidden="1" customHeight="1">
      <c r="A356" s="432"/>
      <c r="B356" s="433"/>
      <c r="C356" s="433"/>
      <c r="D356" s="433"/>
      <c r="E356" s="433"/>
      <c r="F356" s="433"/>
      <c r="G356" s="433"/>
      <c r="H356" s="433"/>
      <c r="I356" s="433"/>
      <c r="J356" s="433"/>
      <c r="K356" s="433"/>
      <c r="L356" s="433"/>
      <c r="M356" s="434"/>
      <c r="N356" s="435"/>
      <c r="O356" s="435"/>
      <c r="P356" s="435"/>
      <c r="Q356" s="435"/>
      <c r="R356" s="435"/>
      <c r="S356" s="435"/>
      <c r="T356" s="434"/>
      <c r="U356" s="435"/>
      <c r="V356" s="435"/>
      <c r="W356" s="435"/>
    </row>
    <row r="357" spans="1:23" ht="17.649999999999999" hidden="1" customHeight="1">
      <c r="A357" s="424" t="s">
        <v>386</v>
      </c>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6"/>
    </row>
    <row r="358" spans="1:23" ht="17.649999999999999" hidden="1" customHeight="1">
      <c r="A358" s="424"/>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6"/>
    </row>
    <row r="359" spans="1:23" ht="17.649999999999999" hidden="1" customHeight="1">
      <c r="A359" s="424"/>
      <c r="B359" s="425"/>
      <c r="C359" s="425"/>
      <c r="D359" s="425"/>
      <c r="E359" s="425"/>
      <c r="F359" s="425"/>
      <c r="G359" s="425"/>
      <c r="H359" s="425"/>
      <c r="I359" s="425"/>
      <c r="J359" s="425"/>
      <c r="K359" s="425"/>
      <c r="L359" s="425"/>
      <c r="M359" s="425"/>
      <c r="N359" s="425"/>
      <c r="O359" s="425"/>
      <c r="P359" s="425"/>
      <c r="Q359" s="425"/>
      <c r="R359" s="425"/>
      <c r="S359" s="425"/>
      <c r="T359" s="425"/>
      <c r="U359" s="425"/>
      <c r="V359" s="425"/>
      <c r="W359" s="426"/>
    </row>
    <row r="360" spans="1:23" ht="17.649999999999999" hidden="1" customHeight="1">
      <c r="A360" s="424"/>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6"/>
    </row>
    <row r="361" spans="1:23" ht="17.649999999999999" hidden="1" customHeight="1">
      <c r="A361" s="424"/>
      <c r="B361" s="425"/>
      <c r="C361" s="425"/>
      <c r="D361" s="425"/>
      <c r="E361" s="425"/>
      <c r="F361" s="425"/>
      <c r="G361" s="425"/>
      <c r="H361" s="425"/>
      <c r="I361" s="425"/>
      <c r="J361" s="425"/>
      <c r="K361" s="425"/>
      <c r="L361" s="425"/>
      <c r="M361" s="425"/>
      <c r="N361" s="425"/>
      <c r="O361" s="425"/>
      <c r="P361" s="425"/>
      <c r="Q361" s="425"/>
      <c r="R361" s="425"/>
      <c r="S361" s="425"/>
      <c r="T361" s="425"/>
      <c r="U361" s="425"/>
      <c r="V361" s="425"/>
      <c r="W361" s="426"/>
    </row>
    <row r="362" spans="1:23" ht="17.649999999999999" hidden="1" customHeight="1">
      <c r="A362" s="424"/>
      <c r="B362" s="425"/>
      <c r="C362" s="425"/>
      <c r="D362" s="425"/>
      <c r="E362" s="425"/>
      <c r="F362" s="425"/>
      <c r="G362" s="425"/>
      <c r="H362" s="425"/>
      <c r="I362" s="425"/>
      <c r="J362" s="425"/>
      <c r="K362" s="425"/>
      <c r="L362" s="425"/>
      <c r="M362" s="425"/>
      <c r="N362" s="425"/>
      <c r="O362" s="425"/>
      <c r="P362" s="425"/>
      <c r="Q362" s="425"/>
      <c r="R362" s="425"/>
      <c r="S362" s="425"/>
      <c r="T362" s="425"/>
      <c r="U362" s="425"/>
      <c r="V362" s="425"/>
      <c r="W362" s="426"/>
    </row>
    <row r="363" spans="1:23" ht="17.649999999999999" hidden="1" customHeight="1">
      <c r="A363" s="424"/>
      <c r="B363" s="425"/>
      <c r="C363" s="425"/>
      <c r="D363" s="425"/>
      <c r="E363" s="425"/>
      <c r="F363" s="425"/>
      <c r="G363" s="425"/>
      <c r="H363" s="425"/>
      <c r="I363" s="425"/>
      <c r="J363" s="425"/>
      <c r="K363" s="425"/>
      <c r="L363" s="425"/>
      <c r="M363" s="425"/>
      <c r="N363" s="425"/>
      <c r="O363" s="425"/>
      <c r="P363" s="425"/>
      <c r="Q363" s="425"/>
      <c r="R363" s="425"/>
      <c r="S363" s="425"/>
      <c r="T363" s="425"/>
      <c r="U363" s="425"/>
      <c r="V363" s="425"/>
      <c r="W363" s="426"/>
    </row>
    <row r="364" spans="1:23" ht="17.649999999999999" hidden="1" customHeight="1">
      <c r="A364" s="424"/>
      <c r="B364" s="425"/>
      <c r="C364" s="425"/>
      <c r="D364" s="425"/>
      <c r="E364" s="425"/>
      <c r="F364" s="425"/>
      <c r="G364" s="425"/>
      <c r="H364" s="425"/>
      <c r="I364" s="425"/>
      <c r="J364" s="425"/>
      <c r="K364" s="425"/>
      <c r="L364" s="425"/>
      <c r="M364" s="425"/>
      <c r="N364" s="425"/>
      <c r="O364" s="425"/>
      <c r="P364" s="425"/>
      <c r="Q364" s="425"/>
      <c r="R364" s="425"/>
      <c r="S364" s="425"/>
      <c r="T364" s="425"/>
      <c r="U364" s="425"/>
      <c r="V364" s="425"/>
      <c r="W364" s="426"/>
    </row>
    <row r="365" spans="1:23" ht="17.649999999999999" hidden="1" customHeight="1">
      <c r="A365" s="424"/>
      <c r="B365" s="425"/>
      <c r="C365" s="425"/>
      <c r="D365" s="425"/>
      <c r="E365" s="425"/>
      <c r="F365" s="425"/>
      <c r="G365" s="425"/>
      <c r="H365" s="425"/>
      <c r="I365" s="425"/>
      <c r="J365" s="425"/>
      <c r="K365" s="425"/>
      <c r="L365" s="425"/>
      <c r="M365" s="425"/>
      <c r="N365" s="425"/>
      <c r="O365" s="425"/>
      <c r="P365" s="425"/>
      <c r="Q365" s="425"/>
      <c r="R365" s="425"/>
      <c r="S365" s="425"/>
      <c r="T365" s="425"/>
      <c r="U365" s="425"/>
      <c r="V365" s="425"/>
      <c r="W365" s="426"/>
    </row>
    <row r="366" spans="1:23" ht="17.649999999999999" hidden="1" customHeight="1">
      <c r="A366" s="424"/>
      <c r="B366" s="425"/>
      <c r="C366" s="425"/>
      <c r="D366" s="425"/>
      <c r="E366" s="425"/>
      <c r="F366" s="425"/>
      <c r="G366" s="425"/>
      <c r="H366" s="425"/>
      <c r="I366" s="425"/>
      <c r="J366" s="425"/>
      <c r="K366" s="425"/>
      <c r="L366" s="425"/>
      <c r="M366" s="425"/>
      <c r="N366" s="425"/>
      <c r="O366" s="425"/>
      <c r="P366" s="425"/>
      <c r="Q366" s="425"/>
      <c r="R366" s="425"/>
      <c r="S366" s="425"/>
      <c r="T366" s="425"/>
      <c r="U366" s="425"/>
      <c r="V366" s="425"/>
      <c r="W366" s="426"/>
    </row>
    <row r="367" spans="1:23" ht="17.649999999999999" hidden="1" customHeight="1">
      <c r="A367" s="424"/>
      <c r="B367" s="425"/>
      <c r="C367" s="425"/>
      <c r="D367" s="425"/>
      <c r="E367" s="425"/>
      <c r="F367" s="425"/>
      <c r="G367" s="425"/>
      <c r="H367" s="425"/>
      <c r="I367" s="425"/>
      <c r="J367" s="425"/>
      <c r="K367" s="425"/>
      <c r="L367" s="425"/>
      <c r="M367" s="425"/>
      <c r="N367" s="425"/>
      <c r="O367" s="425"/>
      <c r="P367" s="425"/>
      <c r="Q367" s="425"/>
      <c r="R367" s="425"/>
      <c r="S367" s="425"/>
      <c r="T367" s="425"/>
      <c r="U367" s="425"/>
      <c r="V367" s="425"/>
      <c r="W367" s="426"/>
    </row>
    <row r="368" spans="1:23" ht="17.649999999999999" hidden="1" customHeight="1">
      <c r="A368" s="424"/>
      <c r="B368" s="425"/>
      <c r="C368" s="425"/>
      <c r="D368" s="425"/>
      <c r="E368" s="425"/>
      <c r="F368" s="425"/>
      <c r="G368" s="425"/>
      <c r="H368" s="425"/>
      <c r="I368" s="425"/>
      <c r="J368" s="425"/>
      <c r="K368" s="425"/>
      <c r="L368" s="425"/>
      <c r="M368" s="425"/>
      <c r="N368" s="425"/>
      <c r="O368" s="425"/>
      <c r="P368" s="425"/>
      <c r="Q368" s="425"/>
      <c r="R368" s="425"/>
      <c r="S368" s="425"/>
      <c r="T368" s="425"/>
      <c r="U368" s="425"/>
      <c r="V368" s="425"/>
      <c r="W368" s="426"/>
    </row>
    <row r="369" spans="1:23" ht="17.649999999999999" hidden="1" customHeight="1">
      <c r="A369" s="424"/>
      <c r="B369" s="425"/>
      <c r="C369" s="425"/>
      <c r="D369" s="425"/>
      <c r="E369" s="425"/>
      <c r="F369" s="425"/>
      <c r="G369" s="425"/>
      <c r="H369" s="425"/>
      <c r="I369" s="425"/>
      <c r="J369" s="425"/>
      <c r="K369" s="425"/>
      <c r="L369" s="425"/>
      <c r="M369" s="425"/>
      <c r="N369" s="425"/>
      <c r="O369" s="425"/>
      <c r="P369" s="425"/>
      <c r="Q369" s="425"/>
      <c r="R369" s="425"/>
      <c r="S369" s="425"/>
      <c r="T369" s="425"/>
      <c r="U369" s="425"/>
      <c r="V369" s="425"/>
      <c r="W369" s="426"/>
    </row>
    <row r="370" spans="1:23" ht="17.649999999999999" hidden="1" customHeight="1">
      <c r="A370" s="424"/>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6"/>
    </row>
    <row r="371" spans="1:23" ht="17.649999999999999" hidden="1" customHeight="1">
      <c r="A371" s="424"/>
      <c r="B371" s="425"/>
      <c r="C371" s="425"/>
      <c r="D371" s="425"/>
      <c r="E371" s="425"/>
      <c r="F371" s="425"/>
      <c r="G371" s="425"/>
      <c r="H371" s="425"/>
      <c r="I371" s="425"/>
      <c r="J371" s="425"/>
      <c r="K371" s="425"/>
      <c r="L371" s="425"/>
      <c r="M371" s="425"/>
      <c r="N371" s="425"/>
      <c r="O371" s="425"/>
      <c r="P371" s="425"/>
      <c r="Q371" s="425"/>
      <c r="R371" s="425"/>
      <c r="S371" s="425"/>
      <c r="T371" s="425"/>
      <c r="U371" s="425"/>
      <c r="V371" s="425"/>
      <c r="W371" s="426"/>
    </row>
    <row r="372" spans="1:23" ht="17.649999999999999" hidden="1" customHeight="1">
      <c r="A372" s="424"/>
      <c r="B372" s="425"/>
      <c r="C372" s="425"/>
      <c r="D372" s="425"/>
      <c r="E372" s="425"/>
      <c r="F372" s="425"/>
      <c r="G372" s="425"/>
      <c r="H372" s="425"/>
      <c r="I372" s="425"/>
      <c r="J372" s="425"/>
      <c r="K372" s="425"/>
      <c r="L372" s="425"/>
      <c r="M372" s="425"/>
      <c r="N372" s="425"/>
      <c r="O372" s="425"/>
      <c r="P372" s="425"/>
      <c r="Q372" s="425"/>
      <c r="R372" s="425"/>
      <c r="S372" s="425"/>
      <c r="T372" s="425"/>
      <c r="U372" s="425"/>
      <c r="V372" s="425"/>
      <c r="W372" s="426"/>
    </row>
    <row r="373" spans="1:23" ht="17.649999999999999" hidden="1" customHeight="1">
      <c r="A373" s="424"/>
      <c r="B373" s="425"/>
      <c r="C373" s="425"/>
      <c r="D373" s="425"/>
      <c r="E373" s="425"/>
      <c r="F373" s="425"/>
      <c r="G373" s="425"/>
      <c r="H373" s="425"/>
      <c r="I373" s="425"/>
      <c r="J373" s="425"/>
      <c r="K373" s="425"/>
      <c r="L373" s="425"/>
      <c r="M373" s="425"/>
      <c r="N373" s="425"/>
      <c r="O373" s="425"/>
      <c r="P373" s="425"/>
      <c r="Q373" s="425"/>
      <c r="R373" s="425"/>
      <c r="S373" s="425"/>
      <c r="T373" s="425"/>
      <c r="U373" s="425"/>
      <c r="V373" s="425"/>
      <c r="W373" s="426"/>
    </row>
    <row r="374" spans="1:23" ht="17.649999999999999" hidden="1" customHeight="1">
      <c r="A374" s="424"/>
      <c r="B374" s="425"/>
      <c r="C374" s="425"/>
      <c r="D374" s="425"/>
      <c r="E374" s="425"/>
      <c r="F374" s="425"/>
      <c r="G374" s="425"/>
      <c r="H374" s="425"/>
      <c r="I374" s="425"/>
      <c r="J374" s="425"/>
      <c r="K374" s="425"/>
      <c r="L374" s="425"/>
      <c r="M374" s="425"/>
      <c r="N374" s="425"/>
      <c r="O374" s="425"/>
      <c r="P374" s="425"/>
      <c r="Q374" s="425"/>
      <c r="R374" s="425"/>
      <c r="S374" s="425"/>
      <c r="T374" s="425"/>
      <c r="U374" s="425"/>
      <c r="V374" s="425"/>
      <c r="W374" s="426"/>
    </row>
    <row r="375" spans="1:23" ht="17.649999999999999" hidden="1" customHeight="1">
      <c r="A375" s="424"/>
      <c r="B375" s="425"/>
      <c r="C375" s="425"/>
      <c r="D375" s="425"/>
      <c r="E375" s="425"/>
      <c r="F375" s="425"/>
      <c r="G375" s="425"/>
      <c r="H375" s="425"/>
      <c r="I375" s="425"/>
      <c r="J375" s="425"/>
      <c r="K375" s="425"/>
      <c r="L375" s="425"/>
      <c r="M375" s="425"/>
      <c r="N375" s="425"/>
      <c r="O375" s="425"/>
      <c r="P375" s="425"/>
      <c r="Q375" s="425"/>
      <c r="R375" s="425"/>
      <c r="S375" s="425"/>
      <c r="T375" s="425"/>
      <c r="U375" s="425"/>
      <c r="V375" s="425"/>
      <c r="W375" s="426"/>
    </row>
    <row r="376" spans="1:23" ht="17.649999999999999" hidden="1" customHeight="1">
      <c r="A376" s="424"/>
      <c r="B376" s="425"/>
      <c r="C376" s="425"/>
      <c r="D376" s="425"/>
      <c r="E376" s="425"/>
      <c r="F376" s="425"/>
      <c r="G376" s="425"/>
      <c r="H376" s="425"/>
      <c r="I376" s="425"/>
      <c r="J376" s="425"/>
      <c r="K376" s="425"/>
      <c r="L376" s="425"/>
      <c r="M376" s="425"/>
      <c r="N376" s="425"/>
      <c r="O376" s="425"/>
      <c r="P376" s="425"/>
      <c r="Q376" s="425"/>
      <c r="R376" s="425"/>
      <c r="S376" s="425"/>
      <c r="T376" s="425"/>
      <c r="U376" s="425"/>
      <c r="V376" s="425"/>
      <c r="W376" s="426"/>
    </row>
    <row r="377" spans="1:23" ht="17.649999999999999" hidden="1" customHeight="1">
      <c r="A377" s="424"/>
      <c r="B377" s="425"/>
      <c r="C377" s="425"/>
      <c r="D377" s="425"/>
      <c r="E377" s="425"/>
      <c r="F377" s="425"/>
      <c r="G377" s="425"/>
      <c r="H377" s="425"/>
      <c r="I377" s="425"/>
      <c r="J377" s="425"/>
      <c r="K377" s="425"/>
      <c r="L377" s="425"/>
      <c r="M377" s="425"/>
      <c r="N377" s="425"/>
      <c r="O377" s="425"/>
      <c r="P377" s="425"/>
      <c r="Q377" s="425"/>
      <c r="R377" s="425"/>
      <c r="S377" s="425"/>
      <c r="T377" s="425"/>
      <c r="U377" s="425"/>
      <c r="V377" s="425"/>
      <c r="W377" s="426"/>
    </row>
    <row r="378" spans="1:23" ht="17.649999999999999" hidden="1" customHeight="1">
      <c r="A378" s="424"/>
      <c r="B378" s="425"/>
      <c r="C378" s="425"/>
      <c r="D378" s="425"/>
      <c r="E378" s="425"/>
      <c r="F378" s="425"/>
      <c r="G378" s="425"/>
      <c r="H378" s="425"/>
      <c r="I378" s="425"/>
      <c r="J378" s="425"/>
      <c r="K378" s="425"/>
      <c r="L378" s="425"/>
      <c r="M378" s="425"/>
      <c r="N378" s="425"/>
      <c r="O378" s="425"/>
      <c r="P378" s="425"/>
      <c r="Q378" s="425"/>
      <c r="R378" s="425"/>
      <c r="S378" s="425"/>
      <c r="T378" s="425"/>
      <c r="U378" s="425"/>
      <c r="V378" s="425"/>
      <c r="W378" s="426"/>
    </row>
    <row r="379" spans="1:23" ht="17.649999999999999" hidden="1" customHeight="1">
      <c r="A379" s="424"/>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6"/>
    </row>
    <row r="380" spans="1:23" ht="17.649999999999999" hidden="1" customHeight="1">
      <c r="A380" s="424"/>
      <c r="B380" s="425"/>
      <c r="C380" s="425"/>
      <c r="D380" s="425"/>
      <c r="E380" s="425"/>
      <c r="F380" s="425"/>
      <c r="G380" s="425"/>
      <c r="H380" s="425"/>
      <c r="I380" s="425"/>
      <c r="J380" s="425"/>
      <c r="K380" s="425"/>
      <c r="L380" s="425"/>
      <c r="M380" s="425"/>
      <c r="N380" s="425"/>
      <c r="O380" s="425"/>
      <c r="P380" s="425"/>
      <c r="Q380" s="425"/>
      <c r="R380" s="425"/>
      <c r="S380" s="425"/>
      <c r="T380" s="425"/>
      <c r="U380" s="425"/>
      <c r="V380" s="425"/>
      <c r="W380" s="426"/>
    </row>
    <row r="381" spans="1:23" ht="17.649999999999999" hidden="1" customHeight="1">
      <c r="A381" s="424"/>
      <c r="B381" s="425"/>
      <c r="C381" s="425"/>
      <c r="D381" s="425"/>
      <c r="E381" s="425"/>
      <c r="F381" s="425"/>
      <c r="G381" s="425"/>
      <c r="H381" s="425"/>
      <c r="I381" s="425"/>
      <c r="J381" s="425"/>
      <c r="K381" s="425"/>
      <c r="L381" s="425"/>
      <c r="M381" s="425"/>
      <c r="N381" s="425"/>
      <c r="O381" s="425"/>
      <c r="P381" s="425"/>
      <c r="Q381" s="425"/>
      <c r="R381" s="425"/>
      <c r="S381" s="425"/>
      <c r="T381" s="425"/>
      <c r="U381" s="425"/>
      <c r="V381" s="425"/>
      <c r="W381" s="426"/>
    </row>
    <row r="382" spans="1:23" ht="17.649999999999999" hidden="1" customHeight="1">
      <c r="A382" s="424"/>
      <c r="B382" s="425"/>
      <c r="C382" s="425"/>
      <c r="D382" s="425"/>
      <c r="E382" s="425"/>
      <c r="F382" s="425"/>
      <c r="G382" s="425"/>
      <c r="H382" s="425"/>
      <c r="I382" s="425"/>
      <c r="J382" s="425"/>
      <c r="K382" s="425"/>
      <c r="L382" s="425"/>
      <c r="M382" s="425"/>
      <c r="N382" s="425"/>
      <c r="O382" s="425"/>
      <c r="P382" s="425"/>
      <c r="Q382" s="425"/>
      <c r="R382" s="425"/>
      <c r="S382" s="425"/>
      <c r="T382" s="425"/>
      <c r="U382" s="425"/>
      <c r="V382" s="425"/>
      <c r="W382" s="426"/>
    </row>
    <row r="383" spans="1:23" ht="17.649999999999999" hidden="1" customHeight="1">
      <c r="A383" s="424"/>
      <c r="B383" s="425"/>
      <c r="C383" s="425"/>
      <c r="D383" s="425"/>
      <c r="E383" s="425"/>
      <c r="F383" s="425"/>
      <c r="G383" s="425"/>
      <c r="H383" s="425"/>
      <c r="I383" s="425"/>
      <c r="J383" s="425"/>
      <c r="K383" s="425"/>
      <c r="L383" s="425"/>
      <c r="M383" s="425"/>
      <c r="N383" s="425"/>
      <c r="O383" s="425"/>
      <c r="P383" s="425"/>
      <c r="Q383" s="425"/>
      <c r="R383" s="425"/>
      <c r="S383" s="425"/>
      <c r="T383" s="425"/>
      <c r="U383" s="425"/>
      <c r="V383" s="425"/>
      <c r="W383" s="426"/>
    </row>
    <row r="384" spans="1:23" ht="17.649999999999999" hidden="1" customHeight="1">
      <c r="A384" s="424"/>
      <c r="B384" s="425"/>
      <c r="C384" s="425"/>
      <c r="D384" s="425"/>
      <c r="E384" s="425"/>
      <c r="F384" s="425"/>
      <c r="G384" s="425"/>
      <c r="H384" s="425"/>
      <c r="I384" s="425"/>
      <c r="J384" s="425"/>
      <c r="K384" s="425"/>
      <c r="L384" s="425"/>
      <c r="M384" s="425"/>
      <c r="N384" s="425"/>
      <c r="O384" s="425"/>
      <c r="P384" s="425"/>
      <c r="Q384" s="425"/>
      <c r="R384" s="425"/>
      <c r="S384" s="425"/>
      <c r="T384" s="425"/>
      <c r="U384" s="425"/>
      <c r="V384" s="425"/>
      <c r="W384" s="426"/>
    </row>
    <row r="385" spans="1:23" ht="17.649999999999999" hidden="1" customHeight="1">
      <c r="A385" s="424"/>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6"/>
    </row>
    <row r="386" spans="1:23" ht="17.649999999999999" hidden="1" customHeight="1">
      <c r="A386" s="424"/>
      <c r="B386" s="425"/>
      <c r="C386" s="425"/>
      <c r="D386" s="425"/>
      <c r="E386" s="425"/>
      <c r="F386" s="425"/>
      <c r="G386" s="425"/>
      <c r="H386" s="425"/>
      <c r="I386" s="425"/>
      <c r="J386" s="425"/>
      <c r="K386" s="425"/>
      <c r="L386" s="425"/>
      <c r="M386" s="425"/>
      <c r="N386" s="425"/>
      <c r="O386" s="425"/>
      <c r="P386" s="425"/>
      <c r="Q386" s="425"/>
      <c r="R386" s="425"/>
      <c r="S386" s="425"/>
      <c r="T386" s="425"/>
      <c r="U386" s="425"/>
      <c r="V386" s="425"/>
      <c r="W386" s="426"/>
    </row>
    <row r="387" spans="1:23" ht="17.649999999999999" hidden="1" customHeight="1">
      <c r="A387" s="424"/>
      <c r="B387" s="425"/>
      <c r="C387" s="425"/>
      <c r="D387" s="425"/>
      <c r="E387" s="425"/>
      <c r="F387" s="425"/>
      <c r="G387" s="425"/>
      <c r="H387" s="425"/>
      <c r="I387" s="425"/>
      <c r="J387" s="425"/>
      <c r="K387" s="425"/>
      <c r="L387" s="425"/>
      <c r="M387" s="425"/>
      <c r="N387" s="425"/>
      <c r="O387" s="425"/>
      <c r="P387" s="425"/>
      <c r="Q387" s="425"/>
      <c r="R387" s="425"/>
      <c r="S387" s="425"/>
      <c r="T387" s="425"/>
      <c r="U387" s="425"/>
      <c r="V387" s="425"/>
      <c r="W387" s="426"/>
    </row>
    <row r="388" spans="1:23" ht="17.649999999999999" hidden="1" customHeight="1">
      <c r="A388" s="424"/>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6"/>
    </row>
    <row r="389" spans="1:23" ht="17.649999999999999" hidden="1" customHeight="1">
      <c r="A389" s="424"/>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6"/>
    </row>
    <row r="390" spans="1:23" ht="17.649999999999999" hidden="1" customHeight="1">
      <c r="A390" s="424"/>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6"/>
    </row>
    <row r="391" spans="1:23" ht="17.649999999999999" hidden="1" customHeight="1">
      <c r="A391" s="424"/>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6"/>
    </row>
    <row r="392" spans="1:23" ht="17.649999999999999" hidden="1" customHeight="1">
      <c r="A392" s="424"/>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6"/>
    </row>
    <row r="393" spans="1:23" ht="17.649999999999999" hidden="1" customHeight="1">
      <c r="A393" s="427"/>
      <c r="B393" s="428"/>
      <c r="C393" s="428"/>
      <c r="D393" s="428"/>
      <c r="E393" s="428"/>
      <c r="F393" s="428"/>
      <c r="G393" s="428"/>
      <c r="H393" s="428"/>
      <c r="I393" s="428"/>
      <c r="J393" s="428"/>
      <c r="K393" s="428"/>
      <c r="L393" s="428"/>
      <c r="M393" s="428"/>
      <c r="N393" s="428"/>
      <c r="O393" s="428"/>
      <c r="P393" s="428"/>
      <c r="Q393" s="428"/>
      <c r="R393" s="428"/>
      <c r="S393" s="428"/>
      <c r="T393" s="428"/>
      <c r="U393" s="428"/>
      <c r="V393" s="428"/>
      <c r="W393" s="429"/>
    </row>
    <row r="394" spans="1:23" ht="17.649999999999999" hidden="1" customHeight="1">
      <c r="A394" s="430"/>
      <c r="B394" s="431"/>
      <c r="C394" s="431"/>
      <c r="D394" s="431"/>
      <c r="E394" s="431"/>
      <c r="F394" s="431"/>
      <c r="G394" s="431"/>
      <c r="H394" s="431"/>
      <c r="I394" s="431"/>
      <c r="J394" s="431"/>
      <c r="K394" s="431"/>
      <c r="L394" s="431"/>
      <c r="M394" s="434" t="s">
        <v>363</v>
      </c>
      <c r="N394" s="435"/>
      <c r="O394" s="435"/>
      <c r="P394" s="435"/>
      <c r="Q394" s="435"/>
      <c r="R394" s="435"/>
      <c r="S394" s="435"/>
      <c r="T394" s="434" t="s">
        <v>364</v>
      </c>
      <c r="U394" s="435"/>
      <c r="V394" s="435"/>
      <c r="W394" s="435"/>
    </row>
    <row r="395" spans="1:23" ht="17.649999999999999" hidden="1" customHeight="1">
      <c r="A395" s="432"/>
      <c r="B395" s="433"/>
      <c r="C395" s="433"/>
      <c r="D395" s="433"/>
      <c r="E395" s="433"/>
      <c r="F395" s="433"/>
      <c r="G395" s="433"/>
      <c r="H395" s="433"/>
      <c r="I395" s="433"/>
      <c r="J395" s="433"/>
      <c r="K395" s="433"/>
      <c r="L395" s="433"/>
      <c r="M395" s="434"/>
      <c r="N395" s="435"/>
      <c r="O395" s="435"/>
      <c r="P395" s="435"/>
      <c r="Q395" s="435"/>
      <c r="R395" s="435"/>
      <c r="S395" s="435"/>
      <c r="T395" s="434"/>
      <c r="U395" s="435"/>
      <c r="V395" s="435"/>
      <c r="W395" s="435"/>
    </row>
    <row r="396" spans="1:23" ht="17.649999999999999" hidden="1" customHeight="1">
      <c r="A396" s="424" t="s">
        <v>386</v>
      </c>
      <c r="B396" s="425"/>
      <c r="C396" s="425"/>
      <c r="D396" s="425"/>
      <c r="E396" s="425"/>
      <c r="F396" s="425"/>
      <c r="G396" s="425"/>
      <c r="H396" s="425"/>
      <c r="I396" s="425"/>
      <c r="J396" s="425"/>
      <c r="K396" s="425"/>
      <c r="L396" s="425"/>
      <c r="M396" s="425"/>
      <c r="N396" s="425"/>
      <c r="O396" s="425"/>
      <c r="P396" s="425"/>
      <c r="Q396" s="425"/>
      <c r="R396" s="425"/>
      <c r="S396" s="425"/>
      <c r="T396" s="425"/>
      <c r="U396" s="425"/>
      <c r="V396" s="425"/>
      <c r="W396" s="426"/>
    </row>
    <row r="397" spans="1:23" ht="17.649999999999999" hidden="1" customHeight="1">
      <c r="A397" s="424"/>
      <c r="B397" s="425"/>
      <c r="C397" s="425"/>
      <c r="D397" s="425"/>
      <c r="E397" s="425"/>
      <c r="F397" s="425"/>
      <c r="G397" s="425"/>
      <c r="H397" s="425"/>
      <c r="I397" s="425"/>
      <c r="J397" s="425"/>
      <c r="K397" s="425"/>
      <c r="L397" s="425"/>
      <c r="M397" s="425"/>
      <c r="N397" s="425"/>
      <c r="O397" s="425"/>
      <c r="P397" s="425"/>
      <c r="Q397" s="425"/>
      <c r="R397" s="425"/>
      <c r="S397" s="425"/>
      <c r="T397" s="425"/>
      <c r="U397" s="425"/>
      <c r="V397" s="425"/>
      <c r="W397" s="426"/>
    </row>
    <row r="398" spans="1:23" ht="17.649999999999999" hidden="1" customHeight="1">
      <c r="A398" s="424"/>
      <c r="B398" s="425"/>
      <c r="C398" s="425"/>
      <c r="D398" s="425"/>
      <c r="E398" s="425"/>
      <c r="F398" s="425"/>
      <c r="G398" s="425"/>
      <c r="H398" s="425"/>
      <c r="I398" s="425"/>
      <c r="J398" s="425"/>
      <c r="K398" s="425"/>
      <c r="L398" s="425"/>
      <c r="M398" s="425"/>
      <c r="N398" s="425"/>
      <c r="O398" s="425"/>
      <c r="P398" s="425"/>
      <c r="Q398" s="425"/>
      <c r="R398" s="425"/>
      <c r="S398" s="425"/>
      <c r="T398" s="425"/>
      <c r="U398" s="425"/>
      <c r="V398" s="425"/>
      <c r="W398" s="426"/>
    </row>
    <row r="399" spans="1:23" ht="17.649999999999999" hidden="1" customHeight="1">
      <c r="A399" s="424"/>
      <c r="B399" s="425"/>
      <c r="C399" s="425"/>
      <c r="D399" s="425"/>
      <c r="E399" s="425"/>
      <c r="F399" s="425"/>
      <c r="G399" s="425"/>
      <c r="H399" s="425"/>
      <c r="I399" s="425"/>
      <c r="J399" s="425"/>
      <c r="K399" s="425"/>
      <c r="L399" s="425"/>
      <c r="M399" s="425"/>
      <c r="N399" s="425"/>
      <c r="O399" s="425"/>
      <c r="P399" s="425"/>
      <c r="Q399" s="425"/>
      <c r="R399" s="425"/>
      <c r="S399" s="425"/>
      <c r="T399" s="425"/>
      <c r="U399" s="425"/>
      <c r="V399" s="425"/>
      <c r="W399" s="426"/>
    </row>
    <row r="400" spans="1:23" ht="17.649999999999999" hidden="1" customHeight="1">
      <c r="A400" s="424"/>
      <c r="B400" s="425"/>
      <c r="C400" s="425"/>
      <c r="D400" s="425"/>
      <c r="E400" s="425"/>
      <c r="F400" s="425"/>
      <c r="G400" s="425"/>
      <c r="H400" s="425"/>
      <c r="I400" s="425"/>
      <c r="J400" s="425"/>
      <c r="K400" s="425"/>
      <c r="L400" s="425"/>
      <c r="M400" s="425"/>
      <c r="N400" s="425"/>
      <c r="O400" s="425"/>
      <c r="P400" s="425"/>
      <c r="Q400" s="425"/>
      <c r="R400" s="425"/>
      <c r="S400" s="425"/>
      <c r="T400" s="425"/>
      <c r="U400" s="425"/>
      <c r="V400" s="425"/>
      <c r="W400" s="426"/>
    </row>
    <row r="401" spans="1:23" ht="17.649999999999999" hidden="1" customHeight="1">
      <c r="A401" s="424"/>
      <c r="B401" s="425"/>
      <c r="C401" s="425"/>
      <c r="D401" s="425"/>
      <c r="E401" s="425"/>
      <c r="F401" s="425"/>
      <c r="G401" s="425"/>
      <c r="H401" s="425"/>
      <c r="I401" s="425"/>
      <c r="J401" s="425"/>
      <c r="K401" s="425"/>
      <c r="L401" s="425"/>
      <c r="M401" s="425"/>
      <c r="N401" s="425"/>
      <c r="O401" s="425"/>
      <c r="P401" s="425"/>
      <c r="Q401" s="425"/>
      <c r="R401" s="425"/>
      <c r="S401" s="425"/>
      <c r="T401" s="425"/>
      <c r="U401" s="425"/>
      <c r="V401" s="425"/>
      <c r="W401" s="426"/>
    </row>
    <row r="402" spans="1:23" ht="17.649999999999999" hidden="1" customHeight="1">
      <c r="A402" s="424"/>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6"/>
    </row>
    <row r="403" spans="1:23" ht="17.649999999999999" hidden="1" customHeight="1">
      <c r="A403" s="424"/>
      <c r="B403" s="425"/>
      <c r="C403" s="425"/>
      <c r="D403" s="425"/>
      <c r="E403" s="425"/>
      <c r="F403" s="425"/>
      <c r="G403" s="425"/>
      <c r="H403" s="425"/>
      <c r="I403" s="425"/>
      <c r="J403" s="425"/>
      <c r="K403" s="425"/>
      <c r="L403" s="425"/>
      <c r="M403" s="425"/>
      <c r="N403" s="425"/>
      <c r="O403" s="425"/>
      <c r="P403" s="425"/>
      <c r="Q403" s="425"/>
      <c r="R403" s="425"/>
      <c r="S403" s="425"/>
      <c r="T403" s="425"/>
      <c r="U403" s="425"/>
      <c r="V403" s="425"/>
      <c r="W403" s="426"/>
    </row>
    <row r="404" spans="1:23" ht="17.649999999999999" hidden="1" customHeight="1">
      <c r="A404" s="424"/>
      <c r="B404" s="425"/>
      <c r="C404" s="425"/>
      <c r="D404" s="425"/>
      <c r="E404" s="425"/>
      <c r="F404" s="425"/>
      <c r="G404" s="425"/>
      <c r="H404" s="425"/>
      <c r="I404" s="425"/>
      <c r="J404" s="425"/>
      <c r="K404" s="425"/>
      <c r="L404" s="425"/>
      <c r="M404" s="425"/>
      <c r="N404" s="425"/>
      <c r="O404" s="425"/>
      <c r="P404" s="425"/>
      <c r="Q404" s="425"/>
      <c r="R404" s="425"/>
      <c r="S404" s="425"/>
      <c r="T404" s="425"/>
      <c r="U404" s="425"/>
      <c r="V404" s="425"/>
      <c r="W404" s="426"/>
    </row>
    <row r="405" spans="1:23" ht="17.649999999999999" hidden="1" customHeight="1">
      <c r="A405" s="424"/>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6"/>
    </row>
    <row r="406" spans="1:23" ht="17.649999999999999" hidden="1" customHeight="1">
      <c r="A406" s="424"/>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6"/>
    </row>
    <row r="407" spans="1:23" ht="17.649999999999999" hidden="1" customHeight="1">
      <c r="A407" s="424"/>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6"/>
    </row>
    <row r="408" spans="1:23" ht="17.649999999999999" hidden="1" customHeight="1">
      <c r="A408" s="424"/>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6"/>
    </row>
    <row r="409" spans="1:23" ht="17.649999999999999" hidden="1" customHeight="1">
      <c r="A409" s="424"/>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6"/>
    </row>
    <row r="410" spans="1:23" ht="17.649999999999999" hidden="1" customHeight="1">
      <c r="A410" s="424"/>
      <c r="B410" s="425"/>
      <c r="C410" s="425"/>
      <c r="D410" s="425"/>
      <c r="E410" s="425"/>
      <c r="F410" s="425"/>
      <c r="G410" s="425"/>
      <c r="H410" s="425"/>
      <c r="I410" s="425"/>
      <c r="J410" s="425"/>
      <c r="K410" s="425"/>
      <c r="L410" s="425"/>
      <c r="M410" s="425"/>
      <c r="N410" s="425"/>
      <c r="O410" s="425"/>
      <c r="P410" s="425"/>
      <c r="Q410" s="425"/>
      <c r="R410" s="425"/>
      <c r="S410" s="425"/>
      <c r="T410" s="425"/>
      <c r="U410" s="425"/>
      <c r="V410" s="425"/>
      <c r="W410" s="426"/>
    </row>
    <row r="411" spans="1:23" ht="17.649999999999999" hidden="1" customHeight="1">
      <c r="A411" s="424"/>
      <c r="B411" s="425"/>
      <c r="C411" s="425"/>
      <c r="D411" s="425"/>
      <c r="E411" s="425"/>
      <c r="F411" s="425"/>
      <c r="G411" s="425"/>
      <c r="H411" s="425"/>
      <c r="I411" s="425"/>
      <c r="J411" s="425"/>
      <c r="K411" s="425"/>
      <c r="L411" s="425"/>
      <c r="M411" s="425"/>
      <c r="N411" s="425"/>
      <c r="O411" s="425"/>
      <c r="P411" s="425"/>
      <c r="Q411" s="425"/>
      <c r="R411" s="425"/>
      <c r="S411" s="425"/>
      <c r="T411" s="425"/>
      <c r="U411" s="425"/>
      <c r="V411" s="425"/>
      <c r="W411" s="426"/>
    </row>
    <row r="412" spans="1:23" ht="17.649999999999999" hidden="1" customHeight="1">
      <c r="A412" s="424"/>
      <c r="B412" s="425"/>
      <c r="C412" s="425"/>
      <c r="D412" s="425"/>
      <c r="E412" s="425"/>
      <c r="F412" s="425"/>
      <c r="G412" s="425"/>
      <c r="H412" s="425"/>
      <c r="I412" s="425"/>
      <c r="J412" s="425"/>
      <c r="K412" s="425"/>
      <c r="L412" s="425"/>
      <c r="M412" s="425"/>
      <c r="N412" s="425"/>
      <c r="O412" s="425"/>
      <c r="P412" s="425"/>
      <c r="Q412" s="425"/>
      <c r="R412" s="425"/>
      <c r="S412" s="425"/>
      <c r="T412" s="425"/>
      <c r="U412" s="425"/>
      <c r="V412" s="425"/>
      <c r="W412" s="426"/>
    </row>
    <row r="413" spans="1:23" ht="17.649999999999999" hidden="1" customHeight="1">
      <c r="A413" s="424"/>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6"/>
    </row>
    <row r="414" spans="1:23" ht="17.649999999999999" hidden="1" customHeight="1">
      <c r="A414" s="424"/>
      <c r="B414" s="425"/>
      <c r="C414" s="425"/>
      <c r="D414" s="425"/>
      <c r="E414" s="425"/>
      <c r="F414" s="425"/>
      <c r="G414" s="425"/>
      <c r="H414" s="425"/>
      <c r="I414" s="425"/>
      <c r="J414" s="425"/>
      <c r="K414" s="425"/>
      <c r="L414" s="425"/>
      <c r="M414" s="425"/>
      <c r="N414" s="425"/>
      <c r="O414" s="425"/>
      <c r="P414" s="425"/>
      <c r="Q414" s="425"/>
      <c r="R414" s="425"/>
      <c r="S414" s="425"/>
      <c r="T414" s="425"/>
      <c r="U414" s="425"/>
      <c r="V414" s="425"/>
      <c r="W414" s="426"/>
    </row>
    <row r="415" spans="1:23" ht="17.649999999999999" hidden="1" customHeight="1">
      <c r="A415" s="424"/>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6"/>
    </row>
    <row r="416" spans="1:23" ht="17.649999999999999" hidden="1" customHeight="1">
      <c r="A416" s="424"/>
      <c r="B416" s="425"/>
      <c r="C416" s="425"/>
      <c r="D416" s="425"/>
      <c r="E416" s="425"/>
      <c r="F416" s="425"/>
      <c r="G416" s="425"/>
      <c r="H416" s="425"/>
      <c r="I416" s="425"/>
      <c r="J416" s="425"/>
      <c r="K416" s="425"/>
      <c r="L416" s="425"/>
      <c r="M416" s="425"/>
      <c r="N416" s="425"/>
      <c r="O416" s="425"/>
      <c r="P416" s="425"/>
      <c r="Q416" s="425"/>
      <c r="R416" s="425"/>
      <c r="S416" s="425"/>
      <c r="T416" s="425"/>
      <c r="U416" s="425"/>
      <c r="V416" s="425"/>
      <c r="W416" s="426"/>
    </row>
    <row r="417" spans="1:23" ht="17.649999999999999" hidden="1" customHeight="1">
      <c r="A417" s="424"/>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6"/>
    </row>
    <row r="418" spans="1:23" ht="17.649999999999999" hidden="1" customHeight="1">
      <c r="A418" s="424"/>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6"/>
    </row>
    <row r="419" spans="1:23" ht="17.649999999999999" hidden="1" customHeight="1">
      <c r="A419" s="424"/>
      <c r="B419" s="425"/>
      <c r="C419" s="425"/>
      <c r="D419" s="425"/>
      <c r="E419" s="425"/>
      <c r="F419" s="425"/>
      <c r="G419" s="425"/>
      <c r="H419" s="425"/>
      <c r="I419" s="425"/>
      <c r="J419" s="425"/>
      <c r="K419" s="425"/>
      <c r="L419" s="425"/>
      <c r="M419" s="425"/>
      <c r="N419" s="425"/>
      <c r="O419" s="425"/>
      <c r="P419" s="425"/>
      <c r="Q419" s="425"/>
      <c r="R419" s="425"/>
      <c r="S419" s="425"/>
      <c r="T419" s="425"/>
      <c r="U419" s="425"/>
      <c r="V419" s="425"/>
      <c r="W419" s="426"/>
    </row>
    <row r="420" spans="1:23" ht="17.649999999999999" hidden="1" customHeight="1">
      <c r="A420" s="424"/>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6"/>
    </row>
    <row r="421" spans="1:23" ht="17.649999999999999" hidden="1" customHeight="1">
      <c r="A421" s="424"/>
      <c r="B421" s="425"/>
      <c r="C421" s="425"/>
      <c r="D421" s="425"/>
      <c r="E421" s="425"/>
      <c r="F421" s="425"/>
      <c r="G421" s="425"/>
      <c r="H421" s="425"/>
      <c r="I421" s="425"/>
      <c r="J421" s="425"/>
      <c r="K421" s="425"/>
      <c r="L421" s="425"/>
      <c r="M421" s="425"/>
      <c r="N421" s="425"/>
      <c r="O421" s="425"/>
      <c r="P421" s="425"/>
      <c r="Q421" s="425"/>
      <c r="R421" s="425"/>
      <c r="S421" s="425"/>
      <c r="T421" s="425"/>
      <c r="U421" s="425"/>
      <c r="V421" s="425"/>
      <c r="W421" s="426"/>
    </row>
    <row r="422" spans="1:23" ht="17.649999999999999" hidden="1" customHeight="1">
      <c r="A422" s="424"/>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6"/>
    </row>
    <row r="423" spans="1:23" ht="17.649999999999999" hidden="1" customHeight="1">
      <c r="A423" s="424"/>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6"/>
    </row>
    <row r="424" spans="1:23" ht="17.649999999999999" hidden="1" customHeight="1">
      <c r="A424" s="424"/>
      <c r="B424" s="425"/>
      <c r="C424" s="425"/>
      <c r="D424" s="425"/>
      <c r="E424" s="425"/>
      <c r="F424" s="425"/>
      <c r="G424" s="425"/>
      <c r="H424" s="425"/>
      <c r="I424" s="425"/>
      <c r="J424" s="425"/>
      <c r="K424" s="425"/>
      <c r="L424" s="425"/>
      <c r="M424" s="425"/>
      <c r="N424" s="425"/>
      <c r="O424" s="425"/>
      <c r="P424" s="425"/>
      <c r="Q424" s="425"/>
      <c r="R424" s="425"/>
      <c r="S424" s="425"/>
      <c r="T424" s="425"/>
      <c r="U424" s="425"/>
      <c r="V424" s="425"/>
      <c r="W424" s="426"/>
    </row>
    <row r="425" spans="1:23" ht="17.649999999999999" hidden="1" customHeight="1">
      <c r="A425" s="424"/>
      <c r="B425" s="425"/>
      <c r="C425" s="425"/>
      <c r="D425" s="425"/>
      <c r="E425" s="425"/>
      <c r="F425" s="425"/>
      <c r="G425" s="425"/>
      <c r="H425" s="425"/>
      <c r="I425" s="425"/>
      <c r="J425" s="425"/>
      <c r="K425" s="425"/>
      <c r="L425" s="425"/>
      <c r="M425" s="425"/>
      <c r="N425" s="425"/>
      <c r="O425" s="425"/>
      <c r="P425" s="425"/>
      <c r="Q425" s="425"/>
      <c r="R425" s="425"/>
      <c r="S425" s="425"/>
      <c r="T425" s="425"/>
      <c r="U425" s="425"/>
      <c r="V425" s="425"/>
      <c r="W425" s="426"/>
    </row>
    <row r="426" spans="1:23" ht="17.649999999999999" hidden="1" customHeight="1">
      <c r="A426" s="424"/>
      <c r="B426" s="425"/>
      <c r="C426" s="425"/>
      <c r="D426" s="425"/>
      <c r="E426" s="425"/>
      <c r="F426" s="425"/>
      <c r="G426" s="425"/>
      <c r="H426" s="425"/>
      <c r="I426" s="425"/>
      <c r="J426" s="425"/>
      <c r="K426" s="425"/>
      <c r="L426" s="425"/>
      <c r="M426" s="425"/>
      <c r="N426" s="425"/>
      <c r="O426" s="425"/>
      <c r="P426" s="425"/>
      <c r="Q426" s="425"/>
      <c r="R426" s="425"/>
      <c r="S426" s="425"/>
      <c r="T426" s="425"/>
      <c r="U426" s="425"/>
      <c r="V426" s="425"/>
      <c r="W426" s="426"/>
    </row>
    <row r="427" spans="1:23" ht="17.649999999999999" hidden="1" customHeight="1">
      <c r="A427" s="424"/>
      <c r="B427" s="425"/>
      <c r="C427" s="425"/>
      <c r="D427" s="425"/>
      <c r="E427" s="425"/>
      <c r="F427" s="425"/>
      <c r="G427" s="425"/>
      <c r="H427" s="425"/>
      <c r="I427" s="425"/>
      <c r="J427" s="425"/>
      <c r="K427" s="425"/>
      <c r="L427" s="425"/>
      <c r="M427" s="425"/>
      <c r="N427" s="425"/>
      <c r="O427" s="425"/>
      <c r="P427" s="425"/>
      <c r="Q427" s="425"/>
      <c r="R427" s="425"/>
      <c r="S427" s="425"/>
      <c r="T427" s="425"/>
      <c r="U427" s="425"/>
      <c r="V427" s="425"/>
      <c r="W427" s="426"/>
    </row>
    <row r="428" spans="1:23" ht="17.649999999999999" hidden="1" customHeight="1">
      <c r="A428" s="424"/>
      <c r="B428" s="425"/>
      <c r="C428" s="425"/>
      <c r="D428" s="425"/>
      <c r="E428" s="425"/>
      <c r="F428" s="425"/>
      <c r="G428" s="425"/>
      <c r="H428" s="425"/>
      <c r="I428" s="425"/>
      <c r="J428" s="425"/>
      <c r="K428" s="425"/>
      <c r="L428" s="425"/>
      <c r="M428" s="425"/>
      <c r="N428" s="425"/>
      <c r="O428" s="425"/>
      <c r="P428" s="425"/>
      <c r="Q428" s="425"/>
      <c r="R428" s="425"/>
      <c r="S428" s="425"/>
      <c r="T428" s="425"/>
      <c r="U428" s="425"/>
      <c r="V428" s="425"/>
      <c r="W428" s="426"/>
    </row>
    <row r="429" spans="1:23" ht="17.649999999999999" hidden="1" customHeight="1">
      <c r="A429" s="424"/>
      <c r="B429" s="425"/>
      <c r="C429" s="425"/>
      <c r="D429" s="425"/>
      <c r="E429" s="425"/>
      <c r="F429" s="425"/>
      <c r="G429" s="425"/>
      <c r="H429" s="425"/>
      <c r="I429" s="425"/>
      <c r="J429" s="425"/>
      <c r="K429" s="425"/>
      <c r="L429" s="425"/>
      <c r="M429" s="425"/>
      <c r="N429" s="425"/>
      <c r="O429" s="425"/>
      <c r="P429" s="425"/>
      <c r="Q429" s="425"/>
      <c r="R429" s="425"/>
      <c r="S429" s="425"/>
      <c r="T429" s="425"/>
      <c r="U429" s="425"/>
      <c r="V429" s="425"/>
      <c r="W429" s="426"/>
    </row>
    <row r="430" spans="1:23" ht="17.649999999999999" hidden="1" customHeight="1">
      <c r="A430" s="424"/>
      <c r="B430" s="425"/>
      <c r="C430" s="425"/>
      <c r="D430" s="425"/>
      <c r="E430" s="425"/>
      <c r="F430" s="425"/>
      <c r="G430" s="425"/>
      <c r="H430" s="425"/>
      <c r="I430" s="425"/>
      <c r="J430" s="425"/>
      <c r="K430" s="425"/>
      <c r="L430" s="425"/>
      <c r="M430" s="425"/>
      <c r="N430" s="425"/>
      <c r="O430" s="425"/>
      <c r="P430" s="425"/>
      <c r="Q430" s="425"/>
      <c r="R430" s="425"/>
      <c r="S430" s="425"/>
      <c r="T430" s="425"/>
      <c r="U430" s="425"/>
      <c r="V430" s="425"/>
      <c r="W430" s="426"/>
    </row>
    <row r="431" spans="1:23" ht="17.649999999999999" hidden="1" customHeight="1">
      <c r="A431" s="424"/>
      <c r="B431" s="425"/>
      <c r="C431" s="425"/>
      <c r="D431" s="425"/>
      <c r="E431" s="425"/>
      <c r="F431" s="425"/>
      <c r="G431" s="425"/>
      <c r="H431" s="425"/>
      <c r="I431" s="425"/>
      <c r="J431" s="425"/>
      <c r="K431" s="425"/>
      <c r="L431" s="425"/>
      <c r="M431" s="425"/>
      <c r="N431" s="425"/>
      <c r="O431" s="425"/>
      <c r="P431" s="425"/>
      <c r="Q431" s="425"/>
      <c r="R431" s="425"/>
      <c r="S431" s="425"/>
      <c r="T431" s="425"/>
      <c r="U431" s="425"/>
      <c r="V431" s="425"/>
      <c r="W431" s="426"/>
    </row>
    <row r="432" spans="1:23" ht="17.649999999999999" hidden="1" customHeight="1">
      <c r="A432" s="427"/>
      <c r="B432" s="428"/>
      <c r="C432" s="428"/>
      <c r="D432" s="428"/>
      <c r="E432" s="428"/>
      <c r="F432" s="428"/>
      <c r="G432" s="428"/>
      <c r="H432" s="428"/>
      <c r="I432" s="428"/>
      <c r="J432" s="428"/>
      <c r="K432" s="428"/>
      <c r="L432" s="428"/>
      <c r="M432" s="428"/>
      <c r="N432" s="428"/>
      <c r="O432" s="428"/>
      <c r="P432" s="428"/>
      <c r="Q432" s="428"/>
      <c r="R432" s="428"/>
      <c r="S432" s="428"/>
      <c r="T432" s="428"/>
      <c r="U432" s="428"/>
      <c r="V432" s="428"/>
      <c r="W432" s="429"/>
    </row>
    <row r="433" spans="1:23" ht="17.649999999999999" hidden="1" customHeight="1">
      <c r="A433" s="430"/>
      <c r="B433" s="431"/>
      <c r="C433" s="431"/>
      <c r="D433" s="431"/>
      <c r="E433" s="431"/>
      <c r="F433" s="431"/>
      <c r="G433" s="431"/>
      <c r="H433" s="431"/>
      <c r="I433" s="431"/>
      <c r="J433" s="431"/>
      <c r="K433" s="431"/>
      <c r="L433" s="431"/>
      <c r="M433" s="434" t="s">
        <v>363</v>
      </c>
      <c r="N433" s="435"/>
      <c r="O433" s="435"/>
      <c r="P433" s="435"/>
      <c r="Q433" s="435"/>
      <c r="R433" s="435"/>
      <c r="S433" s="435"/>
      <c r="T433" s="434" t="s">
        <v>364</v>
      </c>
      <c r="U433" s="435"/>
      <c r="V433" s="435"/>
      <c r="W433" s="435"/>
    </row>
    <row r="434" spans="1:23" ht="17.649999999999999" hidden="1" customHeight="1">
      <c r="A434" s="432"/>
      <c r="B434" s="433"/>
      <c r="C434" s="433"/>
      <c r="D434" s="433"/>
      <c r="E434" s="433"/>
      <c r="F434" s="433"/>
      <c r="G434" s="433"/>
      <c r="H434" s="433"/>
      <c r="I434" s="433"/>
      <c r="J434" s="433"/>
      <c r="K434" s="433"/>
      <c r="L434" s="433"/>
      <c r="M434" s="434"/>
      <c r="N434" s="435"/>
      <c r="O434" s="435"/>
      <c r="P434" s="435"/>
      <c r="Q434" s="435"/>
      <c r="R434" s="435"/>
      <c r="S434" s="435"/>
      <c r="T434" s="434"/>
      <c r="U434" s="435"/>
      <c r="V434" s="435"/>
      <c r="W434" s="435"/>
    </row>
    <row r="435" spans="1:23" ht="17.649999999999999" hidden="1" customHeight="1">
      <c r="A435" s="424" t="s">
        <v>386</v>
      </c>
      <c r="B435" s="425"/>
      <c r="C435" s="425"/>
      <c r="D435" s="425"/>
      <c r="E435" s="425"/>
      <c r="F435" s="425"/>
      <c r="G435" s="425"/>
      <c r="H435" s="425"/>
      <c r="I435" s="425"/>
      <c r="J435" s="425"/>
      <c r="K435" s="425"/>
      <c r="L435" s="425"/>
      <c r="M435" s="425"/>
      <c r="N435" s="425"/>
      <c r="O435" s="425"/>
      <c r="P435" s="425"/>
      <c r="Q435" s="425"/>
      <c r="R435" s="425"/>
      <c r="S435" s="425"/>
      <c r="T435" s="425"/>
      <c r="U435" s="425"/>
      <c r="V435" s="425"/>
      <c r="W435" s="426"/>
    </row>
    <row r="436" spans="1:23" ht="17.649999999999999" hidden="1" customHeight="1">
      <c r="A436" s="424"/>
      <c r="B436" s="425"/>
      <c r="C436" s="425"/>
      <c r="D436" s="425"/>
      <c r="E436" s="425"/>
      <c r="F436" s="425"/>
      <c r="G436" s="425"/>
      <c r="H436" s="425"/>
      <c r="I436" s="425"/>
      <c r="J436" s="425"/>
      <c r="K436" s="425"/>
      <c r="L436" s="425"/>
      <c r="M436" s="425"/>
      <c r="N436" s="425"/>
      <c r="O436" s="425"/>
      <c r="P436" s="425"/>
      <c r="Q436" s="425"/>
      <c r="R436" s="425"/>
      <c r="S436" s="425"/>
      <c r="T436" s="425"/>
      <c r="U436" s="425"/>
      <c r="V436" s="425"/>
      <c r="W436" s="426"/>
    </row>
    <row r="437" spans="1:23" ht="17.649999999999999" hidden="1" customHeight="1">
      <c r="A437" s="424"/>
      <c r="B437" s="425"/>
      <c r="C437" s="425"/>
      <c r="D437" s="425"/>
      <c r="E437" s="425"/>
      <c r="F437" s="425"/>
      <c r="G437" s="425"/>
      <c r="H437" s="425"/>
      <c r="I437" s="425"/>
      <c r="J437" s="425"/>
      <c r="K437" s="425"/>
      <c r="L437" s="425"/>
      <c r="M437" s="425"/>
      <c r="N437" s="425"/>
      <c r="O437" s="425"/>
      <c r="P437" s="425"/>
      <c r="Q437" s="425"/>
      <c r="R437" s="425"/>
      <c r="S437" s="425"/>
      <c r="T437" s="425"/>
      <c r="U437" s="425"/>
      <c r="V437" s="425"/>
      <c r="W437" s="426"/>
    </row>
    <row r="438" spans="1:23" ht="17.649999999999999" hidden="1" customHeight="1">
      <c r="A438" s="424"/>
      <c r="B438" s="425"/>
      <c r="C438" s="425"/>
      <c r="D438" s="425"/>
      <c r="E438" s="425"/>
      <c r="F438" s="425"/>
      <c r="G438" s="425"/>
      <c r="H438" s="425"/>
      <c r="I438" s="425"/>
      <c r="J438" s="425"/>
      <c r="K438" s="425"/>
      <c r="L438" s="425"/>
      <c r="M438" s="425"/>
      <c r="N438" s="425"/>
      <c r="O438" s="425"/>
      <c r="P438" s="425"/>
      <c r="Q438" s="425"/>
      <c r="R438" s="425"/>
      <c r="S438" s="425"/>
      <c r="T438" s="425"/>
      <c r="U438" s="425"/>
      <c r="V438" s="425"/>
      <c r="W438" s="426"/>
    </row>
    <row r="439" spans="1:23" ht="17.649999999999999" hidden="1" customHeight="1">
      <c r="A439" s="424"/>
      <c r="B439" s="425"/>
      <c r="C439" s="425"/>
      <c r="D439" s="425"/>
      <c r="E439" s="425"/>
      <c r="F439" s="425"/>
      <c r="G439" s="425"/>
      <c r="H439" s="425"/>
      <c r="I439" s="425"/>
      <c r="J439" s="425"/>
      <c r="K439" s="425"/>
      <c r="L439" s="425"/>
      <c r="M439" s="425"/>
      <c r="N439" s="425"/>
      <c r="O439" s="425"/>
      <c r="P439" s="425"/>
      <c r="Q439" s="425"/>
      <c r="R439" s="425"/>
      <c r="S439" s="425"/>
      <c r="T439" s="425"/>
      <c r="U439" s="425"/>
      <c r="V439" s="425"/>
      <c r="W439" s="426"/>
    </row>
    <row r="440" spans="1:23" ht="17.649999999999999" hidden="1" customHeight="1">
      <c r="A440" s="424"/>
      <c r="B440" s="425"/>
      <c r="C440" s="425"/>
      <c r="D440" s="425"/>
      <c r="E440" s="425"/>
      <c r="F440" s="425"/>
      <c r="G440" s="425"/>
      <c r="H440" s="425"/>
      <c r="I440" s="425"/>
      <c r="J440" s="425"/>
      <c r="K440" s="425"/>
      <c r="L440" s="425"/>
      <c r="M440" s="425"/>
      <c r="N440" s="425"/>
      <c r="O440" s="425"/>
      <c r="P440" s="425"/>
      <c r="Q440" s="425"/>
      <c r="R440" s="425"/>
      <c r="S440" s="425"/>
      <c r="T440" s="425"/>
      <c r="U440" s="425"/>
      <c r="V440" s="425"/>
      <c r="W440" s="426"/>
    </row>
    <row r="441" spans="1:23" ht="17.649999999999999" hidden="1" customHeight="1">
      <c r="A441" s="424"/>
      <c r="B441" s="425"/>
      <c r="C441" s="425"/>
      <c r="D441" s="425"/>
      <c r="E441" s="425"/>
      <c r="F441" s="425"/>
      <c r="G441" s="425"/>
      <c r="H441" s="425"/>
      <c r="I441" s="425"/>
      <c r="J441" s="425"/>
      <c r="K441" s="425"/>
      <c r="L441" s="425"/>
      <c r="M441" s="425"/>
      <c r="N441" s="425"/>
      <c r="O441" s="425"/>
      <c r="P441" s="425"/>
      <c r="Q441" s="425"/>
      <c r="R441" s="425"/>
      <c r="S441" s="425"/>
      <c r="T441" s="425"/>
      <c r="U441" s="425"/>
      <c r="V441" s="425"/>
      <c r="W441" s="426"/>
    </row>
    <row r="442" spans="1:23" ht="17.649999999999999" hidden="1" customHeight="1">
      <c r="A442" s="424"/>
      <c r="B442" s="425"/>
      <c r="C442" s="425"/>
      <c r="D442" s="425"/>
      <c r="E442" s="425"/>
      <c r="F442" s="425"/>
      <c r="G442" s="425"/>
      <c r="H442" s="425"/>
      <c r="I442" s="425"/>
      <c r="J442" s="425"/>
      <c r="K442" s="425"/>
      <c r="L442" s="425"/>
      <c r="M442" s="425"/>
      <c r="N442" s="425"/>
      <c r="O442" s="425"/>
      <c r="P442" s="425"/>
      <c r="Q442" s="425"/>
      <c r="R442" s="425"/>
      <c r="S442" s="425"/>
      <c r="T442" s="425"/>
      <c r="U442" s="425"/>
      <c r="V442" s="425"/>
      <c r="W442" s="426"/>
    </row>
    <row r="443" spans="1:23" ht="17.649999999999999" hidden="1" customHeight="1">
      <c r="A443" s="424"/>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6"/>
    </row>
    <row r="444" spans="1:23" ht="17.649999999999999" hidden="1" customHeight="1">
      <c r="A444" s="424"/>
      <c r="B444" s="425"/>
      <c r="C444" s="425"/>
      <c r="D444" s="425"/>
      <c r="E444" s="425"/>
      <c r="F444" s="425"/>
      <c r="G444" s="425"/>
      <c r="H444" s="425"/>
      <c r="I444" s="425"/>
      <c r="J444" s="425"/>
      <c r="K444" s="425"/>
      <c r="L444" s="425"/>
      <c r="M444" s="425"/>
      <c r="N444" s="425"/>
      <c r="O444" s="425"/>
      <c r="P444" s="425"/>
      <c r="Q444" s="425"/>
      <c r="R444" s="425"/>
      <c r="S444" s="425"/>
      <c r="T444" s="425"/>
      <c r="U444" s="425"/>
      <c r="V444" s="425"/>
      <c r="W444" s="426"/>
    </row>
    <row r="445" spans="1:23" ht="17.649999999999999" hidden="1" customHeight="1">
      <c r="A445" s="424"/>
      <c r="B445" s="425"/>
      <c r="C445" s="425"/>
      <c r="D445" s="425"/>
      <c r="E445" s="425"/>
      <c r="F445" s="425"/>
      <c r="G445" s="425"/>
      <c r="H445" s="425"/>
      <c r="I445" s="425"/>
      <c r="J445" s="425"/>
      <c r="K445" s="425"/>
      <c r="L445" s="425"/>
      <c r="M445" s="425"/>
      <c r="N445" s="425"/>
      <c r="O445" s="425"/>
      <c r="P445" s="425"/>
      <c r="Q445" s="425"/>
      <c r="R445" s="425"/>
      <c r="S445" s="425"/>
      <c r="T445" s="425"/>
      <c r="U445" s="425"/>
      <c r="V445" s="425"/>
      <c r="W445" s="426"/>
    </row>
    <row r="446" spans="1:23" ht="17.649999999999999" hidden="1" customHeight="1">
      <c r="A446" s="424"/>
      <c r="B446" s="425"/>
      <c r="C446" s="425"/>
      <c r="D446" s="425"/>
      <c r="E446" s="425"/>
      <c r="F446" s="425"/>
      <c r="G446" s="425"/>
      <c r="H446" s="425"/>
      <c r="I446" s="425"/>
      <c r="J446" s="425"/>
      <c r="K446" s="425"/>
      <c r="L446" s="425"/>
      <c r="M446" s="425"/>
      <c r="N446" s="425"/>
      <c r="O446" s="425"/>
      <c r="P446" s="425"/>
      <c r="Q446" s="425"/>
      <c r="R446" s="425"/>
      <c r="S446" s="425"/>
      <c r="T446" s="425"/>
      <c r="U446" s="425"/>
      <c r="V446" s="425"/>
      <c r="W446" s="426"/>
    </row>
    <row r="447" spans="1:23" ht="17.649999999999999" hidden="1" customHeight="1">
      <c r="A447" s="424"/>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6"/>
    </row>
    <row r="448" spans="1:23" ht="17.649999999999999" hidden="1" customHeight="1">
      <c r="A448" s="424"/>
      <c r="B448" s="425"/>
      <c r="C448" s="425"/>
      <c r="D448" s="425"/>
      <c r="E448" s="425"/>
      <c r="F448" s="425"/>
      <c r="G448" s="425"/>
      <c r="H448" s="425"/>
      <c r="I448" s="425"/>
      <c r="J448" s="425"/>
      <c r="K448" s="425"/>
      <c r="L448" s="425"/>
      <c r="M448" s="425"/>
      <c r="N448" s="425"/>
      <c r="O448" s="425"/>
      <c r="P448" s="425"/>
      <c r="Q448" s="425"/>
      <c r="R448" s="425"/>
      <c r="S448" s="425"/>
      <c r="T448" s="425"/>
      <c r="U448" s="425"/>
      <c r="V448" s="425"/>
      <c r="W448" s="426"/>
    </row>
    <row r="449" spans="1:23" ht="17.649999999999999" hidden="1" customHeight="1">
      <c r="A449" s="424"/>
      <c r="B449" s="425"/>
      <c r="C449" s="425"/>
      <c r="D449" s="425"/>
      <c r="E449" s="425"/>
      <c r="F449" s="425"/>
      <c r="G449" s="425"/>
      <c r="H449" s="425"/>
      <c r="I449" s="425"/>
      <c r="J449" s="425"/>
      <c r="K449" s="425"/>
      <c r="L449" s="425"/>
      <c r="M449" s="425"/>
      <c r="N449" s="425"/>
      <c r="O449" s="425"/>
      <c r="P449" s="425"/>
      <c r="Q449" s="425"/>
      <c r="R449" s="425"/>
      <c r="S449" s="425"/>
      <c r="T449" s="425"/>
      <c r="U449" s="425"/>
      <c r="V449" s="425"/>
      <c r="W449" s="426"/>
    </row>
    <row r="450" spans="1:23" ht="17.649999999999999" hidden="1" customHeight="1">
      <c r="A450" s="424"/>
      <c r="B450" s="425"/>
      <c r="C450" s="425"/>
      <c r="D450" s="425"/>
      <c r="E450" s="425"/>
      <c r="F450" s="425"/>
      <c r="G450" s="425"/>
      <c r="H450" s="425"/>
      <c r="I450" s="425"/>
      <c r="J450" s="425"/>
      <c r="K450" s="425"/>
      <c r="L450" s="425"/>
      <c r="M450" s="425"/>
      <c r="N450" s="425"/>
      <c r="O450" s="425"/>
      <c r="P450" s="425"/>
      <c r="Q450" s="425"/>
      <c r="R450" s="425"/>
      <c r="S450" s="425"/>
      <c r="T450" s="425"/>
      <c r="U450" s="425"/>
      <c r="V450" s="425"/>
      <c r="W450" s="426"/>
    </row>
    <row r="451" spans="1:23" ht="17.649999999999999" hidden="1" customHeight="1">
      <c r="A451" s="424"/>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6"/>
    </row>
    <row r="452" spans="1:23" ht="17.649999999999999" hidden="1" customHeight="1">
      <c r="A452" s="424"/>
      <c r="B452" s="425"/>
      <c r="C452" s="425"/>
      <c r="D452" s="425"/>
      <c r="E452" s="425"/>
      <c r="F452" s="425"/>
      <c r="G452" s="425"/>
      <c r="H452" s="425"/>
      <c r="I452" s="425"/>
      <c r="J452" s="425"/>
      <c r="K452" s="425"/>
      <c r="L452" s="425"/>
      <c r="M452" s="425"/>
      <c r="N452" s="425"/>
      <c r="O452" s="425"/>
      <c r="P452" s="425"/>
      <c r="Q452" s="425"/>
      <c r="R452" s="425"/>
      <c r="S452" s="425"/>
      <c r="T452" s="425"/>
      <c r="U452" s="425"/>
      <c r="V452" s="425"/>
      <c r="W452" s="426"/>
    </row>
    <row r="453" spans="1:23" ht="17.649999999999999" hidden="1" customHeight="1">
      <c r="A453" s="424"/>
      <c r="B453" s="425"/>
      <c r="C453" s="425"/>
      <c r="D453" s="425"/>
      <c r="E453" s="425"/>
      <c r="F453" s="425"/>
      <c r="G453" s="425"/>
      <c r="H453" s="425"/>
      <c r="I453" s="425"/>
      <c r="J453" s="425"/>
      <c r="K453" s="425"/>
      <c r="L453" s="425"/>
      <c r="M453" s="425"/>
      <c r="N453" s="425"/>
      <c r="O453" s="425"/>
      <c r="P453" s="425"/>
      <c r="Q453" s="425"/>
      <c r="R453" s="425"/>
      <c r="S453" s="425"/>
      <c r="T453" s="425"/>
      <c r="U453" s="425"/>
      <c r="V453" s="425"/>
      <c r="W453" s="426"/>
    </row>
    <row r="454" spans="1:23" ht="17.649999999999999" hidden="1" customHeight="1">
      <c r="A454" s="424"/>
      <c r="B454" s="425"/>
      <c r="C454" s="425"/>
      <c r="D454" s="425"/>
      <c r="E454" s="425"/>
      <c r="F454" s="425"/>
      <c r="G454" s="425"/>
      <c r="H454" s="425"/>
      <c r="I454" s="425"/>
      <c r="J454" s="425"/>
      <c r="K454" s="425"/>
      <c r="L454" s="425"/>
      <c r="M454" s="425"/>
      <c r="N454" s="425"/>
      <c r="O454" s="425"/>
      <c r="P454" s="425"/>
      <c r="Q454" s="425"/>
      <c r="R454" s="425"/>
      <c r="S454" s="425"/>
      <c r="T454" s="425"/>
      <c r="U454" s="425"/>
      <c r="V454" s="425"/>
      <c r="W454" s="426"/>
    </row>
    <row r="455" spans="1:23" ht="17.649999999999999" hidden="1" customHeight="1">
      <c r="A455" s="424"/>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6"/>
    </row>
    <row r="456" spans="1:23" ht="17.649999999999999" hidden="1" customHeight="1">
      <c r="A456" s="424"/>
      <c r="B456" s="425"/>
      <c r="C456" s="425"/>
      <c r="D456" s="425"/>
      <c r="E456" s="425"/>
      <c r="F456" s="425"/>
      <c r="G456" s="425"/>
      <c r="H456" s="425"/>
      <c r="I456" s="425"/>
      <c r="J456" s="425"/>
      <c r="K456" s="425"/>
      <c r="L456" s="425"/>
      <c r="M456" s="425"/>
      <c r="N456" s="425"/>
      <c r="O456" s="425"/>
      <c r="P456" s="425"/>
      <c r="Q456" s="425"/>
      <c r="R456" s="425"/>
      <c r="S456" s="425"/>
      <c r="T456" s="425"/>
      <c r="U456" s="425"/>
      <c r="V456" s="425"/>
      <c r="W456" s="426"/>
    </row>
    <row r="457" spans="1:23" ht="17.649999999999999" hidden="1" customHeight="1">
      <c r="A457" s="424"/>
      <c r="B457" s="425"/>
      <c r="C457" s="425"/>
      <c r="D457" s="425"/>
      <c r="E457" s="425"/>
      <c r="F457" s="425"/>
      <c r="G457" s="425"/>
      <c r="H457" s="425"/>
      <c r="I457" s="425"/>
      <c r="J457" s="425"/>
      <c r="K457" s="425"/>
      <c r="L457" s="425"/>
      <c r="M457" s="425"/>
      <c r="N457" s="425"/>
      <c r="O457" s="425"/>
      <c r="P457" s="425"/>
      <c r="Q457" s="425"/>
      <c r="R457" s="425"/>
      <c r="S457" s="425"/>
      <c r="T457" s="425"/>
      <c r="U457" s="425"/>
      <c r="V457" s="425"/>
      <c r="W457" s="426"/>
    </row>
    <row r="458" spans="1:23" ht="17.649999999999999" hidden="1" customHeight="1">
      <c r="A458" s="424"/>
      <c r="B458" s="425"/>
      <c r="C458" s="425"/>
      <c r="D458" s="425"/>
      <c r="E458" s="425"/>
      <c r="F458" s="425"/>
      <c r="G458" s="425"/>
      <c r="H458" s="425"/>
      <c r="I458" s="425"/>
      <c r="J458" s="425"/>
      <c r="K458" s="425"/>
      <c r="L458" s="425"/>
      <c r="M458" s="425"/>
      <c r="N458" s="425"/>
      <c r="O458" s="425"/>
      <c r="P458" s="425"/>
      <c r="Q458" s="425"/>
      <c r="R458" s="425"/>
      <c r="S458" s="425"/>
      <c r="T458" s="425"/>
      <c r="U458" s="425"/>
      <c r="V458" s="425"/>
      <c r="W458" s="426"/>
    </row>
    <row r="459" spans="1:23" ht="17.649999999999999" hidden="1" customHeight="1">
      <c r="A459" s="424"/>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6"/>
    </row>
    <row r="460" spans="1:23" ht="17.649999999999999" hidden="1" customHeight="1">
      <c r="A460" s="424"/>
      <c r="B460" s="425"/>
      <c r="C460" s="425"/>
      <c r="D460" s="425"/>
      <c r="E460" s="425"/>
      <c r="F460" s="425"/>
      <c r="G460" s="425"/>
      <c r="H460" s="425"/>
      <c r="I460" s="425"/>
      <c r="J460" s="425"/>
      <c r="K460" s="425"/>
      <c r="L460" s="425"/>
      <c r="M460" s="425"/>
      <c r="N460" s="425"/>
      <c r="O460" s="425"/>
      <c r="P460" s="425"/>
      <c r="Q460" s="425"/>
      <c r="R460" s="425"/>
      <c r="S460" s="425"/>
      <c r="T460" s="425"/>
      <c r="U460" s="425"/>
      <c r="V460" s="425"/>
      <c r="W460" s="426"/>
    </row>
    <row r="461" spans="1:23" ht="17.649999999999999" hidden="1" customHeight="1">
      <c r="A461" s="424"/>
      <c r="B461" s="425"/>
      <c r="C461" s="425"/>
      <c r="D461" s="425"/>
      <c r="E461" s="425"/>
      <c r="F461" s="425"/>
      <c r="G461" s="425"/>
      <c r="H461" s="425"/>
      <c r="I461" s="425"/>
      <c r="J461" s="425"/>
      <c r="K461" s="425"/>
      <c r="L461" s="425"/>
      <c r="M461" s="425"/>
      <c r="N461" s="425"/>
      <c r="O461" s="425"/>
      <c r="P461" s="425"/>
      <c r="Q461" s="425"/>
      <c r="R461" s="425"/>
      <c r="S461" s="425"/>
      <c r="T461" s="425"/>
      <c r="U461" s="425"/>
      <c r="V461" s="425"/>
      <c r="W461" s="426"/>
    </row>
    <row r="462" spans="1:23" ht="17.649999999999999" hidden="1" customHeight="1">
      <c r="A462" s="424"/>
      <c r="B462" s="425"/>
      <c r="C462" s="425"/>
      <c r="D462" s="425"/>
      <c r="E462" s="425"/>
      <c r="F462" s="425"/>
      <c r="G462" s="425"/>
      <c r="H462" s="425"/>
      <c r="I462" s="425"/>
      <c r="J462" s="425"/>
      <c r="K462" s="425"/>
      <c r="L462" s="425"/>
      <c r="M462" s="425"/>
      <c r="N462" s="425"/>
      <c r="O462" s="425"/>
      <c r="P462" s="425"/>
      <c r="Q462" s="425"/>
      <c r="R462" s="425"/>
      <c r="S462" s="425"/>
      <c r="T462" s="425"/>
      <c r="U462" s="425"/>
      <c r="V462" s="425"/>
      <c r="W462" s="426"/>
    </row>
    <row r="463" spans="1:23" ht="17.649999999999999" hidden="1" customHeight="1">
      <c r="A463" s="424"/>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6"/>
    </row>
    <row r="464" spans="1:23" ht="17.649999999999999" hidden="1" customHeight="1">
      <c r="A464" s="424"/>
      <c r="B464" s="425"/>
      <c r="C464" s="425"/>
      <c r="D464" s="425"/>
      <c r="E464" s="425"/>
      <c r="F464" s="425"/>
      <c r="G464" s="425"/>
      <c r="H464" s="425"/>
      <c r="I464" s="425"/>
      <c r="J464" s="425"/>
      <c r="K464" s="425"/>
      <c r="L464" s="425"/>
      <c r="M464" s="425"/>
      <c r="N464" s="425"/>
      <c r="O464" s="425"/>
      <c r="P464" s="425"/>
      <c r="Q464" s="425"/>
      <c r="R464" s="425"/>
      <c r="S464" s="425"/>
      <c r="T464" s="425"/>
      <c r="U464" s="425"/>
      <c r="V464" s="425"/>
      <c r="W464" s="426"/>
    </row>
    <row r="465" spans="1:23" ht="17.649999999999999" hidden="1" customHeight="1">
      <c r="A465" s="424"/>
      <c r="B465" s="425"/>
      <c r="C465" s="425"/>
      <c r="D465" s="425"/>
      <c r="E465" s="425"/>
      <c r="F465" s="425"/>
      <c r="G465" s="425"/>
      <c r="H465" s="425"/>
      <c r="I465" s="425"/>
      <c r="J465" s="425"/>
      <c r="K465" s="425"/>
      <c r="L465" s="425"/>
      <c r="M465" s="425"/>
      <c r="N465" s="425"/>
      <c r="O465" s="425"/>
      <c r="P465" s="425"/>
      <c r="Q465" s="425"/>
      <c r="R465" s="425"/>
      <c r="S465" s="425"/>
      <c r="T465" s="425"/>
      <c r="U465" s="425"/>
      <c r="V465" s="425"/>
      <c r="W465" s="426"/>
    </row>
    <row r="466" spans="1:23" ht="17.649999999999999" hidden="1" customHeight="1">
      <c r="A466" s="424"/>
      <c r="B466" s="425"/>
      <c r="C466" s="425"/>
      <c r="D466" s="425"/>
      <c r="E466" s="425"/>
      <c r="F466" s="425"/>
      <c r="G466" s="425"/>
      <c r="H466" s="425"/>
      <c r="I466" s="425"/>
      <c r="J466" s="425"/>
      <c r="K466" s="425"/>
      <c r="L466" s="425"/>
      <c r="M466" s="425"/>
      <c r="N466" s="425"/>
      <c r="O466" s="425"/>
      <c r="P466" s="425"/>
      <c r="Q466" s="425"/>
      <c r="R466" s="425"/>
      <c r="S466" s="425"/>
      <c r="T466" s="425"/>
      <c r="U466" s="425"/>
      <c r="V466" s="425"/>
      <c r="W466" s="426"/>
    </row>
    <row r="467" spans="1:23" ht="17.649999999999999" hidden="1" customHeight="1">
      <c r="A467" s="424"/>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6"/>
    </row>
    <row r="468" spans="1:23" ht="17.649999999999999" hidden="1" customHeight="1">
      <c r="A468" s="424"/>
      <c r="B468" s="425"/>
      <c r="C468" s="425"/>
      <c r="D468" s="425"/>
      <c r="E468" s="425"/>
      <c r="F468" s="425"/>
      <c r="G468" s="425"/>
      <c r="H468" s="425"/>
      <c r="I468" s="425"/>
      <c r="J468" s="425"/>
      <c r="K468" s="425"/>
      <c r="L468" s="425"/>
      <c r="M468" s="425"/>
      <c r="N468" s="425"/>
      <c r="O468" s="425"/>
      <c r="P468" s="425"/>
      <c r="Q468" s="425"/>
      <c r="R468" s="425"/>
      <c r="S468" s="425"/>
      <c r="T468" s="425"/>
      <c r="U468" s="425"/>
      <c r="V468" s="425"/>
      <c r="W468" s="426"/>
    </row>
    <row r="469" spans="1:23" ht="17.649999999999999" hidden="1" customHeight="1">
      <c r="A469" s="424"/>
      <c r="B469" s="425"/>
      <c r="C469" s="425"/>
      <c r="D469" s="425"/>
      <c r="E469" s="425"/>
      <c r="F469" s="425"/>
      <c r="G469" s="425"/>
      <c r="H469" s="425"/>
      <c r="I469" s="425"/>
      <c r="J469" s="425"/>
      <c r="K469" s="425"/>
      <c r="L469" s="425"/>
      <c r="M469" s="425"/>
      <c r="N469" s="425"/>
      <c r="O469" s="425"/>
      <c r="P469" s="425"/>
      <c r="Q469" s="425"/>
      <c r="R469" s="425"/>
      <c r="S469" s="425"/>
      <c r="T469" s="425"/>
      <c r="U469" s="425"/>
      <c r="V469" s="425"/>
      <c r="W469" s="426"/>
    </row>
    <row r="470" spans="1:23" ht="17.649999999999999" hidden="1" customHeight="1">
      <c r="A470" s="424"/>
      <c r="B470" s="425"/>
      <c r="C470" s="425"/>
      <c r="D470" s="425"/>
      <c r="E470" s="425"/>
      <c r="F470" s="425"/>
      <c r="G470" s="425"/>
      <c r="H470" s="425"/>
      <c r="I470" s="425"/>
      <c r="J470" s="425"/>
      <c r="K470" s="425"/>
      <c r="L470" s="425"/>
      <c r="M470" s="425"/>
      <c r="N470" s="425"/>
      <c r="O470" s="425"/>
      <c r="P470" s="425"/>
      <c r="Q470" s="425"/>
      <c r="R470" s="425"/>
      <c r="S470" s="425"/>
      <c r="T470" s="425"/>
      <c r="U470" s="425"/>
      <c r="V470" s="425"/>
      <c r="W470" s="426"/>
    </row>
    <row r="471" spans="1:23" ht="17.649999999999999" hidden="1" customHeight="1">
      <c r="A471" s="427"/>
      <c r="B471" s="428"/>
      <c r="C471" s="428"/>
      <c r="D471" s="428"/>
      <c r="E471" s="428"/>
      <c r="F471" s="428"/>
      <c r="G471" s="428"/>
      <c r="H471" s="428"/>
      <c r="I471" s="428"/>
      <c r="J471" s="428"/>
      <c r="K471" s="428"/>
      <c r="L471" s="428"/>
      <c r="M471" s="428"/>
      <c r="N471" s="428"/>
      <c r="O471" s="428"/>
      <c r="P471" s="428"/>
      <c r="Q471" s="428"/>
      <c r="R471" s="428"/>
      <c r="S471" s="428"/>
      <c r="T471" s="428"/>
      <c r="U471" s="428"/>
      <c r="V471" s="428"/>
      <c r="W471" s="429"/>
    </row>
    <row r="472" spans="1:23" ht="17.649999999999999" hidden="1" customHeight="1">
      <c r="A472" s="430"/>
      <c r="B472" s="431"/>
      <c r="C472" s="431"/>
      <c r="D472" s="431"/>
      <c r="E472" s="431"/>
      <c r="F472" s="431"/>
      <c r="G472" s="431"/>
      <c r="H472" s="431"/>
      <c r="I472" s="431"/>
      <c r="J472" s="431"/>
      <c r="K472" s="431"/>
      <c r="L472" s="431"/>
      <c r="M472" s="434" t="s">
        <v>363</v>
      </c>
      <c r="N472" s="435"/>
      <c r="O472" s="435"/>
      <c r="P472" s="435"/>
      <c r="Q472" s="435"/>
      <c r="R472" s="435"/>
      <c r="S472" s="435"/>
      <c r="T472" s="434" t="s">
        <v>364</v>
      </c>
      <c r="U472" s="435"/>
      <c r="V472" s="435"/>
      <c r="W472" s="435"/>
    </row>
    <row r="473" spans="1:23" ht="17.649999999999999" hidden="1" customHeight="1">
      <c r="A473" s="432"/>
      <c r="B473" s="433"/>
      <c r="C473" s="433"/>
      <c r="D473" s="433"/>
      <c r="E473" s="433"/>
      <c r="F473" s="433"/>
      <c r="G473" s="433"/>
      <c r="H473" s="433"/>
      <c r="I473" s="433"/>
      <c r="J473" s="433"/>
      <c r="K473" s="433"/>
      <c r="L473" s="433"/>
      <c r="M473" s="434"/>
      <c r="N473" s="435"/>
      <c r="O473" s="435"/>
      <c r="P473" s="435"/>
      <c r="Q473" s="435"/>
      <c r="R473" s="435"/>
      <c r="S473" s="435"/>
      <c r="T473" s="434"/>
      <c r="U473" s="435"/>
      <c r="V473" s="435"/>
      <c r="W473" s="435"/>
    </row>
    <row r="474" spans="1:23" ht="17.649999999999999" hidden="1" customHeight="1">
      <c r="A474" s="424" t="s">
        <v>386</v>
      </c>
      <c r="B474" s="425"/>
      <c r="C474" s="425"/>
      <c r="D474" s="425"/>
      <c r="E474" s="425"/>
      <c r="F474" s="425"/>
      <c r="G474" s="425"/>
      <c r="H474" s="425"/>
      <c r="I474" s="425"/>
      <c r="J474" s="425"/>
      <c r="K474" s="425"/>
      <c r="L474" s="425"/>
      <c r="M474" s="425"/>
      <c r="N474" s="425"/>
      <c r="O474" s="425"/>
      <c r="P474" s="425"/>
      <c r="Q474" s="425"/>
      <c r="R474" s="425"/>
      <c r="S474" s="425"/>
      <c r="T474" s="425"/>
      <c r="U474" s="425"/>
      <c r="V474" s="425"/>
      <c r="W474" s="426"/>
    </row>
    <row r="475" spans="1:23" ht="17.649999999999999" hidden="1" customHeight="1">
      <c r="A475" s="424"/>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6"/>
    </row>
    <row r="476" spans="1:23" ht="17.649999999999999" hidden="1" customHeight="1">
      <c r="A476" s="424"/>
      <c r="B476" s="425"/>
      <c r="C476" s="425"/>
      <c r="D476" s="425"/>
      <c r="E476" s="425"/>
      <c r="F476" s="425"/>
      <c r="G476" s="425"/>
      <c r="H476" s="425"/>
      <c r="I476" s="425"/>
      <c r="J476" s="425"/>
      <c r="K476" s="425"/>
      <c r="L476" s="425"/>
      <c r="M476" s="425"/>
      <c r="N476" s="425"/>
      <c r="O476" s="425"/>
      <c r="P476" s="425"/>
      <c r="Q476" s="425"/>
      <c r="R476" s="425"/>
      <c r="S476" s="425"/>
      <c r="T476" s="425"/>
      <c r="U476" s="425"/>
      <c r="V476" s="425"/>
      <c r="W476" s="426"/>
    </row>
    <row r="477" spans="1:23" ht="17.649999999999999" hidden="1" customHeight="1">
      <c r="A477" s="424"/>
      <c r="B477" s="425"/>
      <c r="C477" s="425"/>
      <c r="D477" s="425"/>
      <c r="E477" s="425"/>
      <c r="F477" s="425"/>
      <c r="G477" s="425"/>
      <c r="H477" s="425"/>
      <c r="I477" s="425"/>
      <c r="J477" s="425"/>
      <c r="K477" s="425"/>
      <c r="L477" s="425"/>
      <c r="M477" s="425"/>
      <c r="N477" s="425"/>
      <c r="O477" s="425"/>
      <c r="P477" s="425"/>
      <c r="Q477" s="425"/>
      <c r="R477" s="425"/>
      <c r="S477" s="425"/>
      <c r="T477" s="425"/>
      <c r="U477" s="425"/>
      <c r="V477" s="425"/>
      <c r="W477" s="426"/>
    </row>
    <row r="478" spans="1:23" ht="17.649999999999999" hidden="1" customHeight="1">
      <c r="A478" s="424"/>
      <c r="B478" s="425"/>
      <c r="C478" s="425"/>
      <c r="D478" s="425"/>
      <c r="E478" s="425"/>
      <c r="F478" s="425"/>
      <c r="G478" s="425"/>
      <c r="H478" s="425"/>
      <c r="I478" s="425"/>
      <c r="J478" s="425"/>
      <c r="K478" s="425"/>
      <c r="L478" s="425"/>
      <c r="M478" s="425"/>
      <c r="N478" s="425"/>
      <c r="O478" s="425"/>
      <c r="P478" s="425"/>
      <c r="Q478" s="425"/>
      <c r="R478" s="425"/>
      <c r="S478" s="425"/>
      <c r="T478" s="425"/>
      <c r="U478" s="425"/>
      <c r="V478" s="425"/>
      <c r="W478" s="426"/>
    </row>
    <row r="479" spans="1:23" ht="17.649999999999999" hidden="1" customHeight="1">
      <c r="A479" s="424"/>
      <c r="B479" s="425"/>
      <c r="C479" s="425"/>
      <c r="D479" s="425"/>
      <c r="E479" s="425"/>
      <c r="F479" s="425"/>
      <c r="G479" s="425"/>
      <c r="H479" s="425"/>
      <c r="I479" s="425"/>
      <c r="J479" s="425"/>
      <c r="K479" s="425"/>
      <c r="L479" s="425"/>
      <c r="M479" s="425"/>
      <c r="N479" s="425"/>
      <c r="O479" s="425"/>
      <c r="P479" s="425"/>
      <c r="Q479" s="425"/>
      <c r="R479" s="425"/>
      <c r="S479" s="425"/>
      <c r="T479" s="425"/>
      <c r="U479" s="425"/>
      <c r="V479" s="425"/>
      <c r="W479" s="426"/>
    </row>
    <row r="480" spans="1:23" ht="17.649999999999999" hidden="1" customHeight="1">
      <c r="A480" s="424"/>
      <c r="B480" s="425"/>
      <c r="C480" s="425"/>
      <c r="D480" s="425"/>
      <c r="E480" s="425"/>
      <c r="F480" s="425"/>
      <c r="G480" s="425"/>
      <c r="H480" s="425"/>
      <c r="I480" s="425"/>
      <c r="J480" s="425"/>
      <c r="K480" s="425"/>
      <c r="L480" s="425"/>
      <c r="M480" s="425"/>
      <c r="N480" s="425"/>
      <c r="O480" s="425"/>
      <c r="P480" s="425"/>
      <c r="Q480" s="425"/>
      <c r="R480" s="425"/>
      <c r="S480" s="425"/>
      <c r="T480" s="425"/>
      <c r="U480" s="425"/>
      <c r="V480" s="425"/>
      <c r="W480" s="426"/>
    </row>
    <row r="481" spans="1:23" ht="17.649999999999999" hidden="1" customHeight="1">
      <c r="A481" s="424"/>
      <c r="B481" s="425"/>
      <c r="C481" s="425"/>
      <c r="D481" s="425"/>
      <c r="E481" s="425"/>
      <c r="F481" s="425"/>
      <c r="G481" s="425"/>
      <c r="H481" s="425"/>
      <c r="I481" s="425"/>
      <c r="J481" s="425"/>
      <c r="K481" s="425"/>
      <c r="L481" s="425"/>
      <c r="M481" s="425"/>
      <c r="N481" s="425"/>
      <c r="O481" s="425"/>
      <c r="P481" s="425"/>
      <c r="Q481" s="425"/>
      <c r="R481" s="425"/>
      <c r="S481" s="425"/>
      <c r="T481" s="425"/>
      <c r="U481" s="425"/>
      <c r="V481" s="425"/>
      <c r="W481" s="426"/>
    </row>
    <row r="482" spans="1:23" ht="17.649999999999999" hidden="1" customHeight="1">
      <c r="A482" s="424"/>
      <c r="B482" s="425"/>
      <c r="C482" s="425"/>
      <c r="D482" s="425"/>
      <c r="E482" s="425"/>
      <c r="F482" s="425"/>
      <c r="G482" s="425"/>
      <c r="H482" s="425"/>
      <c r="I482" s="425"/>
      <c r="J482" s="425"/>
      <c r="K482" s="425"/>
      <c r="L482" s="425"/>
      <c r="M482" s="425"/>
      <c r="N482" s="425"/>
      <c r="O482" s="425"/>
      <c r="P482" s="425"/>
      <c r="Q482" s="425"/>
      <c r="R482" s="425"/>
      <c r="S482" s="425"/>
      <c r="T482" s="425"/>
      <c r="U482" s="425"/>
      <c r="V482" s="425"/>
      <c r="W482" s="426"/>
    </row>
    <row r="483" spans="1:23" ht="17.649999999999999" hidden="1" customHeight="1">
      <c r="A483" s="424"/>
      <c r="B483" s="425"/>
      <c r="C483" s="425"/>
      <c r="D483" s="425"/>
      <c r="E483" s="425"/>
      <c r="F483" s="425"/>
      <c r="G483" s="425"/>
      <c r="H483" s="425"/>
      <c r="I483" s="425"/>
      <c r="J483" s="425"/>
      <c r="K483" s="425"/>
      <c r="L483" s="425"/>
      <c r="M483" s="425"/>
      <c r="N483" s="425"/>
      <c r="O483" s="425"/>
      <c r="P483" s="425"/>
      <c r="Q483" s="425"/>
      <c r="R483" s="425"/>
      <c r="S483" s="425"/>
      <c r="T483" s="425"/>
      <c r="U483" s="425"/>
      <c r="V483" s="425"/>
      <c r="W483" s="426"/>
    </row>
    <row r="484" spans="1:23" ht="17.649999999999999" hidden="1" customHeight="1">
      <c r="A484" s="424"/>
      <c r="B484" s="425"/>
      <c r="C484" s="425"/>
      <c r="D484" s="425"/>
      <c r="E484" s="425"/>
      <c r="F484" s="425"/>
      <c r="G484" s="425"/>
      <c r="H484" s="425"/>
      <c r="I484" s="425"/>
      <c r="J484" s="425"/>
      <c r="K484" s="425"/>
      <c r="L484" s="425"/>
      <c r="M484" s="425"/>
      <c r="N484" s="425"/>
      <c r="O484" s="425"/>
      <c r="P484" s="425"/>
      <c r="Q484" s="425"/>
      <c r="R484" s="425"/>
      <c r="S484" s="425"/>
      <c r="T484" s="425"/>
      <c r="U484" s="425"/>
      <c r="V484" s="425"/>
      <c r="W484" s="426"/>
    </row>
    <row r="485" spans="1:23" ht="17.649999999999999" hidden="1" customHeight="1">
      <c r="A485" s="424"/>
      <c r="B485" s="425"/>
      <c r="C485" s="425"/>
      <c r="D485" s="425"/>
      <c r="E485" s="425"/>
      <c r="F485" s="425"/>
      <c r="G485" s="425"/>
      <c r="H485" s="425"/>
      <c r="I485" s="425"/>
      <c r="J485" s="425"/>
      <c r="K485" s="425"/>
      <c r="L485" s="425"/>
      <c r="M485" s="425"/>
      <c r="N485" s="425"/>
      <c r="O485" s="425"/>
      <c r="P485" s="425"/>
      <c r="Q485" s="425"/>
      <c r="R485" s="425"/>
      <c r="S485" s="425"/>
      <c r="T485" s="425"/>
      <c r="U485" s="425"/>
      <c r="V485" s="425"/>
      <c r="W485" s="426"/>
    </row>
    <row r="486" spans="1:23" ht="17.649999999999999" hidden="1" customHeight="1">
      <c r="A486" s="424"/>
      <c r="B486" s="425"/>
      <c r="C486" s="425"/>
      <c r="D486" s="425"/>
      <c r="E486" s="425"/>
      <c r="F486" s="425"/>
      <c r="G486" s="425"/>
      <c r="H486" s="425"/>
      <c r="I486" s="425"/>
      <c r="J486" s="425"/>
      <c r="K486" s="425"/>
      <c r="L486" s="425"/>
      <c r="M486" s="425"/>
      <c r="N486" s="425"/>
      <c r="O486" s="425"/>
      <c r="P486" s="425"/>
      <c r="Q486" s="425"/>
      <c r="R486" s="425"/>
      <c r="S486" s="425"/>
      <c r="T486" s="425"/>
      <c r="U486" s="425"/>
      <c r="V486" s="425"/>
      <c r="W486" s="426"/>
    </row>
    <row r="487" spans="1:23" ht="17.649999999999999" hidden="1" customHeight="1">
      <c r="A487" s="424"/>
      <c r="B487" s="425"/>
      <c r="C487" s="425"/>
      <c r="D487" s="425"/>
      <c r="E487" s="425"/>
      <c r="F487" s="425"/>
      <c r="G487" s="425"/>
      <c r="H487" s="425"/>
      <c r="I487" s="425"/>
      <c r="J487" s="425"/>
      <c r="K487" s="425"/>
      <c r="L487" s="425"/>
      <c r="M487" s="425"/>
      <c r="N487" s="425"/>
      <c r="O487" s="425"/>
      <c r="P487" s="425"/>
      <c r="Q487" s="425"/>
      <c r="R487" s="425"/>
      <c r="S487" s="425"/>
      <c r="T487" s="425"/>
      <c r="U487" s="425"/>
      <c r="V487" s="425"/>
      <c r="W487" s="426"/>
    </row>
    <row r="488" spans="1:23" ht="17.649999999999999" hidden="1" customHeight="1">
      <c r="A488" s="424"/>
      <c r="B488" s="425"/>
      <c r="C488" s="425"/>
      <c r="D488" s="425"/>
      <c r="E488" s="425"/>
      <c r="F488" s="425"/>
      <c r="G488" s="425"/>
      <c r="H488" s="425"/>
      <c r="I488" s="425"/>
      <c r="J488" s="425"/>
      <c r="K488" s="425"/>
      <c r="L488" s="425"/>
      <c r="M488" s="425"/>
      <c r="N488" s="425"/>
      <c r="O488" s="425"/>
      <c r="P488" s="425"/>
      <c r="Q488" s="425"/>
      <c r="R488" s="425"/>
      <c r="S488" s="425"/>
      <c r="T488" s="425"/>
      <c r="U488" s="425"/>
      <c r="V488" s="425"/>
      <c r="W488" s="426"/>
    </row>
    <row r="489" spans="1:23" ht="17.649999999999999" hidden="1" customHeight="1">
      <c r="A489" s="424"/>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6"/>
    </row>
    <row r="490" spans="1:23" ht="17.649999999999999" hidden="1" customHeight="1">
      <c r="A490" s="424"/>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6"/>
    </row>
    <row r="491" spans="1:23" ht="17.649999999999999" hidden="1" customHeight="1">
      <c r="A491" s="424"/>
      <c r="B491" s="425"/>
      <c r="C491" s="425"/>
      <c r="D491" s="425"/>
      <c r="E491" s="425"/>
      <c r="F491" s="425"/>
      <c r="G491" s="425"/>
      <c r="H491" s="425"/>
      <c r="I491" s="425"/>
      <c r="J491" s="425"/>
      <c r="K491" s="425"/>
      <c r="L491" s="425"/>
      <c r="M491" s="425"/>
      <c r="N491" s="425"/>
      <c r="O491" s="425"/>
      <c r="P491" s="425"/>
      <c r="Q491" s="425"/>
      <c r="R491" s="425"/>
      <c r="S491" s="425"/>
      <c r="T491" s="425"/>
      <c r="U491" s="425"/>
      <c r="V491" s="425"/>
      <c r="W491" s="426"/>
    </row>
    <row r="492" spans="1:23" ht="17.649999999999999" hidden="1" customHeight="1">
      <c r="A492" s="424"/>
      <c r="B492" s="425"/>
      <c r="C492" s="425"/>
      <c r="D492" s="425"/>
      <c r="E492" s="425"/>
      <c r="F492" s="425"/>
      <c r="G492" s="425"/>
      <c r="H492" s="425"/>
      <c r="I492" s="425"/>
      <c r="J492" s="425"/>
      <c r="K492" s="425"/>
      <c r="L492" s="425"/>
      <c r="M492" s="425"/>
      <c r="N492" s="425"/>
      <c r="O492" s="425"/>
      <c r="P492" s="425"/>
      <c r="Q492" s="425"/>
      <c r="R492" s="425"/>
      <c r="S492" s="425"/>
      <c r="T492" s="425"/>
      <c r="U492" s="425"/>
      <c r="V492" s="425"/>
      <c r="W492" s="426"/>
    </row>
    <row r="493" spans="1:23" ht="17.649999999999999" hidden="1" customHeight="1">
      <c r="A493" s="424"/>
      <c r="B493" s="425"/>
      <c r="C493" s="425"/>
      <c r="D493" s="425"/>
      <c r="E493" s="425"/>
      <c r="F493" s="425"/>
      <c r="G493" s="425"/>
      <c r="H493" s="425"/>
      <c r="I493" s="425"/>
      <c r="J493" s="425"/>
      <c r="K493" s="425"/>
      <c r="L493" s="425"/>
      <c r="M493" s="425"/>
      <c r="N493" s="425"/>
      <c r="O493" s="425"/>
      <c r="P493" s="425"/>
      <c r="Q493" s="425"/>
      <c r="R493" s="425"/>
      <c r="S493" s="425"/>
      <c r="T493" s="425"/>
      <c r="U493" s="425"/>
      <c r="V493" s="425"/>
      <c r="W493" s="426"/>
    </row>
    <row r="494" spans="1:23" ht="17.649999999999999" hidden="1" customHeight="1">
      <c r="A494" s="424"/>
      <c r="B494" s="425"/>
      <c r="C494" s="425"/>
      <c r="D494" s="425"/>
      <c r="E494" s="425"/>
      <c r="F494" s="425"/>
      <c r="G494" s="425"/>
      <c r="H494" s="425"/>
      <c r="I494" s="425"/>
      <c r="J494" s="425"/>
      <c r="K494" s="425"/>
      <c r="L494" s="425"/>
      <c r="M494" s="425"/>
      <c r="N494" s="425"/>
      <c r="O494" s="425"/>
      <c r="P494" s="425"/>
      <c r="Q494" s="425"/>
      <c r="R494" s="425"/>
      <c r="S494" s="425"/>
      <c r="T494" s="425"/>
      <c r="U494" s="425"/>
      <c r="V494" s="425"/>
      <c r="W494" s="426"/>
    </row>
    <row r="495" spans="1:23" ht="17.649999999999999" hidden="1" customHeight="1">
      <c r="A495" s="424"/>
      <c r="B495" s="425"/>
      <c r="C495" s="425"/>
      <c r="D495" s="425"/>
      <c r="E495" s="425"/>
      <c r="F495" s="425"/>
      <c r="G495" s="425"/>
      <c r="H495" s="425"/>
      <c r="I495" s="425"/>
      <c r="J495" s="425"/>
      <c r="K495" s="425"/>
      <c r="L495" s="425"/>
      <c r="M495" s="425"/>
      <c r="N495" s="425"/>
      <c r="O495" s="425"/>
      <c r="P495" s="425"/>
      <c r="Q495" s="425"/>
      <c r="R495" s="425"/>
      <c r="S495" s="425"/>
      <c r="T495" s="425"/>
      <c r="U495" s="425"/>
      <c r="V495" s="425"/>
      <c r="W495" s="426"/>
    </row>
    <row r="496" spans="1:23" ht="17.649999999999999" hidden="1" customHeight="1">
      <c r="A496" s="424"/>
      <c r="B496" s="425"/>
      <c r="C496" s="425"/>
      <c r="D496" s="425"/>
      <c r="E496" s="425"/>
      <c r="F496" s="425"/>
      <c r="G496" s="425"/>
      <c r="H496" s="425"/>
      <c r="I496" s="425"/>
      <c r="J496" s="425"/>
      <c r="K496" s="425"/>
      <c r="L496" s="425"/>
      <c r="M496" s="425"/>
      <c r="N496" s="425"/>
      <c r="O496" s="425"/>
      <c r="P496" s="425"/>
      <c r="Q496" s="425"/>
      <c r="R496" s="425"/>
      <c r="S496" s="425"/>
      <c r="T496" s="425"/>
      <c r="U496" s="425"/>
      <c r="V496" s="425"/>
      <c r="W496" s="426"/>
    </row>
    <row r="497" spans="1:23" ht="17.649999999999999" hidden="1" customHeight="1">
      <c r="A497" s="424"/>
      <c r="B497" s="425"/>
      <c r="C497" s="425"/>
      <c r="D497" s="425"/>
      <c r="E497" s="425"/>
      <c r="F497" s="425"/>
      <c r="G497" s="425"/>
      <c r="H497" s="425"/>
      <c r="I497" s="425"/>
      <c r="J497" s="425"/>
      <c r="K497" s="425"/>
      <c r="L497" s="425"/>
      <c r="M497" s="425"/>
      <c r="N497" s="425"/>
      <c r="O497" s="425"/>
      <c r="P497" s="425"/>
      <c r="Q497" s="425"/>
      <c r="R497" s="425"/>
      <c r="S497" s="425"/>
      <c r="T497" s="425"/>
      <c r="U497" s="425"/>
      <c r="V497" s="425"/>
      <c r="W497" s="426"/>
    </row>
    <row r="498" spans="1:23" ht="17.649999999999999" hidden="1" customHeight="1">
      <c r="A498" s="424"/>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6"/>
    </row>
    <row r="499" spans="1:23" ht="17.649999999999999" hidden="1" customHeight="1">
      <c r="A499" s="424"/>
      <c r="B499" s="425"/>
      <c r="C499" s="425"/>
      <c r="D499" s="425"/>
      <c r="E499" s="425"/>
      <c r="F499" s="425"/>
      <c r="G499" s="425"/>
      <c r="H499" s="425"/>
      <c r="I499" s="425"/>
      <c r="J499" s="425"/>
      <c r="K499" s="425"/>
      <c r="L499" s="425"/>
      <c r="M499" s="425"/>
      <c r="N499" s="425"/>
      <c r="O499" s="425"/>
      <c r="P499" s="425"/>
      <c r="Q499" s="425"/>
      <c r="R499" s="425"/>
      <c r="S499" s="425"/>
      <c r="T499" s="425"/>
      <c r="U499" s="425"/>
      <c r="V499" s="425"/>
      <c r="W499" s="426"/>
    </row>
    <row r="500" spans="1:23" ht="17.649999999999999" hidden="1" customHeight="1">
      <c r="A500" s="424"/>
      <c r="B500" s="425"/>
      <c r="C500" s="425"/>
      <c r="D500" s="425"/>
      <c r="E500" s="425"/>
      <c r="F500" s="425"/>
      <c r="G500" s="425"/>
      <c r="H500" s="425"/>
      <c r="I500" s="425"/>
      <c r="J500" s="425"/>
      <c r="K500" s="425"/>
      <c r="L500" s="425"/>
      <c r="M500" s="425"/>
      <c r="N500" s="425"/>
      <c r="O500" s="425"/>
      <c r="P500" s="425"/>
      <c r="Q500" s="425"/>
      <c r="R500" s="425"/>
      <c r="S500" s="425"/>
      <c r="T500" s="425"/>
      <c r="U500" s="425"/>
      <c r="V500" s="425"/>
      <c r="W500" s="426"/>
    </row>
    <row r="501" spans="1:23" ht="17.649999999999999" hidden="1" customHeight="1">
      <c r="A501" s="424"/>
      <c r="B501" s="425"/>
      <c r="C501" s="425"/>
      <c r="D501" s="425"/>
      <c r="E501" s="425"/>
      <c r="F501" s="425"/>
      <c r="G501" s="425"/>
      <c r="H501" s="425"/>
      <c r="I501" s="425"/>
      <c r="J501" s="425"/>
      <c r="K501" s="425"/>
      <c r="L501" s="425"/>
      <c r="M501" s="425"/>
      <c r="N501" s="425"/>
      <c r="O501" s="425"/>
      <c r="P501" s="425"/>
      <c r="Q501" s="425"/>
      <c r="R501" s="425"/>
      <c r="S501" s="425"/>
      <c r="T501" s="425"/>
      <c r="U501" s="425"/>
      <c r="V501" s="425"/>
      <c r="W501" s="426"/>
    </row>
    <row r="502" spans="1:23" ht="17.649999999999999" hidden="1" customHeight="1">
      <c r="A502" s="424"/>
      <c r="B502" s="425"/>
      <c r="C502" s="425"/>
      <c r="D502" s="425"/>
      <c r="E502" s="425"/>
      <c r="F502" s="425"/>
      <c r="G502" s="425"/>
      <c r="H502" s="425"/>
      <c r="I502" s="425"/>
      <c r="J502" s="425"/>
      <c r="K502" s="425"/>
      <c r="L502" s="425"/>
      <c r="M502" s="425"/>
      <c r="N502" s="425"/>
      <c r="O502" s="425"/>
      <c r="P502" s="425"/>
      <c r="Q502" s="425"/>
      <c r="R502" s="425"/>
      <c r="S502" s="425"/>
      <c r="T502" s="425"/>
      <c r="U502" s="425"/>
      <c r="V502" s="425"/>
      <c r="W502" s="426"/>
    </row>
    <row r="503" spans="1:23" ht="17.649999999999999" hidden="1" customHeight="1">
      <c r="A503" s="424"/>
      <c r="B503" s="425"/>
      <c r="C503" s="425"/>
      <c r="D503" s="425"/>
      <c r="E503" s="425"/>
      <c r="F503" s="425"/>
      <c r="G503" s="425"/>
      <c r="H503" s="425"/>
      <c r="I503" s="425"/>
      <c r="J503" s="425"/>
      <c r="K503" s="425"/>
      <c r="L503" s="425"/>
      <c r="M503" s="425"/>
      <c r="N503" s="425"/>
      <c r="O503" s="425"/>
      <c r="P503" s="425"/>
      <c r="Q503" s="425"/>
      <c r="R503" s="425"/>
      <c r="S503" s="425"/>
      <c r="T503" s="425"/>
      <c r="U503" s="425"/>
      <c r="V503" s="425"/>
      <c r="W503" s="426"/>
    </row>
    <row r="504" spans="1:23" ht="17.649999999999999" hidden="1" customHeight="1">
      <c r="A504" s="424"/>
      <c r="B504" s="425"/>
      <c r="C504" s="425"/>
      <c r="D504" s="425"/>
      <c r="E504" s="425"/>
      <c r="F504" s="425"/>
      <c r="G504" s="425"/>
      <c r="H504" s="425"/>
      <c r="I504" s="425"/>
      <c r="J504" s="425"/>
      <c r="K504" s="425"/>
      <c r="L504" s="425"/>
      <c r="M504" s="425"/>
      <c r="N504" s="425"/>
      <c r="O504" s="425"/>
      <c r="P504" s="425"/>
      <c r="Q504" s="425"/>
      <c r="R504" s="425"/>
      <c r="S504" s="425"/>
      <c r="T504" s="425"/>
      <c r="U504" s="425"/>
      <c r="V504" s="425"/>
      <c r="W504" s="426"/>
    </row>
    <row r="505" spans="1:23" ht="17.649999999999999" hidden="1" customHeight="1">
      <c r="A505" s="424"/>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6"/>
    </row>
    <row r="506" spans="1:23" ht="17.649999999999999" hidden="1" customHeight="1">
      <c r="A506" s="424"/>
      <c r="B506" s="425"/>
      <c r="C506" s="425"/>
      <c r="D506" s="425"/>
      <c r="E506" s="425"/>
      <c r="F506" s="425"/>
      <c r="G506" s="425"/>
      <c r="H506" s="425"/>
      <c r="I506" s="425"/>
      <c r="J506" s="425"/>
      <c r="K506" s="425"/>
      <c r="L506" s="425"/>
      <c r="M506" s="425"/>
      <c r="N506" s="425"/>
      <c r="O506" s="425"/>
      <c r="P506" s="425"/>
      <c r="Q506" s="425"/>
      <c r="R506" s="425"/>
      <c r="S506" s="425"/>
      <c r="T506" s="425"/>
      <c r="U506" s="425"/>
      <c r="V506" s="425"/>
      <c r="W506" s="426"/>
    </row>
    <row r="507" spans="1:23" ht="17.649999999999999" hidden="1" customHeight="1">
      <c r="A507" s="424"/>
      <c r="B507" s="425"/>
      <c r="C507" s="425"/>
      <c r="D507" s="425"/>
      <c r="E507" s="425"/>
      <c r="F507" s="425"/>
      <c r="G507" s="425"/>
      <c r="H507" s="425"/>
      <c r="I507" s="425"/>
      <c r="J507" s="425"/>
      <c r="K507" s="425"/>
      <c r="L507" s="425"/>
      <c r="M507" s="425"/>
      <c r="N507" s="425"/>
      <c r="O507" s="425"/>
      <c r="P507" s="425"/>
      <c r="Q507" s="425"/>
      <c r="R507" s="425"/>
      <c r="S507" s="425"/>
      <c r="T507" s="425"/>
      <c r="U507" s="425"/>
      <c r="V507" s="425"/>
      <c r="W507" s="426"/>
    </row>
    <row r="508" spans="1:23" ht="17.649999999999999" hidden="1" customHeight="1">
      <c r="A508" s="424"/>
      <c r="B508" s="425"/>
      <c r="C508" s="425"/>
      <c r="D508" s="425"/>
      <c r="E508" s="425"/>
      <c r="F508" s="425"/>
      <c r="G508" s="425"/>
      <c r="H508" s="425"/>
      <c r="I508" s="425"/>
      <c r="J508" s="425"/>
      <c r="K508" s="425"/>
      <c r="L508" s="425"/>
      <c r="M508" s="425"/>
      <c r="N508" s="425"/>
      <c r="O508" s="425"/>
      <c r="P508" s="425"/>
      <c r="Q508" s="425"/>
      <c r="R508" s="425"/>
      <c r="S508" s="425"/>
      <c r="T508" s="425"/>
      <c r="U508" s="425"/>
      <c r="V508" s="425"/>
      <c r="W508" s="426"/>
    </row>
    <row r="509" spans="1:23" ht="17.649999999999999" hidden="1" customHeight="1">
      <c r="A509" s="424"/>
      <c r="B509" s="425"/>
      <c r="C509" s="425"/>
      <c r="D509" s="425"/>
      <c r="E509" s="425"/>
      <c r="F509" s="425"/>
      <c r="G509" s="425"/>
      <c r="H509" s="425"/>
      <c r="I509" s="425"/>
      <c r="J509" s="425"/>
      <c r="K509" s="425"/>
      <c r="L509" s="425"/>
      <c r="M509" s="425"/>
      <c r="N509" s="425"/>
      <c r="O509" s="425"/>
      <c r="P509" s="425"/>
      <c r="Q509" s="425"/>
      <c r="R509" s="425"/>
      <c r="S509" s="425"/>
      <c r="T509" s="425"/>
      <c r="U509" s="425"/>
      <c r="V509" s="425"/>
      <c r="W509" s="426"/>
    </row>
    <row r="510" spans="1:23" ht="17.649999999999999" hidden="1" customHeight="1">
      <c r="A510" s="427"/>
      <c r="B510" s="428"/>
      <c r="C510" s="428"/>
      <c r="D510" s="428"/>
      <c r="E510" s="428"/>
      <c r="F510" s="428"/>
      <c r="G510" s="428"/>
      <c r="H510" s="428"/>
      <c r="I510" s="428"/>
      <c r="J510" s="428"/>
      <c r="K510" s="428"/>
      <c r="L510" s="428"/>
      <c r="M510" s="428"/>
      <c r="N510" s="428"/>
      <c r="O510" s="428"/>
      <c r="P510" s="428"/>
      <c r="Q510" s="428"/>
      <c r="R510" s="428"/>
      <c r="S510" s="428"/>
      <c r="T510" s="428"/>
      <c r="U510" s="428"/>
      <c r="V510" s="428"/>
      <c r="W510" s="429"/>
    </row>
    <row r="511" spans="1:23" ht="17.649999999999999" hidden="1" customHeight="1">
      <c r="A511" s="430"/>
      <c r="B511" s="431"/>
      <c r="C511" s="431"/>
      <c r="D511" s="431"/>
      <c r="E511" s="431"/>
      <c r="F511" s="431"/>
      <c r="G511" s="431"/>
      <c r="H511" s="431"/>
      <c r="I511" s="431"/>
      <c r="J511" s="431"/>
      <c r="K511" s="431"/>
      <c r="L511" s="431"/>
      <c r="M511" s="434" t="s">
        <v>363</v>
      </c>
      <c r="N511" s="435"/>
      <c r="O511" s="435"/>
      <c r="P511" s="435"/>
      <c r="Q511" s="435"/>
      <c r="R511" s="435"/>
      <c r="S511" s="435"/>
      <c r="T511" s="434" t="s">
        <v>364</v>
      </c>
      <c r="U511" s="435"/>
      <c r="V511" s="435"/>
      <c r="W511" s="435"/>
    </row>
    <row r="512" spans="1:23" ht="17.649999999999999" hidden="1" customHeight="1">
      <c r="A512" s="432"/>
      <c r="B512" s="433"/>
      <c r="C512" s="433"/>
      <c r="D512" s="433"/>
      <c r="E512" s="433"/>
      <c r="F512" s="433"/>
      <c r="G512" s="433"/>
      <c r="H512" s="433"/>
      <c r="I512" s="433"/>
      <c r="J512" s="433"/>
      <c r="K512" s="433"/>
      <c r="L512" s="433"/>
      <c r="M512" s="434"/>
      <c r="N512" s="435"/>
      <c r="O512" s="435"/>
      <c r="P512" s="435"/>
      <c r="Q512" s="435"/>
      <c r="R512" s="435"/>
      <c r="S512" s="435"/>
      <c r="T512" s="434"/>
      <c r="U512" s="435"/>
      <c r="V512" s="435"/>
      <c r="W512" s="435"/>
    </row>
    <row r="513" spans="1:23" ht="17.649999999999999" hidden="1" customHeight="1">
      <c r="A513" s="424" t="s">
        <v>386</v>
      </c>
      <c r="B513" s="425"/>
      <c r="C513" s="425"/>
      <c r="D513" s="425"/>
      <c r="E513" s="425"/>
      <c r="F513" s="425"/>
      <c r="G513" s="425"/>
      <c r="H513" s="425"/>
      <c r="I513" s="425"/>
      <c r="J513" s="425"/>
      <c r="K513" s="425"/>
      <c r="L513" s="425"/>
      <c r="M513" s="425"/>
      <c r="N513" s="425"/>
      <c r="O513" s="425"/>
      <c r="P513" s="425"/>
      <c r="Q513" s="425"/>
      <c r="R513" s="425"/>
      <c r="S513" s="425"/>
      <c r="T513" s="425"/>
      <c r="U513" s="425"/>
      <c r="V513" s="425"/>
      <c r="W513" s="426"/>
    </row>
    <row r="514" spans="1:23" ht="17.649999999999999" hidden="1" customHeight="1">
      <c r="A514" s="424"/>
      <c r="B514" s="425"/>
      <c r="C514" s="425"/>
      <c r="D514" s="425"/>
      <c r="E514" s="425"/>
      <c r="F514" s="425"/>
      <c r="G514" s="425"/>
      <c r="H514" s="425"/>
      <c r="I514" s="425"/>
      <c r="J514" s="425"/>
      <c r="K514" s="425"/>
      <c r="L514" s="425"/>
      <c r="M514" s="425"/>
      <c r="N514" s="425"/>
      <c r="O514" s="425"/>
      <c r="P514" s="425"/>
      <c r="Q514" s="425"/>
      <c r="R514" s="425"/>
      <c r="S514" s="425"/>
      <c r="T514" s="425"/>
      <c r="U514" s="425"/>
      <c r="V514" s="425"/>
      <c r="W514" s="426"/>
    </row>
    <row r="515" spans="1:23" ht="17.649999999999999" hidden="1" customHeight="1">
      <c r="A515" s="424"/>
      <c r="B515" s="425"/>
      <c r="C515" s="425"/>
      <c r="D515" s="425"/>
      <c r="E515" s="425"/>
      <c r="F515" s="425"/>
      <c r="G515" s="425"/>
      <c r="H515" s="425"/>
      <c r="I515" s="425"/>
      <c r="J515" s="425"/>
      <c r="K515" s="425"/>
      <c r="L515" s="425"/>
      <c r="M515" s="425"/>
      <c r="N515" s="425"/>
      <c r="O515" s="425"/>
      <c r="P515" s="425"/>
      <c r="Q515" s="425"/>
      <c r="R515" s="425"/>
      <c r="S515" s="425"/>
      <c r="T515" s="425"/>
      <c r="U515" s="425"/>
      <c r="V515" s="425"/>
      <c r="W515" s="426"/>
    </row>
    <row r="516" spans="1:23" ht="17.649999999999999" hidden="1" customHeight="1">
      <c r="A516" s="424"/>
      <c r="B516" s="425"/>
      <c r="C516" s="425"/>
      <c r="D516" s="425"/>
      <c r="E516" s="425"/>
      <c r="F516" s="425"/>
      <c r="G516" s="425"/>
      <c r="H516" s="425"/>
      <c r="I516" s="425"/>
      <c r="J516" s="425"/>
      <c r="K516" s="425"/>
      <c r="L516" s="425"/>
      <c r="M516" s="425"/>
      <c r="N516" s="425"/>
      <c r="O516" s="425"/>
      <c r="P516" s="425"/>
      <c r="Q516" s="425"/>
      <c r="R516" s="425"/>
      <c r="S516" s="425"/>
      <c r="T516" s="425"/>
      <c r="U516" s="425"/>
      <c r="V516" s="425"/>
      <c r="W516" s="426"/>
    </row>
    <row r="517" spans="1:23" ht="17.649999999999999" hidden="1" customHeight="1">
      <c r="A517" s="424"/>
      <c r="B517" s="425"/>
      <c r="C517" s="425"/>
      <c r="D517" s="425"/>
      <c r="E517" s="425"/>
      <c r="F517" s="425"/>
      <c r="G517" s="425"/>
      <c r="H517" s="425"/>
      <c r="I517" s="425"/>
      <c r="J517" s="425"/>
      <c r="K517" s="425"/>
      <c r="L517" s="425"/>
      <c r="M517" s="425"/>
      <c r="N517" s="425"/>
      <c r="O517" s="425"/>
      <c r="P517" s="425"/>
      <c r="Q517" s="425"/>
      <c r="R517" s="425"/>
      <c r="S517" s="425"/>
      <c r="T517" s="425"/>
      <c r="U517" s="425"/>
      <c r="V517" s="425"/>
      <c r="W517" s="426"/>
    </row>
    <row r="518" spans="1:23" ht="17.649999999999999" hidden="1" customHeight="1">
      <c r="A518" s="424"/>
      <c r="B518" s="425"/>
      <c r="C518" s="425"/>
      <c r="D518" s="425"/>
      <c r="E518" s="425"/>
      <c r="F518" s="425"/>
      <c r="G518" s="425"/>
      <c r="H518" s="425"/>
      <c r="I518" s="425"/>
      <c r="J518" s="425"/>
      <c r="K518" s="425"/>
      <c r="L518" s="425"/>
      <c r="M518" s="425"/>
      <c r="N518" s="425"/>
      <c r="O518" s="425"/>
      <c r="P518" s="425"/>
      <c r="Q518" s="425"/>
      <c r="R518" s="425"/>
      <c r="S518" s="425"/>
      <c r="T518" s="425"/>
      <c r="U518" s="425"/>
      <c r="V518" s="425"/>
      <c r="W518" s="426"/>
    </row>
    <row r="519" spans="1:23" ht="17.649999999999999" hidden="1" customHeight="1">
      <c r="A519" s="424"/>
      <c r="B519" s="425"/>
      <c r="C519" s="425"/>
      <c r="D519" s="425"/>
      <c r="E519" s="425"/>
      <c r="F519" s="425"/>
      <c r="G519" s="425"/>
      <c r="H519" s="425"/>
      <c r="I519" s="425"/>
      <c r="J519" s="425"/>
      <c r="K519" s="425"/>
      <c r="L519" s="425"/>
      <c r="M519" s="425"/>
      <c r="N519" s="425"/>
      <c r="O519" s="425"/>
      <c r="P519" s="425"/>
      <c r="Q519" s="425"/>
      <c r="R519" s="425"/>
      <c r="S519" s="425"/>
      <c r="T519" s="425"/>
      <c r="U519" s="425"/>
      <c r="V519" s="425"/>
      <c r="W519" s="426"/>
    </row>
    <row r="520" spans="1:23" ht="17.649999999999999" hidden="1" customHeight="1">
      <c r="A520" s="424"/>
      <c r="B520" s="425"/>
      <c r="C520" s="425"/>
      <c r="D520" s="425"/>
      <c r="E520" s="425"/>
      <c r="F520" s="425"/>
      <c r="G520" s="425"/>
      <c r="H520" s="425"/>
      <c r="I520" s="425"/>
      <c r="J520" s="425"/>
      <c r="K520" s="425"/>
      <c r="L520" s="425"/>
      <c r="M520" s="425"/>
      <c r="N520" s="425"/>
      <c r="O520" s="425"/>
      <c r="P520" s="425"/>
      <c r="Q520" s="425"/>
      <c r="R520" s="425"/>
      <c r="S520" s="425"/>
      <c r="T520" s="425"/>
      <c r="U520" s="425"/>
      <c r="V520" s="425"/>
      <c r="W520" s="426"/>
    </row>
    <row r="521" spans="1:23" ht="17.649999999999999" hidden="1" customHeight="1">
      <c r="A521" s="424"/>
      <c r="B521" s="425"/>
      <c r="C521" s="425"/>
      <c r="D521" s="425"/>
      <c r="E521" s="425"/>
      <c r="F521" s="425"/>
      <c r="G521" s="425"/>
      <c r="H521" s="425"/>
      <c r="I521" s="425"/>
      <c r="J521" s="425"/>
      <c r="K521" s="425"/>
      <c r="L521" s="425"/>
      <c r="M521" s="425"/>
      <c r="N521" s="425"/>
      <c r="O521" s="425"/>
      <c r="P521" s="425"/>
      <c r="Q521" s="425"/>
      <c r="R521" s="425"/>
      <c r="S521" s="425"/>
      <c r="T521" s="425"/>
      <c r="U521" s="425"/>
      <c r="V521" s="425"/>
      <c r="W521" s="426"/>
    </row>
    <row r="522" spans="1:23" ht="17.649999999999999" hidden="1" customHeight="1">
      <c r="A522" s="424"/>
      <c r="B522" s="425"/>
      <c r="C522" s="425"/>
      <c r="D522" s="425"/>
      <c r="E522" s="425"/>
      <c r="F522" s="425"/>
      <c r="G522" s="425"/>
      <c r="H522" s="425"/>
      <c r="I522" s="425"/>
      <c r="J522" s="425"/>
      <c r="K522" s="425"/>
      <c r="L522" s="425"/>
      <c r="M522" s="425"/>
      <c r="N522" s="425"/>
      <c r="O522" s="425"/>
      <c r="P522" s="425"/>
      <c r="Q522" s="425"/>
      <c r="R522" s="425"/>
      <c r="S522" s="425"/>
      <c r="T522" s="425"/>
      <c r="U522" s="425"/>
      <c r="V522" s="425"/>
      <c r="W522" s="426"/>
    </row>
    <row r="523" spans="1:23" ht="17.649999999999999" hidden="1" customHeight="1">
      <c r="A523" s="424"/>
      <c r="B523" s="425"/>
      <c r="C523" s="425"/>
      <c r="D523" s="425"/>
      <c r="E523" s="425"/>
      <c r="F523" s="425"/>
      <c r="G523" s="425"/>
      <c r="H523" s="425"/>
      <c r="I523" s="425"/>
      <c r="J523" s="425"/>
      <c r="K523" s="425"/>
      <c r="L523" s="425"/>
      <c r="M523" s="425"/>
      <c r="N523" s="425"/>
      <c r="O523" s="425"/>
      <c r="P523" s="425"/>
      <c r="Q523" s="425"/>
      <c r="R523" s="425"/>
      <c r="S523" s="425"/>
      <c r="T523" s="425"/>
      <c r="U523" s="425"/>
      <c r="V523" s="425"/>
      <c r="W523" s="426"/>
    </row>
    <row r="524" spans="1:23" ht="17.649999999999999" hidden="1" customHeight="1">
      <c r="A524" s="424"/>
      <c r="B524" s="425"/>
      <c r="C524" s="425"/>
      <c r="D524" s="425"/>
      <c r="E524" s="425"/>
      <c r="F524" s="425"/>
      <c r="G524" s="425"/>
      <c r="H524" s="425"/>
      <c r="I524" s="425"/>
      <c r="J524" s="425"/>
      <c r="K524" s="425"/>
      <c r="L524" s="425"/>
      <c r="M524" s="425"/>
      <c r="N524" s="425"/>
      <c r="O524" s="425"/>
      <c r="P524" s="425"/>
      <c r="Q524" s="425"/>
      <c r="R524" s="425"/>
      <c r="S524" s="425"/>
      <c r="T524" s="425"/>
      <c r="U524" s="425"/>
      <c r="V524" s="425"/>
      <c r="W524" s="426"/>
    </row>
    <row r="525" spans="1:23" ht="17.649999999999999" hidden="1" customHeight="1">
      <c r="A525" s="424"/>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6"/>
    </row>
    <row r="526" spans="1:23" ht="17.649999999999999" hidden="1" customHeight="1">
      <c r="A526" s="424"/>
      <c r="B526" s="425"/>
      <c r="C526" s="425"/>
      <c r="D526" s="425"/>
      <c r="E526" s="425"/>
      <c r="F526" s="425"/>
      <c r="G526" s="425"/>
      <c r="H526" s="425"/>
      <c r="I526" s="425"/>
      <c r="J526" s="425"/>
      <c r="K526" s="425"/>
      <c r="L526" s="425"/>
      <c r="M526" s="425"/>
      <c r="N526" s="425"/>
      <c r="O526" s="425"/>
      <c r="P526" s="425"/>
      <c r="Q526" s="425"/>
      <c r="R526" s="425"/>
      <c r="S526" s="425"/>
      <c r="T526" s="425"/>
      <c r="U526" s="425"/>
      <c r="V526" s="425"/>
      <c r="W526" s="426"/>
    </row>
    <row r="527" spans="1:23" ht="17.649999999999999" hidden="1" customHeight="1">
      <c r="A527" s="424"/>
      <c r="B527" s="425"/>
      <c r="C527" s="425"/>
      <c r="D527" s="425"/>
      <c r="E527" s="425"/>
      <c r="F527" s="425"/>
      <c r="G527" s="425"/>
      <c r="H527" s="425"/>
      <c r="I527" s="425"/>
      <c r="J527" s="425"/>
      <c r="K527" s="425"/>
      <c r="L527" s="425"/>
      <c r="M527" s="425"/>
      <c r="N527" s="425"/>
      <c r="O527" s="425"/>
      <c r="P527" s="425"/>
      <c r="Q527" s="425"/>
      <c r="R527" s="425"/>
      <c r="S527" s="425"/>
      <c r="T527" s="425"/>
      <c r="U527" s="425"/>
      <c r="V527" s="425"/>
      <c r="W527" s="426"/>
    </row>
    <row r="528" spans="1:23" ht="17.649999999999999" hidden="1" customHeight="1">
      <c r="A528" s="424"/>
      <c r="B528" s="425"/>
      <c r="C528" s="425"/>
      <c r="D528" s="425"/>
      <c r="E528" s="425"/>
      <c r="F528" s="425"/>
      <c r="G528" s="425"/>
      <c r="H528" s="425"/>
      <c r="I528" s="425"/>
      <c r="J528" s="425"/>
      <c r="K528" s="425"/>
      <c r="L528" s="425"/>
      <c r="M528" s="425"/>
      <c r="N528" s="425"/>
      <c r="O528" s="425"/>
      <c r="P528" s="425"/>
      <c r="Q528" s="425"/>
      <c r="R528" s="425"/>
      <c r="S528" s="425"/>
      <c r="T528" s="425"/>
      <c r="U528" s="425"/>
      <c r="V528" s="425"/>
      <c r="W528" s="426"/>
    </row>
    <row r="529" spans="1:23" ht="17.649999999999999" hidden="1" customHeight="1">
      <c r="A529" s="424"/>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6"/>
    </row>
    <row r="530" spans="1:23" ht="17.649999999999999" hidden="1" customHeight="1">
      <c r="A530" s="424"/>
      <c r="B530" s="425"/>
      <c r="C530" s="425"/>
      <c r="D530" s="425"/>
      <c r="E530" s="425"/>
      <c r="F530" s="425"/>
      <c r="G530" s="425"/>
      <c r="H530" s="425"/>
      <c r="I530" s="425"/>
      <c r="J530" s="425"/>
      <c r="K530" s="425"/>
      <c r="L530" s="425"/>
      <c r="M530" s="425"/>
      <c r="N530" s="425"/>
      <c r="O530" s="425"/>
      <c r="P530" s="425"/>
      <c r="Q530" s="425"/>
      <c r="R530" s="425"/>
      <c r="S530" s="425"/>
      <c r="T530" s="425"/>
      <c r="U530" s="425"/>
      <c r="V530" s="425"/>
      <c r="W530" s="426"/>
    </row>
    <row r="531" spans="1:23" ht="17.649999999999999" hidden="1" customHeight="1">
      <c r="A531" s="424"/>
      <c r="B531" s="425"/>
      <c r="C531" s="425"/>
      <c r="D531" s="425"/>
      <c r="E531" s="425"/>
      <c r="F531" s="425"/>
      <c r="G531" s="425"/>
      <c r="H531" s="425"/>
      <c r="I531" s="425"/>
      <c r="J531" s="425"/>
      <c r="K531" s="425"/>
      <c r="L531" s="425"/>
      <c r="M531" s="425"/>
      <c r="N531" s="425"/>
      <c r="O531" s="425"/>
      <c r="P531" s="425"/>
      <c r="Q531" s="425"/>
      <c r="R531" s="425"/>
      <c r="S531" s="425"/>
      <c r="T531" s="425"/>
      <c r="U531" s="425"/>
      <c r="V531" s="425"/>
      <c r="W531" s="426"/>
    </row>
    <row r="532" spans="1:23" ht="17.649999999999999" hidden="1" customHeight="1">
      <c r="A532" s="424"/>
      <c r="B532" s="425"/>
      <c r="C532" s="425"/>
      <c r="D532" s="425"/>
      <c r="E532" s="425"/>
      <c r="F532" s="425"/>
      <c r="G532" s="425"/>
      <c r="H532" s="425"/>
      <c r="I532" s="425"/>
      <c r="J532" s="425"/>
      <c r="K532" s="425"/>
      <c r="L532" s="425"/>
      <c r="M532" s="425"/>
      <c r="N532" s="425"/>
      <c r="O532" s="425"/>
      <c r="P532" s="425"/>
      <c r="Q532" s="425"/>
      <c r="R532" s="425"/>
      <c r="S532" s="425"/>
      <c r="T532" s="425"/>
      <c r="U532" s="425"/>
      <c r="V532" s="425"/>
      <c r="W532" s="426"/>
    </row>
    <row r="533" spans="1:23" ht="17.649999999999999" hidden="1" customHeight="1">
      <c r="A533" s="424"/>
      <c r="B533" s="425"/>
      <c r="C533" s="425"/>
      <c r="D533" s="425"/>
      <c r="E533" s="425"/>
      <c r="F533" s="425"/>
      <c r="G533" s="425"/>
      <c r="H533" s="425"/>
      <c r="I533" s="425"/>
      <c r="J533" s="425"/>
      <c r="K533" s="425"/>
      <c r="L533" s="425"/>
      <c r="M533" s="425"/>
      <c r="N533" s="425"/>
      <c r="O533" s="425"/>
      <c r="P533" s="425"/>
      <c r="Q533" s="425"/>
      <c r="R533" s="425"/>
      <c r="S533" s="425"/>
      <c r="T533" s="425"/>
      <c r="U533" s="425"/>
      <c r="V533" s="425"/>
      <c r="W533" s="426"/>
    </row>
    <row r="534" spans="1:23" ht="17.649999999999999" hidden="1" customHeight="1">
      <c r="A534" s="424"/>
      <c r="B534" s="425"/>
      <c r="C534" s="425"/>
      <c r="D534" s="425"/>
      <c r="E534" s="425"/>
      <c r="F534" s="425"/>
      <c r="G534" s="425"/>
      <c r="H534" s="425"/>
      <c r="I534" s="425"/>
      <c r="J534" s="425"/>
      <c r="K534" s="425"/>
      <c r="L534" s="425"/>
      <c r="M534" s="425"/>
      <c r="N534" s="425"/>
      <c r="O534" s="425"/>
      <c r="P534" s="425"/>
      <c r="Q534" s="425"/>
      <c r="R534" s="425"/>
      <c r="S534" s="425"/>
      <c r="T534" s="425"/>
      <c r="U534" s="425"/>
      <c r="V534" s="425"/>
      <c r="W534" s="426"/>
    </row>
    <row r="535" spans="1:23" ht="17.649999999999999" hidden="1" customHeight="1">
      <c r="A535" s="424"/>
      <c r="B535" s="425"/>
      <c r="C535" s="425"/>
      <c r="D535" s="425"/>
      <c r="E535" s="425"/>
      <c r="F535" s="425"/>
      <c r="G535" s="425"/>
      <c r="H535" s="425"/>
      <c r="I535" s="425"/>
      <c r="J535" s="425"/>
      <c r="K535" s="425"/>
      <c r="L535" s="425"/>
      <c r="M535" s="425"/>
      <c r="N535" s="425"/>
      <c r="O535" s="425"/>
      <c r="P535" s="425"/>
      <c r="Q535" s="425"/>
      <c r="R535" s="425"/>
      <c r="S535" s="425"/>
      <c r="T535" s="425"/>
      <c r="U535" s="425"/>
      <c r="V535" s="425"/>
      <c r="W535" s="426"/>
    </row>
    <row r="536" spans="1:23" ht="17.649999999999999" hidden="1" customHeight="1">
      <c r="A536" s="424"/>
      <c r="B536" s="425"/>
      <c r="C536" s="425"/>
      <c r="D536" s="425"/>
      <c r="E536" s="425"/>
      <c r="F536" s="425"/>
      <c r="G536" s="425"/>
      <c r="H536" s="425"/>
      <c r="I536" s="425"/>
      <c r="J536" s="425"/>
      <c r="K536" s="425"/>
      <c r="L536" s="425"/>
      <c r="M536" s="425"/>
      <c r="N536" s="425"/>
      <c r="O536" s="425"/>
      <c r="P536" s="425"/>
      <c r="Q536" s="425"/>
      <c r="R536" s="425"/>
      <c r="S536" s="425"/>
      <c r="T536" s="425"/>
      <c r="U536" s="425"/>
      <c r="V536" s="425"/>
      <c r="W536" s="426"/>
    </row>
    <row r="537" spans="1:23" ht="17.649999999999999" hidden="1" customHeight="1">
      <c r="A537" s="424"/>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6"/>
    </row>
    <row r="538" spans="1:23" ht="17.649999999999999" hidden="1" customHeight="1">
      <c r="A538" s="424"/>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6"/>
    </row>
    <row r="539" spans="1:23" ht="17.649999999999999" hidden="1" customHeight="1">
      <c r="A539" s="424"/>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6"/>
    </row>
    <row r="540" spans="1:23" ht="17.649999999999999" hidden="1" customHeight="1">
      <c r="A540" s="424"/>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6"/>
    </row>
    <row r="541" spans="1:23" ht="17.649999999999999" hidden="1" customHeight="1">
      <c r="A541" s="424"/>
      <c r="B541" s="425"/>
      <c r="C541" s="425"/>
      <c r="D541" s="425"/>
      <c r="E541" s="425"/>
      <c r="F541" s="425"/>
      <c r="G541" s="425"/>
      <c r="H541" s="425"/>
      <c r="I541" s="425"/>
      <c r="J541" s="425"/>
      <c r="K541" s="425"/>
      <c r="L541" s="425"/>
      <c r="M541" s="425"/>
      <c r="N541" s="425"/>
      <c r="O541" s="425"/>
      <c r="P541" s="425"/>
      <c r="Q541" s="425"/>
      <c r="R541" s="425"/>
      <c r="S541" s="425"/>
      <c r="T541" s="425"/>
      <c r="U541" s="425"/>
      <c r="V541" s="425"/>
      <c r="W541" s="426"/>
    </row>
    <row r="542" spans="1:23" ht="17.649999999999999" hidden="1" customHeight="1">
      <c r="A542" s="424"/>
      <c r="B542" s="425"/>
      <c r="C542" s="425"/>
      <c r="D542" s="425"/>
      <c r="E542" s="425"/>
      <c r="F542" s="425"/>
      <c r="G542" s="425"/>
      <c r="H542" s="425"/>
      <c r="I542" s="425"/>
      <c r="J542" s="425"/>
      <c r="K542" s="425"/>
      <c r="L542" s="425"/>
      <c r="M542" s="425"/>
      <c r="N542" s="425"/>
      <c r="O542" s="425"/>
      <c r="P542" s="425"/>
      <c r="Q542" s="425"/>
      <c r="R542" s="425"/>
      <c r="S542" s="425"/>
      <c r="T542" s="425"/>
      <c r="U542" s="425"/>
      <c r="V542" s="425"/>
      <c r="W542" s="426"/>
    </row>
    <row r="543" spans="1:23" ht="17.649999999999999" hidden="1" customHeight="1">
      <c r="A543" s="424"/>
      <c r="B543" s="425"/>
      <c r="C543" s="425"/>
      <c r="D543" s="425"/>
      <c r="E543" s="425"/>
      <c r="F543" s="425"/>
      <c r="G543" s="425"/>
      <c r="H543" s="425"/>
      <c r="I543" s="425"/>
      <c r="J543" s="425"/>
      <c r="K543" s="425"/>
      <c r="L543" s="425"/>
      <c r="M543" s="425"/>
      <c r="N543" s="425"/>
      <c r="O543" s="425"/>
      <c r="P543" s="425"/>
      <c r="Q543" s="425"/>
      <c r="R543" s="425"/>
      <c r="S543" s="425"/>
      <c r="T543" s="425"/>
      <c r="U543" s="425"/>
      <c r="V543" s="425"/>
      <c r="W543" s="426"/>
    </row>
    <row r="544" spans="1:23" ht="17.649999999999999" hidden="1" customHeight="1">
      <c r="A544" s="424"/>
      <c r="B544" s="425"/>
      <c r="C544" s="425"/>
      <c r="D544" s="425"/>
      <c r="E544" s="425"/>
      <c r="F544" s="425"/>
      <c r="G544" s="425"/>
      <c r="H544" s="425"/>
      <c r="I544" s="425"/>
      <c r="J544" s="425"/>
      <c r="K544" s="425"/>
      <c r="L544" s="425"/>
      <c r="M544" s="425"/>
      <c r="N544" s="425"/>
      <c r="O544" s="425"/>
      <c r="P544" s="425"/>
      <c r="Q544" s="425"/>
      <c r="R544" s="425"/>
      <c r="S544" s="425"/>
      <c r="T544" s="425"/>
      <c r="U544" s="425"/>
      <c r="V544" s="425"/>
      <c r="W544" s="426"/>
    </row>
    <row r="545" spans="1:23" ht="17.649999999999999" hidden="1" customHeight="1">
      <c r="A545" s="424"/>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6"/>
    </row>
    <row r="546" spans="1:23" ht="17.649999999999999" hidden="1" customHeight="1">
      <c r="A546" s="424"/>
      <c r="B546" s="425"/>
      <c r="C546" s="425"/>
      <c r="D546" s="425"/>
      <c r="E546" s="425"/>
      <c r="F546" s="425"/>
      <c r="G546" s="425"/>
      <c r="H546" s="425"/>
      <c r="I546" s="425"/>
      <c r="J546" s="425"/>
      <c r="K546" s="425"/>
      <c r="L546" s="425"/>
      <c r="M546" s="425"/>
      <c r="N546" s="425"/>
      <c r="O546" s="425"/>
      <c r="P546" s="425"/>
      <c r="Q546" s="425"/>
      <c r="R546" s="425"/>
      <c r="S546" s="425"/>
      <c r="T546" s="425"/>
      <c r="U546" s="425"/>
      <c r="V546" s="425"/>
      <c r="W546" s="426"/>
    </row>
    <row r="547" spans="1:23" ht="17.649999999999999" hidden="1" customHeight="1">
      <c r="A547" s="424"/>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6"/>
    </row>
    <row r="548" spans="1:23" ht="17.649999999999999" hidden="1" customHeight="1">
      <c r="A548" s="424"/>
      <c r="B548" s="425"/>
      <c r="C548" s="425"/>
      <c r="D548" s="425"/>
      <c r="E548" s="425"/>
      <c r="F548" s="425"/>
      <c r="G548" s="425"/>
      <c r="H548" s="425"/>
      <c r="I548" s="425"/>
      <c r="J548" s="425"/>
      <c r="K548" s="425"/>
      <c r="L548" s="425"/>
      <c r="M548" s="425"/>
      <c r="N548" s="425"/>
      <c r="O548" s="425"/>
      <c r="P548" s="425"/>
      <c r="Q548" s="425"/>
      <c r="R548" s="425"/>
      <c r="S548" s="425"/>
      <c r="T548" s="425"/>
      <c r="U548" s="425"/>
      <c r="V548" s="425"/>
      <c r="W548" s="426"/>
    </row>
    <row r="549" spans="1:23" ht="17.649999999999999" hidden="1" customHeight="1">
      <c r="A549" s="427"/>
      <c r="B549" s="428"/>
      <c r="C549" s="428"/>
      <c r="D549" s="428"/>
      <c r="E549" s="428"/>
      <c r="F549" s="428"/>
      <c r="G549" s="428"/>
      <c r="H549" s="428"/>
      <c r="I549" s="428"/>
      <c r="J549" s="428"/>
      <c r="K549" s="428"/>
      <c r="L549" s="428"/>
      <c r="M549" s="428"/>
      <c r="N549" s="428"/>
      <c r="O549" s="428"/>
      <c r="P549" s="428"/>
      <c r="Q549" s="428"/>
      <c r="R549" s="428"/>
      <c r="S549" s="428"/>
      <c r="T549" s="428"/>
      <c r="U549" s="428"/>
      <c r="V549" s="428"/>
      <c r="W549" s="429"/>
    </row>
    <row r="550" spans="1:23">
      <c r="A550" s="415" t="s">
        <v>418</v>
      </c>
      <c r="B550" s="416"/>
      <c r="C550" s="416"/>
      <c r="D550" s="416"/>
      <c r="E550" s="416"/>
      <c r="F550" s="416"/>
      <c r="G550" s="416"/>
      <c r="H550" s="416"/>
      <c r="I550" s="416"/>
      <c r="J550" s="416"/>
      <c r="K550" s="416"/>
      <c r="L550" s="416"/>
      <c r="M550" s="416"/>
      <c r="N550" s="416"/>
      <c r="O550" s="416"/>
      <c r="P550" s="416"/>
      <c r="Q550" s="416"/>
      <c r="R550" s="416"/>
      <c r="S550" s="416"/>
      <c r="T550" s="416"/>
      <c r="U550" s="416"/>
      <c r="V550" s="416"/>
      <c r="W550" s="417"/>
    </row>
    <row r="551" spans="1:23">
      <c r="A551" s="418"/>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20"/>
    </row>
    <row r="552" spans="1:23">
      <c r="A552" s="418"/>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20"/>
    </row>
    <row r="553" spans="1:23">
      <c r="A553" s="418"/>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20"/>
    </row>
    <row r="554" spans="1:23">
      <c r="A554" s="418"/>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20"/>
    </row>
    <row r="555" spans="1:23">
      <c r="A555" s="418"/>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20"/>
    </row>
    <row r="556" spans="1:23">
      <c r="A556" s="418"/>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20"/>
    </row>
    <row r="557" spans="1:23">
      <c r="A557" s="418"/>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20"/>
    </row>
    <row r="558" spans="1:23">
      <c r="A558" s="418"/>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20"/>
    </row>
    <row r="559" spans="1:23">
      <c r="A559" s="418"/>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20"/>
    </row>
    <row r="560" spans="1:23">
      <c r="A560" s="418"/>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20"/>
    </row>
    <row r="561" spans="1:23">
      <c r="A561" s="418"/>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20"/>
    </row>
    <row r="562" spans="1:23">
      <c r="A562" s="418"/>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20"/>
    </row>
    <row r="563" spans="1:23">
      <c r="A563" s="418"/>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20"/>
    </row>
    <row r="564" spans="1:23">
      <c r="A564" s="418"/>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20"/>
    </row>
    <row r="565" spans="1:23">
      <c r="A565" s="418"/>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20"/>
    </row>
    <row r="566" spans="1:23">
      <c r="A566" s="418"/>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20"/>
    </row>
    <row r="567" spans="1:23">
      <c r="A567" s="418"/>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20"/>
    </row>
    <row r="568" spans="1:23">
      <c r="A568" s="418"/>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20"/>
    </row>
    <row r="569" spans="1:23">
      <c r="A569" s="418"/>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20"/>
    </row>
    <row r="570" spans="1:23">
      <c r="A570" s="418"/>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20"/>
    </row>
    <row r="571" spans="1:23">
      <c r="A571" s="418"/>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20"/>
    </row>
    <row r="572" spans="1:23">
      <c r="A572" s="418"/>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20"/>
    </row>
    <row r="573" spans="1:23">
      <c r="A573" s="418"/>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20"/>
    </row>
    <row r="574" spans="1:23">
      <c r="A574" s="418"/>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20"/>
    </row>
    <row r="575" spans="1:23">
      <c r="A575" s="418"/>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20"/>
    </row>
    <row r="576" spans="1:23">
      <c r="A576" s="418"/>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20"/>
    </row>
    <row r="577" spans="1:23">
      <c r="A577" s="418"/>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20"/>
    </row>
    <row r="578" spans="1:23">
      <c r="A578" s="418"/>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20"/>
    </row>
    <row r="579" spans="1:23">
      <c r="A579" s="418"/>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20"/>
    </row>
    <row r="580" spans="1:23">
      <c r="A580" s="418"/>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20"/>
    </row>
    <row r="581" spans="1:23">
      <c r="A581" s="418"/>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20"/>
    </row>
    <row r="582" spans="1:23">
      <c r="A582" s="418"/>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20"/>
    </row>
    <row r="583" spans="1:23">
      <c r="A583" s="418"/>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20"/>
    </row>
    <row r="584" spans="1:23">
      <c r="A584" s="418"/>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20"/>
    </row>
    <row r="585" spans="1:23">
      <c r="A585" s="418"/>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20"/>
    </row>
    <row r="586" spans="1:23">
      <c r="A586" s="418"/>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20"/>
    </row>
    <row r="587" spans="1:23">
      <c r="A587" s="418"/>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20"/>
    </row>
    <row r="588" spans="1:23">
      <c r="A588" s="421"/>
      <c r="B588" s="422"/>
      <c r="C588" s="422"/>
      <c r="D588" s="422"/>
      <c r="E588" s="422"/>
      <c r="F588" s="422"/>
      <c r="G588" s="422"/>
      <c r="H588" s="422"/>
      <c r="I588" s="422"/>
      <c r="J588" s="422"/>
      <c r="K588" s="422"/>
      <c r="L588" s="422"/>
      <c r="M588" s="422"/>
      <c r="N588" s="422"/>
      <c r="O588" s="422"/>
      <c r="P588" s="422"/>
      <c r="Q588" s="422"/>
      <c r="R588" s="422"/>
      <c r="S588" s="422"/>
      <c r="T588" s="422"/>
      <c r="U588" s="422"/>
      <c r="V588" s="422"/>
      <c r="W588" s="423"/>
    </row>
  </sheetData>
  <sheetProtection algorithmName="SHA-512" hashValue="B4K6hVvB1HpfBpp1qhgsZRzGr2CabiiXuaRQdy6rYmUSYslEztaUplrCTy95yw8Wq5aG7rCS2vGToZEj2QOsOA==" saltValue="hZS1N5P2jIEK37+fndFwbA==" spinCount="100000" sheet="1" scenarios="1" formatRows="0"/>
  <mergeCells count="118">
    <mergeCell ref="A513:W549"/>
    <mergeCell ref="A474:W510"/>
    <mergeCell ref="A511:L512"/>
    <mergeCell ref="M511:M512"/>
    <mergeCell ref="N511:S512"/>
    <mergeCell ref="T511:T512"/>
    <mergeCell ref="U511:W512"/>
    <mergeCell ref="A435:W471"/>
    <mergeCell ref="A472:L473"/>
    <mergeCell ref="M472:M473"/>
    <mergeCell ref="N472:S473"/>
    <mergeCell ref="T472:T473"/>
    <mergeCell ref="U472:W473"/>
    <mergeCell ref="A396:W432"/>
    <mergeCell ref="A433:L434"/>
    <mergeCell ref="M433:M434"/>
    <mergeCell ref="N433:S434"/>
    <mergeCell ref="T433:T434"/>
    <mergeCell ref="U433:W434"/>
    <mergeCell ref="A357:W393"/>
    <mergeCell ref="A394:L395"/>
    <mergeCell ref="M394:M395"/>
    <mergeCell ref="N394:S395"/>
    <mergeCell ref="T394:T395"/>
    <mergeCell ref="U394:W395"/>
    <mergeCell ref="A238:L239"/>
    <mergeCell ref="M238:M239"/>
    <mergeCell ref="N238:S239"/>
    <mergeCell ref="T238:T239"/>
    <mergeCell ref="U238:W239"/>
    <mergeCell ref="A318:W354"/>
    <mergeCell ref="A355:L356"/>
    <mergeCell ref="M355:M356"/>
    <mergeCell ref="N355:S356"/>
    <mergeCell ref="T355:T356"/>
    <mergeCell ref="U355:W356"/>
    <mergeCell ref="A279:W315"/>
    <mergeCell ref="A316:L317"/>
    <mergeCell ref="M316:M317"/>
    <mergeCell ref="N316:S317"/>
    <mergeCell ref="T316:T317"/>
    <mergeCell ref="U316:W317"/>
    <mergeCell ref="A43:L44"/>
    <mergeCell ref="M43:M44"/>
    <mergeCell ref="N43:S44"/>
    <mergeCell ref="T43:T44"/>
    <mergeCell ref="U43:W44"/>
    <mergeCell ref="T160:T161"/>
    <mergeCell ref="U160:W161"/>
    <mergeCell ref="A162:W198"/>
    <mergeCell ref="A199:L200"/>
    <mergeCell ref="M199:M200"/>
    <mergeCell ref="N199:S200"/>
    <mergeCell ref="T199:T200"/>
    <mergeCell ref="U199:W200"/>
    <mergeCell ref="A84:W120"/>
    <mergeCell ref="A121:L122"/>
    <mergeCell ref="M121:M122"/>
    <mergeCell ref="N121:S122"/>
    <mergeCell ref="T121:T122"/>
    <mergeCell ref="U121:W122"/>
    <mergeCell ref="M4:M5"/>
    <mergeCell ref="N4:S5"/>
    <mergeCell ref="T4:T5"/>
    <mergeCell ref="U4:W5"/>
    <mergeCell ref="A4:L5"/>
    <mergeCell ref="CX4:CZ4"/>
    <mergeCell ref="DJ4:DK4"/>
    <mergeCell ref="Y14:AU21"/>
    <mergeCell ref="AW14:BS21"/>
    <mergeCell ref="BU14:CQ21"/>
    <mergeCell ref="Y8:AU12"/>
    <mergeCell ref="A6:W42"/>
    <mergeCell ref="Y70:AU77"/>
    <mergeCell ref="AW70:BS77"/>
    <mergeCell ref="BU70:CQ77"/>
    <mergeCell ref="BU54:CQ61"/>
    <mergeCell ref="Y62:AU69"/>
    <mergeCell ref="AW62:BS69"/>
    <mergeCell ref="Y22:AU29"/>
    <mergeCell ref="AW22:BS29"/>
    <mergeCell ref="BU22:CQ29"/>
    <mergeCell ref="Y30:AU37"/>
    <mergeCell ref="AW30:BS37"/>
    <mergeCell ref="BU30:CQ37"/>
    <mergeCell ref="Y38:AU45"/>
    <mergeCell ref="AW38:BS45"/>
    <mergeCell ref="BU38:CQ45"/>
    <mergeCell ref="BU62:CQ69"/>
    <mergeCell ref="Y46:AU53"/>
    <mergeCell ref="AW46:BS53"/>
    <mergeCell ref="BU46:CQ53"/>
    <mergeCell ref="Y54:AU61"/>
    <mergeCell ref="AW54:BS61"/>
    <mergeCell ref="A550:W588"/>
    <mergeCell ref="A123:W159"/>
    <mergeCell ref="A160:L161"/>
    <mergeCell ref="M160:M161"/>
    <mergeCell ref="N160:S161"/>
    <mergeCell ref="Y78:AU85"/>
    <mergeCell ref="AW78:BS85"/>
    <mergeCell ref="BU78:CQ85"/>
    <mergeCell ref="Y86:AU93"/>
    <mergeCell ref="AW86:BS93"/>
    <mergeCell ref="BU86:CQ93"/>
    <mergeCell ref="A45:W81"/>
    <mergeCell ref="A82:L83"/>
    <mergeCell ref="M82:M83"/>
    <mergeCell ref="N82:S83"/>
    <mergeCell ref="T82:T83"/>
    <mergeCell ref="U82:W83"/>
    <mergeCell ref="A240:W276"/>
    <mergeCell ref="A277:L278"/>
    <mergeCell ref="M277:M278"/>
    <mergeCell ref="N277:S278"/>
    <mergeCell ref="T277:T278"/>
    <mergeCell ref="U277:W278"/>
    <mergeCell ref="A201:W237"/>
  </mergeCells>
  <phoneticPr fontId="4"/>
  <hyperlinks>
    <hyperlink ref="S3" location="'4.設置場所情報'!A550" display="■設置場所不明枠はこちらをクリック" xr:uid="{4FC7FDC3-A833-4023-A9F5-6EB65D6E6C06}"/>
  </hyperlinks>
  <pageMargins left="0.7" right="0.7" top="0.75" bottom="0.75" header="0.3" footer="0.3"/>
  <pageSetup paperSize="8" fitToHeight="0" orientation="landscape" r:id="rId1"/>
  <rowBreaks count="12" manualBreakCount="12">
    <brk id="42" max="22" man="1"/>
    <brk id="159" max="22" man="1"/>
    <brk id="198" max="22" man="1"/>
    <brk id="237" max="22" man="1"/>
    <brk id="276" max="22" man="1"/>
    <brk id="315" max="22" man="1"/>
    <brk id="354" max="22" man="1"/>
    <brk id="393" max="22" man="1"/>
    <brk id="432" max="22" man="1"/>
    <brk id="471" max="22" man="1"/>
    <brk id="510" max="22" man="1"/>
    <brk id="549" max="2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62AA8-C3C0-4F26-8EE6-D4AB0A647FB1}">
  <ds:schemaRefs>
    <ds:schemaRef ds:uri="http://purl.org/dc/dcmitype/"/>
    <ds:schemaRef ds:uri="http://purl.org/dc/elements/1.1/"/>
    <ds:schemaRef ds:uri="6b4149a0-f490-4752-9c9f-640c63f4b986"/>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aa796d7-b0e7-440c-83d6-b80fd5c75f03"/>
    <ds:schemaRef ds:uri="42a0312b-30f9-4abd-aff9-d9f485eed309"/>
    <ds:schemaRef ds:uri="16817cc6-162a-4fd4-9675-5e5cbce20902"/>
  </ds:schemaRefs>
</ds:datastoreItem>
</file>

<file path=customXml/itemProps2.xml><?xml version="1.0" encoding="utf-8"?>
<ds:datastoreItem xmlns:ds="http://schemas.openxmlformats.org/officeDocument/2006/customXml" ds:itemID="{945E917D-2CED-49AC-A409-8C6545279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42E66-A800-4AA5-B69B-FBDB55810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0.留意事項</vt:lpstr>
      <vt:lpstr>1.基本情報</vt:lpstr>
      <vt:lpstr>2.回線情報</vt:lpstr>
      <vt:lpstr>3.端末情報</vt:lpstr>
      <vt:lpstr>4.設置場所情報</vt:lpstr>
      <vt:lpstr>'0.留意事項'!Print_Area</vt:lpstr>
      <vt:lpstr>'1.基本情報'!Print_Area</vt:lpstr>
      <vt:lpstr>'2.回線情報'!Print_Area</vt:lpstr>
      <vt:lpstr>'3.端末情報'!Print_Area</vt:lpstr>
      <vt:lpstr>'4.設置場所情報'!Print_Area</vt:lpstr>
      <vt:lpstr>'2.回線情報'!Print_Titles</vt:lpstr>
      <vt:lpstr>'3.端末情報'!Print_Titles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y fmtid="{D5CDD505-2E9C-101B-9397-08002B2CF9AE}" pid="4" name="Order">
    <vt:r8>42900</vt:r8>
  </property>
  <property fmtid="{D5CDD505-2E9C-101B-9397-08002B2CF9AE}" pid="5" name="TriggerFlowInfo">
    <vt:lpwstr/>
  </property>
  <property fmtid="{D5CDD505-2E9C-101B-9397-08002B2CF9AE}" pid="6" name="ComplianceAssetId">
    <vt:lpwstr/>
  </property>
</Properties>
</file>