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C:\Users\SHSIQ\OneDrive - 厚生労働省\デスクトップ\"/>
    </mc:Choice>
  </mc:AlternateContent>
  <xr:revisionPtr revIDLastSave="0" documentId="13_ncr:1_{009DFC4B-ED12-47CE-A7CC-46D002183F9E}" xr6:coauthVersionLast="47" xr6:coauthVersionMax="47" xr10:uidLastSave="{00000000-0000-0000-0000-000000000000}"/>
  <bookViews>
    <workbookView xWindow="-120" yWindow="-120" windowWidth="29040" windowHeight="175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病院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【総額及び平均額】賃上げ支援事業実績報告書!$A$9:$W$65</definedName>
    <definedName name="_xlnm._FilterDatabase" localSheetId="3" hidden="1">'【総額及び平均額】賃上げ支援事業実績報告書（法人単位）'!$A$9:$W$65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【総額及び平均額】賃上げ支援事業実績報告書!$A$1:$G$65</definedName>
    <definedName name="_xlnm.Print_Area" localSheetId="3">'【総額及び平均額】賃上げ支援事業実績報告書（法人単位）'!$A$1:$G$65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23" l="1"/>
  <c r="D4" i="123"/>
  <c r="G65" i="97"/>
  <c r="G60" i="97"/>
  <c r="G55" i="97"/>
  <c r="G50" i="97"/>
  <c r="G45" i="97"/>
  <c r="G40" i="97"/>
  <c r="G35" i="97"/>
  <c r="G30" i="97"/>
  <c r="G25" i="97"/>
  <c r="G20" i="97"/>
  <c r="G13" i="97"/>
  <c r="G65" i="122"/>
  <c r="G60" i="122"/>
  <c r="G55" i="122"/>
  <c r="G50" i="122"/>
  <c r="G45" i="122"/>
  <c r="G40" i="122"/>
  <c r="G35" i="122"/>
  <c r="G30" i="122"/>
  <c r="G25" i="122"/>
  <c r="G20" i="122"/>
  <c r="G6" i="122"/>
  <c r="G13" i="122" l="1"/>
  <c r="G64" i="122" l="1"/>
  <c r="G63" i="122"/>
  <c r="G62" i="122"/>
  <c r="G59" i="122"/>
  <c r="G58" i="122"/>
  <c r="G57" i="122"/>
  <c r="G54" i="122"/>
  <c r="G53" i="122"/>
  <c r="G52" i="122"/>
  <c r="G49" i="122"/>
  <c r="G48" i="122"/>
  <c r="G47" i="122"/>
  <c r="G44" i="122"/>
  <c r="G43" i="122"/>
  <c r="G42" i="122"/>
  <c r="G39" i="122"/>
  <c r="G38" i="122"/>
  <c r="G37" i="122"/>
  <c r="G34" i="122"/>
  <c r="G33" i="122"/>
  <c r="G32" i="122"/>
  <c r="G29" i="122"/>
  <c r="G28" i="122"/>
  <c r="G27" i="122"/>
  <c r="G24" i="122"/>
  <c r="G23" i="122"/>
  <c r="G22" i="122"/>
  <c r="G19" i="122"/>
  <c r="G18" i="122"/>
  <c r="G17" i="122"/>
  <c r="G14" i="122"/>
  <c r="G12" i="122"/>
  <c r="G11" i="122"/>
  <c r="G10" i="122"/>
  <c r="G3" i="122" s="1"/>
  <c r="G5" i="122" s="1"/>
  <c r="G7" i="122" s="1"/>
  <c r="G14" i="97"/>
  <c r="G12" i="97"/>
  <c r="G11" i="97"/>
  <c r="G10" i="97"/>
  <c r="G64" i="97" l="1"/>
  <c r="G63" i="97"/>
  <c r="G62" i="97"/>
  <c r="G59" i="97"/>
  <c r="G58" i="97"/>
  <c r="G57" i="97"/>
  <c r="G54" i="97"/>
  <c r="G53" i="97"/>
  <c r="G52" i="97"/>
  <c r="G49" i="97"/>
  <c r="G48" i="97"/>
  <c r="G47" i="97"/>
  <c r="G44" i="97"/>
  <c r="G43" i="97"/>
  <c r="G42" i="97"/>
  <c r="G39" i="97"/>
  <c r="G38" i="97"/>
  <c r="G37" i="97"/>
  <c r="G34" i="97"/>
  <c r="G33" i="97"/>
  <c r="G32" i="97"/>
  <c r="G29" i="97"/>
  <c r="G28" i="97"/>
  <c r="G27" i="97"/>
  <c r="G24" i="97"/>
  <c r="G23" i="97"/>
  <c r="G22" i="97"/>
  <c r="G19" i="97"/>
  <c r="G18" i="97"/>
  <c r="G17" i="97"/>
  <c r="C201" i="125" l="1"/>
  <c r="A2" i="125"/>
  <c r="E4" i="122" s="1"/>
  <c r="I5" i="123" l="1"/>
  <c r="D5" i="123"/>
  <c r="E5" i="123" s="1"/>
  <c r="I4" i="123"/>
  <c r="E7" i="122" l="1"/>
  <c r="I5" i="111"/>
  <c r="I4" i="111"/>
  <c r="D5" i="111"/>
  <c r="E5" i="111" s="1"/>
  <c r="E6" i="122"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E6" i="97" s="1"/>
  <c r="HI2" i="98"/>
  <c r="G7" i="97" l="1"/>
  <c r="E7" i="97" s="1"/>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<sst xmlns="http://schemas.openxmlformats.org/spreadsheetml/2006/main" count="891" uniqueCount="185">
  <si>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</si>
  <si>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</si>
  <si>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</si>
  <si>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</si>
  <si>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</si>
  <si>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</si>
  <si>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</si>
  <si>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</si>
  <si>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</si>
  <si>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</si>
  <si>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</si>
  <si>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</si>
  <si>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</si>
  <si>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</si>
  <si>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</si>
  <si>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</si>
  <si>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</si>
  <si>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</si>
  <si>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</si>
  <si>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</si>
  <si>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</si>
  <si>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</si>
  <si>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</si>
  <si>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</si>
  <si>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</si>
  <si>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</si>
  <si>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</si>
  <si>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</si>
  <si>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</si>
  <si>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</si>
  <si>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</si>
  <si>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</si>
  <si>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</si>
  <si>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</si>
  <si>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</si>
  <si>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</si>
  <si>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</si>
  <si>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</si>
  <si>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</si>
  <si>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</si>
  <si>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</si>
  <si>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</si>
  <si>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</si>
  <si>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</si>
  <si>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</si>
  <si>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</si>
  <si>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</si>
  <si>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</si>
  <si>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</si>
  <si>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</si>
  <si>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病院の名称：</t>
    <rPh sb="0" eb="2">
      <t>ビョウイン</t>
    </rPh>
    <rPh sb="3" eb="5">
      <t>メイショウ</t>
    </rPh>
    <phoneticPr fontId="37"/>
  </si>
  <si>
    <t>開設者：</t>
    <rPh sb="0" eb="3">
      <t>カイセツシャ</t>
    </rPh>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</si>
  <si>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</si>
  <si>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</si>
  <si>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</si>
  <si>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</si>
  <si>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</si>
  <si>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</si>
  <si>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</si>
  <si>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</si>
  <si>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</si>
  <si>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</si>
  <si>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</si>
  <si>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</si>
  <si>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</si>
  <si>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</si>
  <si>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</si>
  <si>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</si>
  <si>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</si>
  <si>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</si>
  <si>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</si>
  <si>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</si>
  <si>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</si>
  <si>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</si>
  <si>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</si>
  <si>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</si>
  <si>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</si>
  <si>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</si>
  <si>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</si>
  <si>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</si>
  <si>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</si>
  <si>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</si>
  <si>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</si>
  <si>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</si>
  <si>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</si>
  <si>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</si>
  <si>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</si>
  <si>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</si>
  <si>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</si>
  <si>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</si>
  <si>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</si>
  <si>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</si>
  <si>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</si>
  <si>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</si>
  <si>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</si>
  <si>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</si>
  <si>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</si>
  <si>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</si>
  <si>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</si>
  <si>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</si>
  <si>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</si>
  <si>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</si>
  <si>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</si>
  <si>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</si>
  <si>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</si>
  <si>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</si>
  <si>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</si>
  <si>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</si>
  <si>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</si>
  <si>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</si>
  <si>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</si>
  <si>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病院賃上げ支援事業　実績報告書
（賃金改善報告書）</t>
    <rPh sb="0" eb="2">
      <t>ビョウイン</t>
    </rPh>
    <rPh sb="2" eb="4">
      <t>チンア</t>
    </rPh>
    <rPh sb="5" eb="7">
      <t>シエン</t>
    </rPh>
    <rPh sb="7" eb="9">
      <t>ジギョウ</t>
    </rPh>
    <rPh sb="10" eb="12">
      <t>ジッセキ</t>
    </rPh>
    <rPh sb="12" eb="15">
      <t>ホウコクショ</t>
    </rPh>
    <rPh sb="17" eb="19">
      <t>チンギン</t>
    </rPh>
    <rPh sb="19" eb="21">
      <t>カイゼン</t>
    </rPh>
    <rPh sb="21" eb="24">
      <t>ホウコクショ</t>
    </rPh>
    <phoneticPr fontId="37"/>
  </si>
  <si>
    <t>賃金改善（全体）の内容</t>
    <rPh sb="0" eb="2">
      <t>チンギン</t>
    </rPh>
    <rPh sb="2" eb="4">
      <t>カイゼン</t>
    </rPh>
    <rPh sb="5" eb="7">
      <t>ゼンタイ</t>
    </rPh>
    <rPh sb="9" eb="11">
      <t>ナイヨウ</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</si>
  <si>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</si>
  <si>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</si>
  <si>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</si>
  <si>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</si>
  <si>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</si>
  <si>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</si>
  <si>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</si>
  <si>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</si>
  <si>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❸：賃上げ支援事業の支給額（直接入力）</t>
    <rPh sb="2" eb="4">
      <t>チンア</t>
    </rPh>
    <rPh sb="5" eb="7">
      <t>シエン</t>
    </rPh>
    <rPh sb="7" eb="9">
      <t>ジギョウ</t>
    </rPh>
    <rPh sb="10" eb="13">
      <t>シキュウガク</t>
    </rPh>
    <rPh sb="14" eb="16">
      <t>チョクセツ</t>
    </rPh>
    <rPh sb="16" eb="18">
      <t>ニュウリョク</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</si>
  <si>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</si>
  <si>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</si>
  <si>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</si>
  <si>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</si>
  <si>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</si>
  <si>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</si>
  <si>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</si>
  <si>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</si>
  <si>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</si>
  <si>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</si>
  <si>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</si>
  <si>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</si>
  <si>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交付決定額</t>
    <rPh sb="0" eb="2">
      <t>コウフ</t>
    </rPh>
    <rPh sb="2" eb="5">
      <t>ケッテイガク</t>
    </rPh>
    <phoneticPr fontId="36"/>
  </si>
  <si>
    <t>病院数（自動計算）</t>
    <rPh sb="0" eb="3">
      <t>ビョウインスウ</t>
    </rPh>
    <rPh sb="4" eb="6">
      <t>ジドウ</t>
    </rPh>
    <rPh sb="6" eb="8">
      <t>ケイサン</t>
    </rPh>
    <phoneticPr fontId="36"/>
  </si>
  <si>
    <t>病院名
（交付決定を受けた病院名）</t>
    <rPh sb="0" eb="2">
      <t>ビョウイン</t>
    </rPh>
    <rPh sb="2" eb="3">
      <t>メイ</t>
    </rPh>
    <rPh sb="5" eb="7">
      <t>コウフ</t>
    </rPh>
    <rPh sb="7" eb="9">
      <t>ケッテイ</t>
    </rPh>
    <rPh sb="10" eb="11">
      <t>ウ</t>
    </rPh>
    <rPh sb="13" eb="15">
      <t>ビョウイン</t>
    </rPh>
    <rPh sb="15" eb="16">
      <t>メイ</t>
    </rPh>
    <phoneticPr fontId="36"/>
  </si>
  <si>
    <t>○○病院</t>
    <rPh sb="2" eb="4">
      <t>ビョウイン</t>
    </rPh>
    <phoneticPr fontId="36"/>
  </si>
  <si>
    <t>総額</t>
    <rPh sb="0" eb="2">
      <t>ソウガク</t>
    </rPh>
    <phoneticPr fontId="36"/>
  </si>
  <si>
    <t>リハビリ職種（理学療法士、作業療法士、言語聴覚士）の賃金改善の内容</t>
    <rPh sb="4" eb="6">
      <t>ショクシュ</t>
    </rPh>
    <rPh sb="26" eb="28">
      <t>チンギン</t>
    </rPh>
    <rPh sb="28" eb="30">
      <t>カイゼン</t>
    </rPh>
    <rPh sb="31" eb="33">
      <t>ナイヨウ</t>
    </rPh>
    <phoneticPr fontId="36"/>
  </si>
  <si>
    <t>集約病院数（対象病院報告シートから自動転記）</t>
    <rPh sb="0" eb="2">
      <t>シュウヤク</t>
    </rPh>
    <rPh sb="2" eb="4">
      <t>ビョウイン</t>
    </rPh>
    <rPh sb="4" eb="5">
      <t>スウ</t>
    </rPh>
    <rPh sb="6" eb="8">
      <t>タイショウ</t>
    </rPh>
    <rPh sb="8" eb="10">
      <t>ビョウイン</t>
    </rPh>
    <rPh sb="10" eb="12">
      <t>ホウコク</t>
    </rPh>
    <rPh sb="17" eb="19">
      <t>ジドウ</t>
    </rPh>
    <rPh sb="19" eb="21">
      <t>テンキ</t>
    </rPh>
    <phoneticPr fontId="36"/>
  </si>
  <si>
    <t>給付金の対象となった賃金改善の総額</t>
    <rPh sb="0" eb="3">
      <t>キュウフキン</t>
    </rPh>
    <rPh sb="4" eb="6">
      <t>タイショウ</t>
    </rPh>
    <rPh sb="10" eb="12">
      <t>チンギン</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</si>
  <si>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</si>
  <si>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</si>
  <si>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</si>
  <si>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薬剤師の賃金改善の内容</t>
    <rPh sb="0" eb="3">
      <t>ヤクザイシ</t>
    </rPh>
    <rPh sb="4" eb="6">
      <t>チンギン</t>
    </rPh>
    <rPh sb="6" eb="8">
      <t>カイゼン</t>
    </rPh>
    <rPh sb="9" eb="11">
      <t>ナイヨウ</t>
    </rPh>
    <phoneticPr fontId="36"/>
  </si>
  <si>
    <r>
      <t>（第３号様式）（別紙様式２）</t>
    </r>
    <r>
      <rPr>
        <b/>
        <sz val="14"/>
        <color rgb="FFFF0000"/>
        <rFont val="ＭＳ Ｐゴシック"/>
        <family val="3"/>
        <charset val="128"/>
        <scheme val="minor"/>
      </rPr>
      <t>※病院単位の報告</t>
    </r>
    <rPh sb="1" eb="2">
      <t>ダイ</t>
    </rPh>
    <rPh sb="3" eb="4">
      <t>ゴウ</t>
    </rPh>
    <rPh sb="4" eb="6">
      <t>ヨウシキ</t>
    </rPh>
    <rPh sb="8" eb="10">
      <t>ベッシ</t>
    </rPh>
    <rPh sb="10" eb="12">
      <t>ヨウシキ</t>
    </rPh>
    <rPh sb="15" eb="17">
      <t>ビョウイン</t>
    </rPh>
    <rPh sb="17" eb="19">
      <t>タンイ</t>
    </rPh>
    <rPh sb="20" eb="22">
      <t>ホウコク</t>
    </rPh>
    <phoneticPr fontId="37"/>
  </si>
  <si>
    <r>
      <t>（第３号様式）（別紙様式２）</t>
    </r>
    <r>
      <rPr>
        <b/>
        <sz val="14"/>
        <color rgb="FFFF0000"/>
        <rFont val="ＭＳ Ｐゴシック"/>
        <family val="3"/>
        <charset val="128"/>
        <scheme val="minor"/>
      </rPr>
      <t>※法人単位の報告</t>
    </r>
    <rPh sb="1" eb="2">
      <t>ダイ</t>
    </rPh>
    <rPh sb="3" eb="4">
      <t>ゴウ</t>
    </rPh>
    <rPh sb="4" eb="6">
      <t>ヨウシキ</t>
    </rPh>
    <rPh sb="15" eb="17">
      <t>ホウジン</t>
    </rPh>
    <rPh sb="17" eb="19">
      <t>タンイ</t>
    </rPh>
    <rPh sb="20" eb="22">
      <t>ホウコク</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</si>
  <si>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6"/>
  </si>
  <si>
    <r>
      <t>左側（Ｆ列）：病院の名称を記載してください。（例：医療法人○○会　▲▲病院）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ビョウイン</t>
    </rPh>
    <rPh sb="10" eb="12">
      <t>メイショウ</t>
    </rPh>
    <rPh sb="13" eb="15">
      <t>キサイ</t>
    </rPh>
    <rPh sb="23" eb="24">
      <t>レイ</t>
    </rPh>
    <rPh sb="25" eb="27">
      <t>イリョウ</t>
    </rPh>
    <rPh sb="27" eb="29">
      <t>ホウジン</t>
    </rPh>
    <rPh sb="31" eb="32">
      <t>カイ</t>
    </rPh>
    <rPh sb="35" eb="37">
      <t>ビョウイン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6"/>
  </si>
  <si>
    <t>左側（Ｆ列）：法人が運営する複数の病院でまとめて賃金改善に必要な額を計算し、各病院の賃金改善額を算出して、これに本事業の支給額を充てた場合は、「対象病院報告シート（法人単位）」に対象病院名と交付決定額を記載してください。
右側（Ｋ列）：❶－❷が自動計算されます。</t>
    <rPh sb="0" eb="2">
      <t>ヒダリガワ</t>
    </rPh>
    <rPh sb="4" eb="5">
      <t>レツ</t>
    </rPh>
    <rPh sb="67" eb="69">
      <t>バアイ</t>
    </rPh>
    <rPh sb="72" eb="74">
      <t>タイショウ</t>
    </rPh>
    <rPh sb="74" eb="76">
      <t>ビョウイン</t>
    </rPh>
    <rPh sb="76" eb="78">
      <t>ホウコク</t>
    </rPh>
    <rPh sb="82" eb="84">
      <t>ホウジン</t>
    </rPh>
    <rPh sb="84" eb="86">
      <t>タンイ</t>
    </rPh>
    <rPh sb="89" eb="91">
      <t>タイショウ</t>
    </rPh>
    <rPh sb="91" eb="93">
      <t>ビョウイン</t>
    </rPh>
    <rPh sb="93" eb="94">
      <t>メイ</t>
    </rPh>
    <rPh sb="95" eb="97">
      <t>コウフ</t>
    </rPh>
    <rPh sb="97" eb="100">
      <t>ケッテイガク</t>
    </rPh>
    <rPh sb="101" eb="103">
      <t>キサイ</t>
    </rPh>
    <rPh sb="111" eb="113">
      <t>ミギガワミギガワジドウケイサン</t>
    </rPh>
    <rPh sb="115" eb="116">
      <t>レツ</t>
    </rPh>
    <phoneticPr fontId="36"/>
  </si>
  <si>
    <t>左側（Ｆ列）：給付金の対象となる補助対象経費が給付金の支給額と同額以上であることを判定します。　
右側（Ｋ列）：❸は「対象病院報告シート（法人単位）」から自動転記されます。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6"/>
  </si>
  <si>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6"/>
  </si>
  <si>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6"/>
  </si>
  <si>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6"/>
  </si>
  <si>
    <r>
      <t xml:space="preserve">（別紙）
</t>
    </r>
    <r>
      <rPr>
        <b/>
        <sz val="14"/>
        <color rgb="FFFF0000"/>
        <rFont val="ＭＳ Ｐゴシック"/>
        <family val="3"/>
        <charset val="128"/>
        <scheme val="minor"/>
      </rPr>
      <t>※法人単位の報告</t>
    </r>
    <rPh sb="1" eb="3">
      <t>ベッシ</t>
    </rPh>
    <rPh sb="6" eb="8">
      <t>ホウジン</t>
    </rPh>
    <rPh sb="8" eb="10">
      <t>タンイ</t>
    </rPh>
    <rPh sb="11" eb="13">
      <t>ホウコク</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</si>
  <si>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</si>
  <si>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❷：補助対象経費（自動計算）（千円未満切り捨て）</t>
    <phoneticPr fontId="36"/>
  </si>
  <si>
    <t>❷≧❸の判定（×は返還あり）</t>
    <rPh sb="4" eb="6">
      <t>ハンテイ</t>
    </rPh>
    <rPh sb="9" eb="11">
      <t>ヘンカン</t>
    </rPh>
    <phoneticPr fontId="36"/>
  </si>
  <si>
    <t>❷≧❸の判定（×は返還あり）</t>
    <rPh sb="4" eb="6">
      <t>ハンテイ</t>
    </rPh>
    <phoneticPr fontId="36"/>
  </si>
  <si>
    <r>
      <t xml:space="preserve">（別紙）
</t>
    </r>
    <r>
      <rPr>
        <b/>
        <sz val="14"/>
        <color rgb="FFFF0000"/>
        <rFont val="ＭＳ Ｐゴシック"/>
        <family val="3"/>
        <charset val="128"/>
        <scheme val="minor"/>
      </rPr>
      <t>※病院単位の報告</t>
    </r>
    <rPh sb="1" eb="3">
      <t>ベッシ</t>
    </rPh>
    <rPh sb="6" eb="8">
      <t>ビョウイン</t>
    </rPh>
    <rPh sb="8" eb="10">
      <t>タンイ</t>
    </rPh>
    <rPh sb="11" eb="13">
      <t>ホウコク</t>
    </rPh>
    <phoneticPr fontId="37"/>
  </si>
  <si>
    <t>▲▲病院</t>
    <rPh sb="2" eb="4">
      <t>ビョウイン</t>
    </rPh>
    <phoneticPr fontId="36"/>
  </si>
  <si>
    <t>②月額または
月額換算額</t>
    <rPh sb="1" eb="3">
      <t>ゲツガク</t>
    </rPh>
    <phoneticPr fontId="36"/>
  </si>
  <si>
    <t>医療法人○○会</t>
  </si>
  <si>
    <t>▲▲病院</t>
    <phoneticPr fontId="36"/>
  </si>
  <si>
    <t>　基本給の引き上げ</t>
    <rPh sb="1" eb="4">
      <t>キホンキュウ</t>
    </rPh>
    <rPh sb="5" eb="6">
      <t>ヒ</t>
    </rPh>
    <rPh sb="7" eb="8">
      <t>ア</t>
    </rPh>
    <phoneticPr fontId="37"/>
  </si>
  <si>
    <t>　一時金または特別手当</t>
    <rPh sb="1" eb="4">
      <t>イチジキン</t>
    </rPh>
    <rPh sb="7" eb="9">
      <t>トクベツ</t>
    </rPh>
    <rPh sb="9" eb="11">
      <t>テアテ</t>
    </rPh>
    <phoneticPr fontId="37"/>
  </si>
  <si>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7"/>
  </si>
  <si>
    <t>❶－「他の補助金等による金額」が自動計算されます。</t>
    <rPh sb="3" eb="4">
      <t>タ</t>
    </rPh>
    <rPh sb="5" eb="8">
      <t>ホジョキン</t>
    </rPh>
    <rPh sb="8" eb="9">
      <t>トウ</t>
    </rPh>
    <rPh sb="12" eb="14">
      <t>キンガク</t>
    </rPh>
    <rPh sb="16" eb="18">
      <t>ジドウ</t>
    </rPh>
    <rPh sb="18" eb="20">
      <t>ケイサン</t>
    </rPh>
    <phoneticPr fontId="36"/>
  </si>
  <si>
    <t>左側（E列）：開設者名を記載してください。（例：医療法人○○会）
右側（H列）：❶は賃金改善の総額が転記されます。</t>
    <rPh sb="0" eb="2">
      <t>ヒダリガワ</t>
    </rPh>
    <rPh sb="7" eb="10">
      <t>カイセツシャ</t>
    </rPh>
    <rPh sb="10" eb="11">
      <t>メイ</t>
    </rPh>
    <rPh sb="12" eb="14">
      <t>キサイ</t>
    </rPh>
    <rPh sb="22" eb="23">
      <t>レイ</t>
    </rPh>
    <rPh sb="24" eb="26">
      <t>イリョウ</t>
    </rPh>
    <rPh sb="26" eb="28">
      <t>ホウジン</t>
    </rPh>
    <rPh sb="30" eb="31">
      <t>カイ</t>
    </rPh>
    <rPh sb="33" eb="35">
      <t>ミギガワ</t>
    </rPh>
    <rPh sb="42" eb="44">
      <t>チンギン</t>
    </rPh>
    <rPh sb="44" eb="46">
      <t>カイゼン</t>
    </rPh>
    <rPh sb="47" eb="49">
      <t>ソウガク</t>
    </rPh>
    <rPh sb="50" eb="52">
      <t>テンキ</t>
    </rPh>
    <phoneticPr fontId="36"/>
  </si>
  <si>
    <t>左側（E列）：病院の名称を記載してください。（例：▲▲病院）
右側（H列）：❶に記載された「賃金改善の総額」にベースアップ評価料を活用した金額や本給付金以外の賃上げ補助金を活用した金額が含まれている場合はその金額を記載してください。</t>
    <rPh sb="0" eb="2">
      <t>ヒダリガワ</t>
    </rPh>
    <rPh sb="7" eb="9">
      <t>ビョウイン</t>
    </rPh>
    <rPh sb="10" eb="12">
      <t>メイショウ</t>
    </rPh>
    <rPh sb="13" eb="15">
      <t>キサイ</t>
    </rPh>
    <rPh sb="23" eb="24">
      <t>レイ</t>
    </rPh>
    <rPh sb="27" eb="29">
      <t>ビョウイン</t>
    </rPh>
    <rPh sb="31" eb="33">
      <t>ミギガワ</t>
    </rPh>
    <rPh sb="40" eb="42">
      <t>キサイ</t>
    </rPh>
    <rPh sb="46" eb="48">
      <t>チンギン</t>
    </rPh>
    <rPh sb="48" eb="50">
      <t>カイゼン</t>
    </rPh>
    <rPh sb="51" eb="53">
      <t>ソウガク</t>
    </rPh>
    <rPh sb="61" eb="63">
      <t>ヒョウカ</t>
    </rPh>
    <rPh sb="63" eb="64">
      <t>リョウ</t>
    </rPh>
    <rPh sb="65" eb="67">
      <t>カツヨウ</t>
    </rPh>
    <rPh sb="69" eb="71">
      <t>キンガク</t>
    </rPh>
    <rPh sb="72" eb="73">
      <t>ホン</t>
    </rPh>
    <rPh sb="73" eb="76">
      <t>キュウフキン</t>
    </rPh>
    <rPh sb="76" eb="78">
      <t>イガイ</t>
    </rPh>
    <rPh sb="79" eb="81">
      <t>チンア</t>
    </rPh>
    <rPh sb="82" eb="85">
      <t>ホジョキン</t>
    </rPh>
    <rPh sb="86" eb="88">
      <t>カツヨウ</t>
    </rPh>
    <rPh sb="90" eb="92">
      <t>キンガク</t>
    </rPh>
    <rPh sb="93" eb="94">
      <t>フク</t>
    </rPh>
    <rPh sb="99" eb="101">
      <t>バアイ</t>
    </rPh>
    <rPh sb="104" eb="106">
      <t>キンガク</t>
    </rPh>
    <rPh sb="107" eb="109">
      <t>キサイ</t>
    </rPh>
    <phoneticPr fontId="36"/>
  </si>
  <si>
    <t>左側（E列）：給付金の対象となる補助対象経費が給付金の支給額と同額以上であることを判定します。
右側（H列）：❸は「賃上げ支援事業」の交付決定通知書から転記してください。</t>
    <rPh sb="0" eb="2">
      <t>ヒダリガワ</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8" eb="60">
      <t>チンア</t>
    </rPh>
    <rPh sb="61" eb="63">
      <t>シエン</t>
    </rPh>
    <rPh sb="63" eb="65">
      <t>ジギョウ</t>
    </rPh>
    <rPh sb="67" eb="69">
      <t>コウフ</t>
    </rPh>
    <rPh sb="69" eb="71">
      <t>ケッテイ</t>
    </rPh>
    <rPh sb="71" eb="73">
      <t>ツウチ</t>
    </rPh>
    <rPh sb="73" eb="74">
      <t>ショ</t>
    </rPh>
    <rPh sb="76" eb="78">
      <t>テンキ</t>
    </rPh>
    <phoneticPr fontId="36"/>
  </si>
  <si>
    <r>
      <rPr>
        <b/>
        <sz val="14"/>
        <rFont val="ＭＳ Ｐゴシック"/>
        <family val="3"/>
        <charset val="128"/>
        <scheme val="minor"/>
      </rPr>
      <t xml:space="preserve">以下、給付金を活用した、個別職種の賃金改善の内容について記載してください。
</t>
    </r>
    <r>
      <rPr>
        <b/>
        <sz val="14"/>
        <color rgb="FFFF0000"/>
        <rFont val="ＭＳ Ｐゴシック"/>
        <family val="3"/>
        <charset val="128"/>
        <scheme val="minor"/>
      </rPr>
      <t>政策上の必要性から把握するものであり、補助金の交付額には影響しません （職種ごとの賃金改善の総額と病院全体の賃金改善の総額が一致しなくても差し支えありません）。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ビョウイン</t>
    </rPh>
    <phoneticPr fontId="36"/>
  </si>
  <si>
    <t>令和８年６月１日以降の賃金改善水準（比較対象は給付金による賃金改善前の水準）</t>
    <rPh sb="0" eb="2">
      <t>レイワ</t>
    </rPh>
    <rPh sb="3" eb="4">
      <t>ネン</t>
    </rPh>
    <rPh sb="5" eb="6">
      <t>ガツ</t>
    </rPh>
    <rPh sb="7" eb="8">
      <t>ニチ</t>
    </rPh>
    <rPh sb="8" eb="10">
      <t>イコウ</t>
    </rPh>
    <rPh sb="11" eb="13">
      <t>チンギン</t>
    </rPh>
    <rPh sb="13" eb="15">
      <t>カイゼン</t>
    </rPh>
    <rPh sb="15" eb="17">
      <t>スイジュン</t>
    </rPh>
    <rPh sb="18" eb="20">
      <t>ヒカク</t>
    </rPh>
    <rPh sb="20" eb="22">
      <t>タイショウ</t>
    </rPh>
    <rPh sb="23" eb="26">
      <t>キュウフキン</t>
    </rPh>
    <rPh sb="29" eb="31">
      <t>チンギン</t>
    </rPh>
    <rPh sb="31" eb="33">
      <t>カイゼン</t>
    </rPh>
    <rPh sb="33" eb="34">
      <t>マエ</t>
    </rPh>
    <rPh sb="35" eb="37">
      <t>スイジュン</t>
    </rPh>
    <phoneticPr fontId="36"/>
  </si>
  <si>
    <r>
      <t>入力欄　（職員・職種・役職によって異なる場合は、</t>
    </r>
    <r>
      <rPr>
        <b/>
        <sz val="11"/>
        <color rgb="FFFF0000"/>
        <rFont val="ＭＳ Ｐゴシック"/>
        <family val="3"/>
        <charset val="128"/>
        <scheme val="minor"/>
      </rPr>
      <t>総額を変えずに、かつ対象職員全員が
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2" eb="43">
      <t>オナ</t>
    </rPh>
    <rPh sb="44" eb="46">
      <t>キンガク</t>
    </rPh>
    <rPh sb="48" eb="50">
      <t>カイゼン</t>
    </rPh>
    <rPh sb="53" eb="55">
      <t>バアイ</t>
    </rPh>
    <rPh sb="56" eb="58">
      <t>ケイサン</t>
    </rPh>
    <rPh sb="63" eb="65">
      <t>ニュウリョク</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</si>
  <si>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</si>
  <si>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</si>
  <si>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</si>
  <si>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</si>
  <si>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6"/>
  </si>
  <si>
    <t>開設者（法人の名称等）：</t>
    <rPh sb="0" eb="3">
      <t>カイセツシャ</t>
    </rPh>
    <rPh sb="4" eb="6">
      <t>ホウジン</t>
    </rPh>
    <rPh sb="7" eb="9">
      <t>メイショウ</t>
    </rPh>
    <rPh sb="9" eb="10">
      <t>トウ</t>
    </rPh>
    <phoneticPr fontId="37"/>
  </si>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</sst>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sz val="14"/>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7" fillId="0" borderId="0">
      <alignment vertical="center"/>
    </xf>
    <xf numFmtId="0" fontId="7" fillId="0" borderId="0">
      <alignment vertical="center"/>
    </xf>
  </cellStyleXfs>
  <cellXfs count="94">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176" fontId="46" fillId="36" borderId="0" xfId="68" applyNumberFormat="1" applyFont="1" applyFill="1" applyAlignment="1" applyProtection="1">
      <alignment horizontal="right" vertical="center"/>
      <protection locked="0"/>
    </xf>
    <xf numFmtId="176" fontId="46"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5" fillId="0" borderId="0" xfId="69" applyFont="1" applyAlignment="1">
      <alignment horizontal="center" vertical="center"/>
    </xf>
    <xf numFmtId="0" fontId="45" fillId="0" borderId="0" xfId="69" applyFont="1" applyAlignment="1">
      <alignment horizontal="center" vertical="center"/>
    </xf>
    <xf numFmtId="0" fontId="44" fillId="0" borderId="0" xfId="69" applyFont="1" applyFill="1" applyAlignment="1" applyProtection="1">
      <alignment horizontal="right" vertical="center"/>
      <protection locked="0"/>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177" fontId="31" fillId="35" borderId="5" xfId="69" applyNumberFormat="1" applyFont="1" applyFill="1" applyBorder="1" applyAlignment="1">
      <alignment horizontal="center" vertical="center" wrapText="1"/>
    </xf>
    <xf numFmtId="176" fontId="31" fillId="0" borderId="5" xfId="69" applyNumberFormat="1" applyFont="1" applyFill="1" applyBorder="1" applyAlignment="1">
      <alignment horizontal="center" vertical="center" wrapText="1"/>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0" fontId="46" fillId="0" borderId="0" xfId="69" applyFont="1" applyFill="1" applyAlignment="1" applyProtection="1">
      <alignment horizontal="center" vertical="center"/>
      <protection locked="0"/>
    </xf>
    <xf numFmtId="176" fontId="31" fillId="0" borderId="23" xfId="69" applyNumberFormat="1" applyFont="1" applyFill="1" applyBorder="1" applyAlignment="1">
      <alignment horizontal="center" vertical="center" wrapText="1"/>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46" fillId="0" borderId="0" xfId="69" applyFont="1">
      <alignment vertical="center"/>
    </xf>
    <xf numFmtId="0" fontId="6" fillId="0" borderId="0" xfId="69" applyFont="1" applyAlignment="1">
      <alignment vertical="center" wrapText="1"/>
    </xf>
    <xf numFmtId="0" fontId="45" fillId="0" borderId="0" xfId="69" applyFont="1" applyAlignment="1">
      <alignment horizontal="center" vertical="center"/>
    </xf>
    <xf numFmtId="0" fontId="5" fillId="0" borderId="0" xfId="69" applyFont="1" applyAlignment="1">
      <alignment vertical="center" wrapText="1"/>
    </xf>
    <xf numFmtId="0" fontId="50" fillId="0" borderId="0" xfId="0" applyFont="1">
      <alignment vertical="center"/>
    </xf>
    <xf numFmtId="0" fontId="50" fillId="0" borderId="5" xfId="0" applyFont="1" applyBorder="1" applyAlignment="1">
      <alignment horizontal="center" vertical="center"/>
    </xf>
    <xf numFmtId="0" fontId="50" fillId="0" borderId="3" xfId="0" applyFont="1" applyBorder="1">
      <alignment vertical="center"/>
    </xf>
    <xf numFmtId="0" fontId="50" fillId="0" borderId="5" xfId="0" applyFont="1" applyBorder="1" applyAlignment="1">
      <alignment horizontal="center" vertical="center" wrapText="1"/>
    </xf>
    <xf numFmtId="0" fontId="50" fillId="0" borderId="5" xfId="0" applyFont="1" applyBorder="1" applyAlignment="1">
      <alignment horizontal="right" vertical="center"/>
    </xf>
    <xf numFmtId="176" fontId="50" fillId="0" borderId="5" xfId="0" applyNumberFormat="1" applyFont="1" applyBorder="1" applyAlignment="1">
      <alignment horizontal="right" vertical="center"/>
    </xf>
    <xf numFmtId="0" fontId="45" fillId="0" borderId="0" xfId="69" applyFont="1" applyAlignment="1">
      <alignment vertical="center" wrapText="1"/>
    </xf>
    <xf numFmtId="0" fontId="4" fillId="0" borderId="0" xfId="69" applyFont="1" applyAlignment="1">
      <alignment vertical="center" wrapText="1"/>
    </xf>
    <xf numFmtId="0" fontId="31" fillId="0" borderId="5" xfId="69" applyFont="1" applyFill="1" applyBorder="1" applyAlignment="1">
      <alignment horizontal="center" vertical="center" wrapText="1"/>
    </xf>
    <xf numFmtId="0" fontId="3" fillId="0" borderId="0" xfId="69" applyFont="1" applyAlignment="1">
      <alignment vertical="center" wrapText="1"/>
    </xf>
    <xf numFmtId="0" fontId="46" fillId="0" borderId="0" xfId="69" applyFont="1" applyFill="1" applyProtection="1">
      <alignment vertical="center"/>
      <protection locked="0"/>
    </xf>
    <xf numFmtId="0" fontId="46" fillId="35" borderId="0" xfId="69" applyFont="1" applyFill="1" applyAlignment="1" applyProtection="1">
      <alignment horizontal="right" vertical="center"/>
      <protection locked="0"/>
    </xf>
    <xf numFmtId="179" fontId="31" fillId="35" borderId="5" xfId="69" applyNumberFormat="1" applyFont="1" applyFill="1" applyBorder="1" applyAlignment="1" applyProtection="1">
      <alignment horizontal="center" vertical="center" wrapText="1"/>
    </xf>
    <xf numFmtId="0" fontId="52" fillId="0" borderId="1" xfId="69" applyFont="1" applyBorder="1" applyAlignment="1">
      <alignment vertical="center" wrapText="1"/>
    </xf>
    <xf numFmtId="176" fontId="46" fillId="35" borderId="0" xfId="68" applyNumberFormat="1" applyFont="1" applyFill="1" applyAlignment="1" applyProtection="1">
      <alignment horizontal="right" vertical="center"/>
      <protection locked="0"/>
    </xf>
    <xf numFmtId="0" fontId="31" fillId="0" borderId="3" xfId="69" applyFont="1" applyBorder="1" applyAlignment="1">
      <alignment vertical="center" wrapText="1"/>
    </xf>
    <xf numFmtId="0" fontId="31" fillId="0" borderId="5" xfId="69" applyFont="1" applyFill="1" applyBorder="1" applyAlignment="1">
      <alignment horizontal="center" vertical="center" wrapText="1"/>
    </xf>
    <xf numFmtId="0" fontId="52" fillId="0" borderId="5" xfId="69" applyFont="1" applyBorder="1" applyAlignment="1">
      <alignment vertical="center" wrapText="1"/>
    </xf>
    <xf numFmtId="0" fontId="31" fillId="0" borderId="5" xfId="69" applyFont="1" applyFill="1" applyBorder="1" applyAlignment="1">
      <alignment vertical="center" wrapText="1"/>
    </xf>
    <xf numFmtId="0" fontId="2" fillId="0" borderId="0" xfId="69" applyFont="1" applyAlignment="1">
      <alignment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49" fillId="0" borderId="3" xfId="69" applyFont="1" applyBorder="1" applyAlignment="1">
      <alignment horizontal="center" vertical="center" wrapText="1"/>
    </xf>
    <xf numFmtId="0" fontId="49" fillId="0" borderId="1" xfId="69" applyFont="1" applyBorder="1" applyAlignment="1">
      <alignment horizontal="center" vertical="center" wrapText="1"/>
    </xf>
    <xf numFmtId="0" fontId="49" fillId="0" borderId="2"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31" fillId="0" borderId="3" xfId="69" applyFont="1" applyFill="1" applyBorder="1" applyAlignment="1">
      <alignment horizontal="center" vertical="center" wrapText="1"/>
    </xf>
    <xf numFmtId="0" fontId="31" fillId="0" borderId="1" xfId="69" applyFont="1" applyFill="1" applyBorder="1" applyAlignment="1">
      <alignment horizontal="center" vertical="center" wrapText="1"/>
    </xf>
    <xf numFmtId="0" fontId="31" fillId="0" borderId="2" xfId="69" applyFont="1" applyFill="1" applyBorder="1" applyAlignment="1">
      <alignment horizontal="center" vertical="center" wrapText="1"/>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5" xfId="69" applyFont="1" applyFill="1" applyBorder="1" applyAlignment="1">
      <alignment horizontal="center" vertical="center" wrapText="1"/>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3" fillId="0" borderId="19" xfId="58" applyBorder="1" applyAlignment="1">
      <alignment horizontal="center" vertical="center"/>
    </xf>
    <xf numFmtId="0" fontId="13" fillId="0" borderId="16" xfId="58" applyBorder="1" applyAlignment="1">
      <alignment horizontal="center" vertical="center"/>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4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65"/>
  <sheetViews>
    <sheetView showGridLines="0" tabSelected="1" view="pageBreakPreview" zoomScaleNormal="85" zoomScaleSheetLayoutView="100" workbookViewId="0">
      <selection activeCell="A19" sqref="A19 A24 A29 A34 A39 A44 A49 A54 A59 A64"/>
    </sheetView>
  </sheetViews>
  <sheetFormatPr defaultColWidth="9" defaultRowHeight="13.5"/>
  <cols>
    <col min="1" max="1" width="40.625" style="6" customWidth="1"/>
    <col min="2" max="5" width="20.625" style="14" customWidth="1"/>
    <col min="6" max="6" width="80.625" style="6" customWidth="1"/>
    <col min="7" max="7" width="20.62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2" ht="39.950000000000003" customHeight="1">
      <c r="A1" s="5" t="s">
        <v>146</v>
      </c>
      <c r="B1" s="12"/>
      <c r="C1" s="26"/>
      <c r="D1" s="27"/>
      <c r="E1" s="26"/>
      <c r="F1" s="5"/>
      <c r="G1" s="28"/>
    </row>
    <row r="2" spans="1:12" ht="60" customHeight="1">
      <c r="A2" s="73" t="s">
        <v>111</v>
      </c>
      <c r="B2" s="74"/>
      <c r="C2" s="74"/>
      <c r="D2" s="74"/>
      <c r="E2" s="74"/>
      <c r="F2" s="74"/>
      <c r="G2" s="74"/>
      <c r="H2" s="45" t="s">
        <v>52</v>
      </c>
    </row>
    <row r="3" spans="1:12" ht="39.950000000000003" customHeight="1">
      <c r="A3" s="58" t="s">
        <v>51</v>
      </c>
      <c r="B3" s="18"/>
      <c r="C3" s="18"/>
      <c r="D3" s="18"/>
      <c r="E3" s="59" t="s">
        <v>163</v>
      </c>
      <c r="F3" s="17" t="s">
        <v>120</v>
      </c>
      <c r="G3" s="19">
        <f>SUM($G$10:$G$14)</f>
        <v>20000000</v>
      </c>
      <c r="H3" s="57" t="s">
        <v>169</v>
      </c>
    </row>
    <row r="4" spans="1:12" ht="39.950000000000003" customHeight="1">
      <c r="A4" s="58" t="s">
        <v>50</v>
      </c>
      <c r="B4" s="18"/>
      <c r="C4" s="18"/>
      <c r="D4" s="18"/>
      <c r="E4" s="59" t="s">
        <v>164</v>
      </c>
      <c r="F4" s="44" t="s">
        <v>119</v>
      </c>
      <c r="G4" s="62">
        <v>0</v>
      </c>
      <c r="H4" s="57" t="s">
        <v>170</v>
      </c>
    </row>
    <row r="5" spans="1:12" ht="39.950000000000003" customHeight="1">
      <c r="A5" s="17"/>
      <c r="B5" s="18"/>
      <c r="C5" s="18"/>
      <c r="D5" s="18"/>
      <c r="E5" s="18"/>
      <c r="F5" s="44" t="s">
        <v>156</v>
      </c>
      <c r="G5" s="19">
        <f>ROUNDDOWN(G3-G4,-3)</f>
        <v>20000000</v>
      </c>
      <c r="H5" s="57" t="s">
        <v>168</v>
      </c>
    </row>
    <row r="6" spans="1:12" ht="39.950000000000003" customHeight="1">
      <c r="A6" s="17" t="s">
        <v>158</v>
      </c>
      <c r="B6" s="39"/>
      <c r="C6" s="39"/>
      <c r="D6" s="39"/>
      <c r="E6" s="19" t="str">
        <f>IF(G5&gt;=G6,"○","×")</f>
        <v>○</v>
      </c>
      <c r="F6" s="17" t="s">
        <v>121</v>
      </c>
      <c r="G6" s="62">
        <v>20000000</v>
      </c>
      <c r="H6" s="55" t="s">
        <v>171</v>
      </c>
    </row>
    <row r="7" spans="1:12" ht="39.950000000000003" customHeight="1">
      <c r="A7" s="17" t="s">
        <v>63</v>
      </c>
      <c r="B7" s="18"/>
      <c r="C7" s="18"/>
      <c r="D7" s="18"/>
      <c r="E7" s="20">
        <f>G6-G7</f>
        <v>20000000</v>
      </c>
      <c r="F7" s="17" t="s">
        <v>118</v>
      </c>
      <c r="G7" s="19">
        <f>IF(ROUNDDOWN(G6-G5,-3)&lt;=0,0,ROUNDDOWN(G6-G5,-3))</f>
        <v>0</v>
      </c>
      <c r="H7" s="45" t="s">
        <v>123</v>
      </c>
    </row>
    <row r="8" spans="1:12" ht="50.1" customHeight="1">
      <c r="A8" s="56" t="s">
        <v>176</v>
      </c>
      <c r="B8" s="75" t="s">
        <v>174</v>
      </c>
      <c r="C8" s="76"/>
      <c r="D8" s="76"/>
      <c r="E8" s="77"/>
      <c r="F8" s="81" t="s">
        <v>141</v>
      </c>
      <c r="G8" s="81"/>
      <c r="H8" s="8"/>
    </row>
    <row r="9" spans="1:12" s="38" customFormat="1" ht="60" customHeight="1">
      <c r="A9" s="35" t="s">
        <v>112</v>
      </c>
      <c r="B9" s="36" t="s">
        <v>101</v>
      </c>
      <c r="C9" s="36" t="s">
        <v>113</v>
      </c>
      <c r="D9" s="36" t="s">
        <v>100</v>
      </c>
      <c r="E9" s="36" t="s">
        <v>173</v>
      </c>
      <c r="F9" s="68" t="s">
        <v>122</v>
      </c>
      <c r="G9" s="69"/>
      <c r="H9" s="37" t="s">
        <v>102</v>
      </c>
    </row>
    <row r="10" spans="1:12" ht="50.1" customHeight="1">
      <c r="A10" s="11" t="s">
        <v>165</v>
      </c>
      <c r="B10" s="33">
        <v>100</v>
      </c>
      <c r="C10" s="16">
        <v>10000</v>
      </c>
      <c r="D10" s="43">
        <v>2</v>
      </c>
      <c r="E10" s="16">
        <v>9000</v>
      </c>
      <c r="F10" s="61"/>
      <c r="G10" s="34">
        <f>B10*C10*D10</f>
        <v>2000000</v>
      </c>
      <c r="H10" s="15" t="s">
        <v>124</v>
      </c>
    </row>
    <row r="11" spans="1:12" ht="50.1" customHeight="1">
      <c r="A11" s="11" t="s">
        <v>167</v>
      </c>
      <c r="B11" s="33">
        <v>100</v>
      </c>
      <c r="C11" s="16">
        <v>12000</v>
      </c>
      <c r="D11" s="43">
        <v>2</v>
      </c>
      <c r="E11" s="16">
        <v>12000</v>
      </c>
      <c r="F11" s="61"/>
      <c r="G11" s="34">
        <f>B11*C11*D11</f>
        <v>2400000</v>
      </c>
      <c r="H11" s="15" t="s">
        <v>125</v>
      </c>
    </row>
    <row r="12" spans="1:12" ht="80.099999999999994" customHeight="1">
      <c r="A12" s="11" t="s">
        <v>184</v>
      </c>
      <c r="B12" s="33">
        <v>100</v>
      </c>
      <c r="C12" s="16">
        <v>400</v>
      </c>
      <c r="D12" s="43">
        <v>2</v>
      </c>
      <c r="E12" s="42"/>
      <c r="F12" s="65"/>
      <c r="G12" s="34">
        <f>B12*C12*D12</f>
        <v>80000</v>
      </c>
      <c r="H12" s="15" t="s">
        <v>132</v>
      </c>
    </row>
    <row r="13" spans="1:12" ht="50.1" customHeight="1">
      <c r="A13" s="11" t="s">
        <v>166</v>
      </c>
      <c r="B13" s="33">
        <v>100</v>
      </c>
      <c r="C13" s="16">
        <v>36400</v>
      </c>
      <c r="D13" s="60">
        <v>4</v>
      </c>
      <c r="E13" s="40"/>
      <c r="F13" s="61"/>
      <c r="G13" s="34">
        <f>B13*C13*D13</f>
        <v>14560000</v>
      </c>
      <c r="H13" s="15" t="s">
        <v>175</v>
      </c>
      <c r="I13" s="6">
        <v>4</v>
      </c>
      <c r="J13" s="6">
        <v>3</v>
      </c>
      <c r="K13" s="6">
        <v>2</v>
      </c>
      <c r="L13" s="6">
        <v>1</v>
      </c>
    </row>
    <row r="14" spans="1:12" ht="50.1" customHeight="1">
      <c r="A14" s="78"/>
      <c r="B14" s="79"/>
      <c r="C14" s="79"/>
      <c r="D14" s="79"/>
      <c r="E14" s="80"/>
      <c r="F14" s="63" t="s">
        <v>182</v>
      </c>
      <c r="G14" s="16">
        <f>'別紙（2.0％超部分算定シート）'!I4+'別紙（2.0％超部分算定シート）'!I5+'別紙（2.0％超部分算定シート）'!I6</f>
        <v>960000</v>
      </c>
      <c r="H14" s="15" t="s">
        <v>133</v>
      </c>
    </row>
    <row r="15" spans="1:12" ht="50.1" customHeight="1">
      <c r="A15" s="70" t="s">
        <v>172</v>
      </c>
      <c r="B15" s="71"/>
      <c r="C15" s="71"/>
      <c r="D15" s="71"/>
      <c r="E15" s="71"/>
      <c r="F15" s="71"/>
      <c r="G15" s="72"/>
      <c r="H15" s="15"/>
    </row>
    <row r="16" spans="1:12" s="38" customFormat="1" ht="60" customHeight="1">
      <c r="A16" s="35" t="s">
        <v>117</v>
      </c>
      <c r="B16" s="36" t="s">
        <v>101</v>
      </c>
      <c r="C16" s="36" t="s">
        <v>162</v>
      </c>
      <c r="D16" s="36" t="s">
        <v>100</v>
      </c>
      <c r="E16" s="36" t="s">
        <v>173</v>
      </c>
      <c r="F16" s="68" t="s">
        <v>122</v>
      </c>
      <c r="G16" s="69"/>
      <c r="H16" s="37" t="s">
        <v>102</v>
      </c>
    </row>
    <row r="17" spans="1:12" ht="32.25" customHeight="1">
      <c r="A17" s="11" t="s">
        <v>165</v>
      </c>
      <c r="B17" s="33">
        <v>50</v>
      </c>
      <c r="C17" s="16">
        <v>10000</v>
      </c>
      <c r="D17" s="43">
        <v>2</v>
      </c>
      <c r="E17" s="16">
        <v>9000</v>
      </c>
      <c r="F17" s="61"/>
      <c r="G17" s="34">
        <f>B17*C17*D17</f>
        <v>1000000</v>
      </c>
      <c r="H17" s="15" t="s">
        <v>124</v>
      </c>
    </row>
    <row r="18" spans="1:12" ht="42.75" customHeight="1">
      <c r="A18" s="11" t="s">
        <v>167</v>
      </c>
      <c r="B18" s="33">
        <v>50</v>
      </c>
      <c r="C18" s="16">
        <v>2000</v>
      </c>
      <c r="D18" s="43">
        <v>2</v>
      </c>
      <c r="E18" s="16">
        <v>2000</v>
      </c>
      <c r="F18" s="61"/>
      <c r="G18" s="34">
        <f>B18*C18*D18</f>
        <v>200000</v>
      </c>
      <c r="H18" s="15" t="s">
        <v>125</v>
      </c>
    </row>
    <row r="19" spans="1:12" ht="80.099999999999994" customHeight="1">
      <c r="A19" s="11" t="s">
        <v>184</v>
      </c>
      <c r="B19" s="33">
        <v>50</v>
      </c>
      <c r="C19" s="16">
        <v>2000</v>
      </c>
      <c r="D19" s="43">
        <v>2</v>
      </c>
      <c r="E19" s="42"/>
      <c r="F19" s="65"/>
      <c r="G19" s="34">
        <f>B19*C19*D19</f>
        <v>200000</v>
      </c>
      <c r="H19" s="15" t="s">
        <v>132</v>
      </c>
    </row>
    <row r="20" spans="1:12" ht="32.25" customHeight="1">
      <c r="A20" s="11" t="s">
        <v>166</v>
      </c>
      <c r="B20" s="33">
        <v>50</v>
      </c>
      <c r="C20" s="16">
        <v>36400</v>
      </c>
      <c r="D20" s="60">
        <v>4</v>
      </c>
      <c r="E20" s="40"/>
      <c r="F20" s="61"/>
      <c r="G20" s="34">
        <f>B20*C20*D20</f>
        <v>7280000</v>
      </c>
      <c r="H20" s="15" t="s">
        <v>175</v>
      </c>
      <c r="I20" s="6">
        <v>4</v>
      </c>
      <c r="J20" s="6">
        <v>3</v>
      </c>
      <c r="K20" s="6">
        <v>2</v>
      </c>
      <c r="L20" s="6">
        <v>1</v>
      </c>
    </row>
    <row r="21" spans="1:12" s="38" customFormat="1" ht="60" customHeight="1">
      <c r="A21" s="35" t="s">
        <v>116</v>
      </c>
      <c r="B21" s="36" t="s">
        <v>101</v>
      </c>
      <c r="C21" s="36" t="s">
        <v>162</v>
      </c>
      <c r="D21" s="36" t="s">
        <v>100</v>
      </c>
      <c r="E21" s="36" t="s">
        <v>173</v>
      </c>
      <c r="F21" s="68" t="s">
        <v>122</v>
      </c>
      <c r="G21" s="69"/>
      <c r="H21" s="37" t="s">
        <v>102</v>
      </c>
    </row>
    <row r="22" spans="1:12" ht="36.75" customHeight="1">
      <c r="A22" s="11" t="s">
        <v>165</v>
      </c>
      <c r="B22" s="33">
        <v>5</v>
      </c>
      <c r="C22" s="16">
        <v>10000</v>
      </c>
      <c r="D22" s="43">
        <v>2</v>
      </c>
      <c r="E22" s="16">
        <v>9000</v>
      </c>
      <c r="F22" s="61"/>
      <c r="G22" s="34">
        <f>B22*C22*D22</f>
        <v>100000</v>
      </c>
      <c r="H22" s="15" t="s">
        <v>124</v>
      </c>
    </row>
    <row r="23" spans="1:12" ht="50.1" customHeight="1">
      <c r="A23" s="11" t="s">
        <v>167</v>
      </c>
      <c r="B23" s="33">
        <v>5</v>
      </c>
      <c r="C23" s="16">
        <v>2000</v>
      </c>
      <c r="D23" s="43">
        <v>2</v>
      </c>
      <c r="E23" s="16">
        <v>2000</v>
      </c>
      <c r="F23" s="61"/>
      <c r="G23" s="34">
        <f>B23*C23*D23</f>
        <v>20000</v>
      </c>
      <c r="H23" s="15" t="s">
        <v>125</v>
      </c>
    </row>
    <row r="24" spans="1:12" ht="80.099999999999994" customHeight="1">
      <c r="A24" s="11" t="s">
        <v>184</v>
      </c>
      <c r="B24" s="33">
        <v>5</v>
      </c>
      <c r="C24" s="16">
        <v>2000</v>
      </c>
      <c r="D24" s="43">
        <v>2</v>
      </c>
      <c r="E24" s="42"/>
      <c r="F24" s="65"/>
      <c r="G24" s="34">
        <f>B24*C24*D24</f>
        <v>20000</v>
      </c>
      <c r="H24" s="15" t="s">
        <v>132</v>
      </c>
    </row>
    <row r="25" spans="1:12" ht="42" customHeight="1">
      <c r="A25" s="11" t="s">
        <v>166</v>
      </c>
      <c r="B25" s="33">
        <v>5</v>
      </c>
      <c r="C25" s="16">
        <v>36400</v>
      </c>
      <c r="D25" s="60">
        <v>4</v>
      </c>
      <c r="E25" s="40"/>
      <c r="F25" s="61"/>
      <c r="G25" s="34">
        <f>B25*C25*D25</f>
        <v>728000</v>
      </c>
      <c r="H25" s="15" t="s">
        <v>175</v>
      </c>
      <c r="I25" s="6">
        <v>4</v>
      </c>
      <c r="J25" s="6">
        <v>3</v>
      </c>
      <c r="K25" s="6">
        <v>2</v>
      </c>
      <c r="L25" s="6">
        <v>1</v>
      </c>
    </row>
    <row r="26" spans="1:12" s="38" customFormat="1" ht="60" customHeight="1">
      <c r="A26" s="35" t="s">
        <v>143</v>
      </c>
      <c r="B26" s="36" t="s">
        <v>101</v>
      </c>
      <c r="C26" s="36" t="s">
        <v>162</v>
      </c>
      <c r="D26" s="36" t="s">
        <v>100</v>
      </c>
      <c r="E26" s="36" t="s">
        <v>173</v>
      </c>
      <c r="F26" s="68" t="s">
        <v>122</v>
      </c>
      <c r="G26" s="69"/>
      <c r="H26" s="37" t="s">
        <v>102</v>
      </c>
    </row>
    <row r="27" spans="1:12" ht="39" customHeight="1">
      <c r="A27" s="11" t="s">
        <v>165</v>
      </c>
      <c r="B27" s="33">
        <v>3</v>
      </c>
      <c r="C27" s="16">
        <v>10000</v>
      </c>
      <c r="D27" s="43">
        <v>2</v>
      </c>
      <c r="E27" s="16">
        <v>9000</v>
      </c>
      <c r="F27" s="61"/>
      <c r="G27" s="34">
        <f>B27*C27*D27</f>
        <v>60000</v>
      </c>
      <c r="H27" s="15" t="s">
        <v>124</v>
      </c>
    </row>
    <row r="28" spans="1:12" ht="50.1" customHeight="1">
      <c r="A28" s="11" t="s">
        <v>167</v>
      </c>
      <c r="B28" s="33">
        <v>3</v>
      </c>
      <c r="C28" s="16">
        <v>2000</v>
      </c>
      <c r="D28" s="43">
        <v>2</v>
      </c>
      <c r="E28" s="16">
        <v>2000</v>
      </c>
      <c r="F28" s="61"/>
      <c r="G28" s="34">
        <f>B28*C28*D28</f>
        <v>12000</v>
      </c>
      <c r="H28" s="15" t="s">
        <v>125</v>
      </c>
    </row>
    <row r="29" spans="1:12" ht="80.099999999999994" customHeight="1">
      <c r="A29" s="11" t="s">
        <v>184</v>
      </c>
      <c r="B29" s="33">
        <v>3</v>
      </c>
      <c r="C29" s="16">
        <v>2000</v>
      </c>
      <c r="D29" s="43">
        <v>2</v>
      </c>
      <c r="E29" s="42"/>
      <c r="F29" s="65"/>
      <c r="G29" s="34">
        <f>B29*C29*D29</f>
        <v>12000</v>
      </c>
      <c r="H29" s="15" t="s">
        <v>132</v>
      </c>
    </row>
    <row r="30" spans="1:12" ht="50.1" customHeight="1">
      <c r="A30" s="11" t="s">
        <v>166</v>
      </c>
      <c r="B30" s="33">
        <v>3</v>
      </c>
      <c r="C30" s="16">
        <v>36400</v>
      </c>
      <c r="D30" s="60">
        <v>4</v>
      </c>
      <c r="E30" s="40"/>
      <c r="F30" s="61"/>
      <c r="G30" s="34">
        <f>B30*C30*D30</f>
        <v>436800</v>
      </c>
      <c r="H30" s="15" t="s">
        <v>175</v>
      </c>
      <c r="I30" s="6">
        <v>4</v>
      </c>
      <c r="J30" s="6">
        <v>3</v>
      </c>
      <c r="K30" s="6">
        <v>2</v>
      </c>
      <c r="L30" s="6">
        <v>1</v>
      </c>
    </row>
    <row r="31" spans="1:12" s="38" customFormat="1" ht="60" customHeight="1">
      <c r="A31" s="35" t="s">
        <v>144</v>
      </c>
      <c r="B31" s="36" t="s">
        <v>101</v>
      </c>
      <c r="C31" s="36" t="s">
        <v>162</v>
      </c>
      <c r="D31" s="36" t="s">
        <v>100</v>
      </c>
      <c r="E31" s="36" t="s">
        <v>173</v>
      </c>
      <c r="F31" s="68" t="s">
        <v>122</v>
      </c>
      <c r="G31" s="69"/>
      <c r="H31" s="37" t="s">
        <v>102</v>
      </c>
    </row>
    <row r="32" spans="1:12" ht="39.75" customHeight="1">
      <c r="A32" s="11" t="s">
        <v>165</v>
      </c>
      <c r="B32" s="33">
        <v>37</v>
      </c>
      <c r="C32" s="16">
        <v>10000</v>
      </c>
      <c r="D32" s="43">
        <v>2</v>
      </c>
      <c r="E32" s="16">
        <v>9000</v>
      </c>
      <c r="F32" s="61"/>
      <c r="G32" s="34">
        <f>B32*C32*D32</f>
        <v>740000</v>
      </c>
      <c r="H32" s="15" t="s">
        <v>124</v>
      </c>
    </row>
    <row r="33" spans="1:12" ht="50.1" customHeight="1">
      <c r="A33" s="11" t="s">
        <v>167</v>
      </c>
      <c r="B33" s="33">
        <v>37</v>
      </c>
      <c r="C33" s="16">
        <v>2000</v>
      </c>
      <c r="D33" s="43">
        <v>2</v>
      </c>
      <c r="E33" s="16">
        <v>2000</v>
      </c>
      <c r="F33" s="61"/>
      <c r="G33" s="34">
        <f>B33*C33*D33</f>
        <v>148000</v>
      </c>
      <c r="H33" s="15" t="s">
        <v>125</v>
      </c>
    </row>
    <row r="34" spans="1:12" ht="80.099999999999994" customHeight="1">
      <c r="A34" s="11" t="s">
        <v>184</v>
      </c>
      <c r="B34" s="33">
        <v>37</v>
      </c>
      <c r="C34" s="16">
        <v>2000</v>
      </c>
      <c r="D34" s="43">
        <v>2</v>
      </c>
      <c r="E34" s="42"/>
      <c r="F34" s="65"/>
      <c r="G34" s="34">
        <f>B34*C34*D34</f>
        <v>148000</v>
      </c>
      <c r="H34" s="15" t="s">
        <v>132</v>
      </c>
    </row>
    <row r="35" spans="1:12" ht="50.1" customHeight="1">
      <c r="A35" s="11" t="s">
        <v>166</v>
      </c>
      <c r="B35" s="33">
        <v>37</v>
      </c>
      <c r="C35" s="16">
        <v>36400</v>
      </c>
      <c r="D35" s="60">
        <v>4</v>
      </c>
      <c r="E35" s="40"/>
      <c r="F35" s="61"/>
      <c r="G35" s="34">
        <f>B35*C35*D35</f>
        <v>5387200</v>
      </c>
      <c r="H35" s="15" t="s">
        <v>175</v>
      </c>
      <c r="I35" s="6">
        <v>4</v>
      </c>
      <c r="J35" s="6">
        <v>3</v>
      </c>
      <c r="K35" s="6">
        <v>2</v>
      </c>
      <c r="L35" s="6">
        <v>1</v>
      </c>
    </row>
    <row r="36" spans="1:12" s="38" customFormat="1" ht="60" customHeight="1">
      <c r="A36" s="35" t="s">
        <v>145</v>
      </c>
      <c r="B36" s="36" t="s">
        <v>101</v>
      </c>
      <c r="C36" s="36" t="s">
        <v>162</v>
      </c>
      <c r="D36" s="36" t="s">
        <v>100</v>
      </c>
      <c r="E36" s="36" t="s">
        <v>173</v>
      </c>
      <c r="F36" s="68" t="s">
        <v>122</v>
      </c>
      <c r="G36" s="69"/>
      <c r="H36" s="37" t="s">
        <v>102</v>
      </c>
    </row>
    <row r="37" spans="1:12" ht="50.1" customHeight="1">
      <c r="A37" s="11" t="s">
        <v>165</v>
      </c>
      <c r="B37" s="33">
        <v>2</v>
      </c>
      <c r="C37" s="16">
        <v>10000</v>
      </c>
      <c r="D37" s="43">
        <v>2</v>
      </c>
      <c r="E37" s="16">
        <v>9000</v>
      </c>
      <c r="F37" s="61"/>
      <c r="G37" s="34">
        <f>B37*C37*D37</f>
        <v>40000</v>
      </c>
      <c r="H37" s="15" t="s">
        <v>124</v>
      </c>
    </row>
    <row r="38" spans="1:12" ht="50.1" customHeight="1">
      <c r="A38" s="11" t="s">
        <v>167</v>
      </c>
      <c r="B38" s="33">
        <v>2</v>
      </c>
      <c r="C38" s="16">
        <v>2000</v>
      </c>
      <c r="D38" s="43">
        <v>2</v>
      </c>
      <c r="E38" s="16">
        <v>2000</v>
      </c>
      <c r="F38" s="61"/>
      <c r="G38" s="34">
        <f>B38*C38*D38</f>
        <v>8000</v>
      </c>
      <c r="H38" s="15" t="s">
        <v>125</v>
      </c>
    </row>
    <row r="39" spans="1:12" ht="80.099999999999994" customHeight="1">
      <c r="A39" s="11" t="s">
        <v>184</v>
      </c>
      <c r="B39" s="33">
        <v>2</v>
      </c>
      <c r="C39" s="16">
        <v>2000</v>
      </c>
      <c r="D39" s="43">
        <v>2</v>
      </c>
      <c r="E39" s="42"/>
      <c r="F39" s="65"/>
      <c r="G39" s="34">
        <f>B39*C39*D39</f>
        <v>8000</v>
      </c>
      <c r="H39" s="15" t="s">
        <v>132</v>
      </c>
    </row>
    <row r="40" spans="1:12" ht="50.1" customHeight="1">
      <c r="A40" s="11" t="s">
        <v>166</v>
      </c>
      <c r="B40" s="33">
        <v>2</v>
      </c>
      <c r="C40" s="16">
        <v>36400</v>
      </c>
      <c r="D40" s="60">
        <v>4</v>
      </c>
      <c r="E40" s="40"/>
      <c r="F40" s="61"/>
      <c r="G40" s="34">
        <f>B40*C40*D40</f>
        <v>291200</v>
      </c>
      <c r="H40" s="15" t="s">
        <v>175</v>
      </c>
      <c r="I40" s="6">
        <v>4</v>
      </c>
      <c r="J40" s="6">
        <v>3</v>
      </c>
      <c r="K40" s="6">
        <v>2</v>
      </c>
      <c r="L40" s="6">
        <v>1</v>
      </c>
    </row>
    <row r="41" spans="1:12" s="38" customFormat="1" ht="60" customHeight="1">
      <c r="A41" s="35" t="s">
        <v>139</v>
      </c>
      <c r="B41" s="36" t="s">
        <v>101</v>
      </c>
      <c r="C41" s="36" t="s">
        <v>162</v>
      </c>
      <c r="D41" s="36" t="s">
        <v>100</v>
      </c>
      <c r="E41" s="36" t="s">
        <v>173</v>
      </c>
      <c r="F41" s="68" t="s">
        <v>122</v>
      </c>
      <c r="G41" s="69"/>
      <c r="H41" s="37" t="s">
        <v>102</v>
      </c>
    </row>
    <row r="42" spans="1:12" ht="50.1" customHeight="1">
      <c r="A42" s="11" t="s">
        <v>165</v>
      </c>
      <c r="B42" s="33">
        <v>3</v>
      </c>
      <c r="C42" s="16">
        <v>10000</v>
      </c>
      <c r="D42" s="43">
        <v>2</v>
      </c>
      <c r="E42" s="16">
        <v>9000</v>
      </c>
      <c r="F42" s="61"/>
      <c r="G42" s="34">
        <f>B42*C42*D42</f>
        <v>60000</v>
      </c>
      <c r="H42" s="15" t="s">
        <v>124</v>
      </c>
    </row>
    <row r="43" spans="1:12" ht="50.1" customHeight="1">
      <c r="A43" s="11" t="s">
        <v>167</v>
      </c>
      <c r="B43" s="33">
        <v>3</v>
      </c>
      <c r="C43" s="16">
        <v>2000</v>
      </c>
      <c r="D43" s="43">
        <v>2</v>
      </c>
      <c r="E43" s="16">
        <v>2000</v>
      </c>
      <c r="F43" s="61"/>
      <c r="G43" s="34">
        <f>B43*C43*D43</f>
        <v>12000</v>
      </c>
      <c r="H43" s="15" t="s">
        <v>125</v>
      </c>
    </row>
    <row r="44" spans="1:12" ht="80.099999999999994" customHeight="1">
      <c r="A44" s="11" t="s">
        <v>184</v>
      </c>
      <c r="B44" s="33">
        <v>3</v>
      </c>
      <c r="C44" s="16">
        <v>2000</v>
      </c>
      <c r="D44" s="43">
        <v>2</v>
      </c>
      <c r="E44" s="42"/>
      <c r="F44" s="65"/>
      <c r="G44" s="34">
        <f>B44*C44*D44</f>
        <v>12000</v>
      </c>
      <c r="H44" s="15" t="s">
        <v>132</v>
      </c>
    </row>
    <row r="45" spans="1:12" ht="50.1" customHeight="1">
      <c r="A45" s="11" t="s">
        <v>166</v>
      </c>
      <c r="B45" s="33">
        <v>3</v>
      </c>
      <c r="C45" s="16">
        <v>36400</v>
      </c>
      <c r="D45" s="60">
        <v>4</v>
      </c>
      <c r="E45" s="40"/>
      <c r="F45" s="61"/>
      <c r="G45" s="34">
        <f>B45*C45*D45</f>
        <v>436800</v>
      </c>
      <c r="H45" s="15" t="s">
        <v>175</v>
      </c>
      <c r="I45" s="6">
        <v>4</v>
      </c>
      <c r="J45" s="6">
        <v>3</v>
      </c>
      <c r="K45" s="6">
        <v>2</v>
      </c>
      <c r="L45" s="6">
        <v>1</v>
      </c>
    </row>
    <row r="46" spans="1:12" s="38" customFormat="1" ht="60" customHeight="1">
      <c r="A46" s="35" t="s">
        <v>152</v>
      </c>
      <c r="B46" s="36" t="s">
        <v>101</v>
      </c>
      <c r="C46" s="36" t="s">
        <v>162</v>
      </c>
      <c r="D46" s="36" t="s">
        <v>100</v>
      </c>
      <c r="E46" s="36" t="s">
        <v>173</v>
      </c>
      <c r="F46" s="68" t="s">
        <v>122</v>
      </c>
      <c r="G46" s="69"/>
      <c r="H46" s="37" t="s">
        <v>102</v>
      </c>
    </row>
    <row r="47" spans="1:12" ht="50.1" customHeight="1">
      <c r="A47" s="11" t="s">
        <v>165</v>
      </c>
      <c r="B47" s="33">
        <v>2</v>
      </c>
      <c r="C47" s="16">
        <v>10000</v>
      </c>
      <c r="D47" s="43">
        <v>2</v>
      </c>
      <c r="E47" s="16">
        <v>9000</v>
      </c>
      <c r="F47" s="61"/>
      <c r="G47" s="34">
        <f>B47*C47*D47</f>
        <v>40000</v>
      </c>
      <c r="H47" s="15" t="s">
        <v>124</v>
      </c>
    </row>
    <row r="48" spans="1:12" ht="50.1" customHeight="1">
      <c r="A48" s="11" t="s">
        <v>167</v>
      </c>
      <c r="B48" s="33">
        <v>2</v>
      </c>
      <c r="C48" s="16">
        <v>2000</v>
      </c>
      <c r="D48" s="43">
        <v>2</v>
      </c>
      <c r="E48" s="16">
        <v>2000</v>
      </c>
      <c r="F48" s="61"/>
      <c r="G48" s="34">
        <f>B48*C48*D48</f>
        <v>8000</v>
      </c>
      <c r="H48" s="15" t="s">
        <v>125</v>
      </c>
    </row>
    <row r="49" spans="1:12" ht="80.099999999999994" customHeight="1">
      <c r="A49" s="11" t="s">
        <v>184</v>
      </c>
      <c r="B49" s="33">
        <v>2</v>
      </c>
      <c r="C49" s="16">
        <v>2000</v>
      </c>
      <c r="D49" s="43">
        <v>2</v>
      </c>
      <c r="E49" s="42"/>
      <c r="F49" s="65"/>
      <c r="G49" s="34">
        <f>B49*C49*D49</f>
        <v>8000</v>
      </c>
      <c r="H49" s="15" t="s">
        <v>132</v>
      </c>
    </row>
    <row r="50" spans="1:12" ht="50.1" customHeight="1">
      <c r="A50" s="11" t="s">
        <v>166</v>
      </c>
      <c r="B50" s="33">
        <v>2</v>
      </c>
      <c r="C50" s="16">
        <v>36400</v>
      </c>
      <c r="D50" s="60">
        <v>4</v>
      </c>
      <c r="E50" s="40"/>
      <c r="F50" s="61"/>
      <c r="G50" s="34">
        <f>B50*C50*D50</f>
        <v>291200</v>
      </c>
      <c r="H50" s="15" t="s">
        <v>175</v>
      </c>
      <c r="I50" s="6">
        <v>4</v>
      </c>
      <c r="J50" s="6">
        <v>3</v>
      </c>
      <c r="K50" s="6">
        <v>2</v>
      </c>
      <c r="L50" s="6">
        <v>1</v>
      </c>
    </row>
    <row r="51" spans="1:12" s="38" customFormat="1" ht="60" customHeight="1">
      <c r="A51" s="35" t="s">
        <v>153</v>
      </c>
      <c r="B51" s="36" t="s">
        <v>101</v>
      </c>
      <c r="C51" s="36" t="s">
        <v>162</v>
      </c>
      <c r="D51" s="36" t="s">
        <v>100</v>
      </c>
      <c r="E51" s="36" t="s">
        <v>173</v>
      </c>
      <c r="F51" s="68" t="s">
        <v>122</v>
      </c>
      <c r="G51" s="69"/>
      <c r="H51" s="37" t="s">
        <v>102</v>
      </c>
    </row>
    <row r="52" spans="1:12" ht="50.1" customHeight="1">
      <c r="A52" s="11" t="s">
        <v>165</v>
      </c>
      <c r="B52" s="33">
        <v>1</v>
      </c>
      <c r="C52" s="16">
        <v>10000</v>
      </c>
      <c r="D52" s="43">
        <v>2</v>
      </c>
      <c r="E52" s="16">
        <v>9000</v>
      </c>
      <c r="F52" s="61"/>
      <c r="G52" s="34">
        <f>B52*C52*D52</f>
        <v>20000</v>
      </c>
      <c r="H52" s="15" t="s">
        <v>124</v>
      </c>
    </row>
    <row r="53" spans="1:12" ht="50.1" customHeight="1">
      <c r="A53" s="11" t="s">
        <v>167</v>
      </c>
      <c r="B53" s="33">
        <v>1</v>
      </c>
      <c r="C53" s="16">
        <v>2000</v>
      </c>
      <c r="D53" s="43">
        <v>2</v>
      </c>
      <c r="E53" s="16">
        <v>2000</v>
      </c>
      <c r="F53" s="61"/>
      <c r="G53" s="34">
        <f>B53*C53*D53</f>
        <v>4000</v>
      </c>
      <c r="H53" s="15" t="s">
        <v>125</v>
      </c>
    </row>
    <row r="54" spans="1:12" ht="80.099999999999994" customHeight="1">
      <c r="A54" s="11" t="s">
        <v>184</v>
      </c>
      <c r="B54" s="33">
        <v>1</v>
      </c>
      <c r="C54" s="16">
        <v>2000</v>
      </c>
      <c r="D54" s="43">
        <v>2</v>
      </c>
      <c r="E54" s="42"/>
      <c r="F54" s="65"/>
      <c r="G54" s="34">
        <f>B54*C54*D54</f>
        <v>4000</v>
      </c>
      <c r="H54" s="15" t="s">
        <v>132</v>
      </c>
    </row>
    <row r="55" spans="1:12" ht="50.1" customHeight="1">
      <c r="A55" s="11" t="s">
        <v>166</v>
      </c>
      <c r="B55" s="33">
        <v>1</v>
      </c>
      <c r="C55" s="16">
        <v>36400</v>
      </c>
      <c r="D55" s="60">
        <v>4</v>
      </c>
      <c r="E55" s="40"/>
      <c r="F55" s="61"/>
      <c r="G55" s="34">
        <f>B55*C55*D55</f>
        <v>145600</v>
      </c>
      <c r="H55" s="15" t="s">
        <v>175</v>
      </c>
      <c r="I55" s="6">
        <v>4</v>
      </c>
      <c r="J55" s="6">
        <v>3</v>
      </c>
      <c r="K55" s="6">
        <v>2</v>
      </c>
      <c r="L55" s="6">
        <v>1</v>
      </c>
    </row>
    <row r="56" spans="1:12" s="38" customFormat="1" ht="60" customHeight="1">
      <c r="A56" s="35" t="s">
        <v>154</v>
      </c>
      <c r="B56" s="36" t="s">
        <v>101</v>
      </c>
      <c r="C56" s="36" t="s">
        <v>162</v>
      </c>
      <c r="D56" s="36" t="s">
        <v>100</v>
      </c>
      <c r="E56" s="36" t="s">
        <v>173</v>
      </c>
      <c r="F56" s="68" t="s">
        <v>122</v>
      </c>
      <c r="G56" s="69"/>
      <c r="H56" s="37" t="s">
        <v>102</v>
      </c>
    </row>
    <row r="57" spans="1:12" ht="41.25" customHeight="1">
      <c r="A57" s="11" t="s">
        <v>165</v>
      </c>
      <c r="B57" s="33">
        <v>0</v>
      </c>
      <c r="C57" s="16"/>
      <c r="D57" s="43"/>
      <c r="E57" s="16"/>
      <c r="F57" s="61"/>
      <c r="G57" s="34">
        <f>B57*C57*D57</f>
        <v>0</v>
      </c>
      <c r="H57" s="15" t="s">
        <v>124</v>
      </c>
    </row>
    <row r="58" spans="1:12" ht="50.1" customHeight="1">
      <c r="A58" s="11" t="s">
        <v>167</v>
      </c>
      <c r="B58" s="33">
        <v>0</v>
      </c>
      <c r="C58" s="16"/>
      <c r="D58" s="43"/>
      <c r="E58" s="16"/>
      <c r="F58" s="61"/>
      <c r="G58" s="34">
        <f>B58*C58*D58</f>
        <v>0</v>
      </c>
      <c r="H58" s="15" t="s">
        <v>125</v>
      </c>
    </row>
    <row r="59" spans="1:12" ht="80.099999999999994" customHeight="1">
      <c r="A59" s="11" t="s">
        <v>184</v>
      </c>
      <c r="B59" s="33">
        <v>0</v>
      </c>
      <c r="C59" s="16"/>
      <c r="D59" s="43"/>
      <c r="E59" s="42"/>
      <c r="F59" s="65"/>
      <c r="G59" s="34">
        <f>B59*C59*D59</f>
        <v>0</v>
      </c>
      <c r="H59" s="15" t="s">
        <v>132</v>
      </c>
    </row>
    <row r="60" spans="1:12" ht="39.75" customHeight="1">
      <c r="A60" s="11" t="s">
        <v>166</v>
      </c>
      <c r="B60" s="33">
        <v>0</v>
      </c>
      <c r="C60" s="16"/>
      <c r="D60" s="60"/>
      <c r="E60" s="40"/>
      <c r="F60" s="61"/>
      <c r="G60" s="34">
        <f>B60*C60*D60</f>
        <v>0</v>
      </c>
      <c r="H60" s="15" t="s">
        <v>175</v>
      </c>
      <c r="I60" s="6">
        <v>4</v>
      </c>
      <c r="J60" s="6">
        <v>3</v>
      </c>
      <c r="K60" s="6">
        <v>2</v>
      </c>
      <c r="L60" s="6">
        <v>1</v>
      </c>
    </row>
    <row r="61" spans="1:12" s="38" customFormat="1" ht="95.25" customHeight="1">
      <c r="A61" s="35" t="s">
        <v>183</v>
      </c>
      <c r="B61" s="36" t="s">
        <v>101</v>
      </c>
      <c r="C61" s="36" t="s">
        <v>162</v>
      </c>
      <c r="D61" s="36" t="s">
        <v>100</v>
      </c>
      <c r="E61" s="36" t="s">
        <v>173</v>
      </c>
      <c r="F61" s="68" t="s">
        <v>122</v>
      </c>
      <c r="G61" s="69"/>
      <c r="H61" s="37" t="s">
        <v>102</v>
      </c>
    </row>
    <row r="62" spans="1:12" ht="30" customHeight="1">
      <c r="A62" s="11" t="s">
        <v>165</v>
      </c>
      <c r="B62" s="33">
        <v>0</v>
      </c>
      <c r="C62" s="16"/>
      <c r="D62" s="43"/>
      <c r="E62" s="16"/>
      <c r="F62" s="61"/>
      <c r="G62" s="34">
        <f>B62*C62*D62</f>
        <v>0</v>
      </c>
      <c r="H62" s="15" t="s">
        <v>124</v>
      </c>
    </row>
    <row r="63" spans="1:12" ht="50.1" customHeight="1">
      <c r="A63" s="11" t="s">
        <v>167</v>
      </c>
      <c r="B63" s="33">
        <v>0</v>
      </c>
      <c r="C63" s="16"/>
      <c r="D63" s="43"/>
      <c r="E63" s="16"/>
      <c r="F63" s="61"/>
      <c r="G63" s="34">
        <f>B63*C63*D63</f>
        <v>0</v>
      </c>
      <c r="H63" s="15" t="s">
        <v>125</v>
      </c>
    </row>
    <row r="64" spans="1:12" ht="80.099999999999994" customHeight="1">
      <c r="A64" s="11" t="s">
        <v>184</v>
      </c>
      <c r="B64" s="33">
        <v>0</v>
      </c>
      <c r="C64" s="16"/>
      <c r="D64" s="43"/>
      <c r="E64" s="42"/>
      <c r="F64" s="65"/>
      <c r="G64" s="34">
        <f>B64*C64*D64</f>
        <v>0</v>
      </c>
      <c r="H64" s="15" t="s">
        <v>132</v>
      </c>
    </row>
    <row r="65" spans="1:12" ht="37.5" customHeight="1">
      <c r="A65" s="11" t="s">
        <v>166</v>
      </c>
      <c r="B65" s="33">
        <v>0</v>
      </c>
      <c r="C65" s="16"/>
      <c r="D65" s="60"/>
      <c r="E65" s="40"/>
      <c r="F65" s="61"/>
      <c r="G65" s="34">
        <f>B65*C65*D65</f>
        <v>0</v>
      </c>
      <c r="H65" s="15" t="s">
        <v>175</v>
      </c>
      <c r="I65" s="6">
        <v>4</v>
      </c>
      <c r="J65" s="6">
        <v>3</v>
      </c>
      <c r="K65" s="6">
        <v>2</v>
      </c>
      <c r="L65" s="6">
        <v>1</v>
      </c>
    </row>
  </sheetData>
  <mergeCells count="16">
    <mergeCell ref="A15:G15"/>
    <mergeCell ref="A2:G2"/>
    <mergeCell ref="B8:E8"/>
    <mergeCell ref="A14:E14"/>
    <mergeCell ref="F9:G9"/>
    <mergeCell ref="F8:G8"/>
    <mergeCell ref="F16:G16"/>
    <mergeCell ref="F21:G21"/>
    <mergeCell ref="F26:G26"/>
    <mergeCell ref="F31:G31"/>
    <mergeCell ref="F36:G36"/>
    <mergeCell ref="F61:G61"/>
    <mergeCell ref="F41:G41"/>
    <mergeCell ref="F46:G46"/>
    <mergeCell ref="F51:G51"/>
    <mergeCell ref="F56:G56"/>
  </mergeCells>
  <phoneticPr fontId="36"/>
  <conditionalFormatting sqref="A10:E11 F10:G12 A12:D12 F14:G14 A14:A15 B17:E18 A17:A19 F17:G19 B22:E23 A22:A24 F22:G24 B27:E28 A27:A29 F27:G29 B32:E33 A32:A34 F32:G34 B37:E38 A37:A39 F37:G39 B42:E43 A42:A44 F42:G44 B47:E48 A47:A49 F47:G49 B52:E53 A52:A54 F52:G54 B57:E58 A57:A59 F57:G59 B62:E63 A62:A64 F62:G64 A19:D19 A24:D24 A29:D29 A34:D34 A39:D39 A44:D44 A49:D49 A54:D54 A59:D59 A64:D64">
    <cfRule type="expression" dxfId="40" priority="196">
      <formula>#REF!="×"</formula>
    </cfRule>
  </conditionalFormatting>
  <conditionalFormatting sqref="A13:G13">
    <cfRule type="expression" dxfId="39" priority="11">
      <formula>#REF!="×"</formula>
    </cfRule>
  </conditionalFormatting>
  <conditionalFormatting sqref="A20:G20">
    <cfRule type="expression" dxfId="38" priority="10">
      <formula>#REF!="×"</formula>
    </cfRule>
  </conditionalFormatting>
  <conditionalFormatting sqref="A25:G25">
    <cfRule type="expression" dxfId="37" priority="9">
      <formula>#REF!="×"</formula>
    </cfRule>
  </conditionalFormatting>
  <conditionalFormatting sqref="A30:G30">
    <cfRule type="expression" dxfId="36" priority="8">
      <formula>#REF!="×"</formula>
    </cfRule>
  </conditionalFormatting>
  <conditionalFormatting sqref="A35:G35">
    <cfRule type="expression" dxfId="35" priority="7">
      <formula>#REF!="×"</formula>
    </cfRule>
  </conditionalFormatting>
  <conditionalFormatting sqref="A40:G40">
    <cfRule type="expression" dxfId="34" priority="6">
      <formula>#REF!="×"</formula>
    </cfRule>
  </conditionalFormatting>
  <conditionalFormatting sqref="A45:G45">
    <cfRule type="expression" dxfId="33" priority="5">
      <formula>#REF!="×"</formula>
    </cfRule>
  </conditionalFormatting>
  <conditionalFormatting sqref="A50:G50">
    <cfRule type="expression" dxfId="32" priority="4">
      <formula>#REF!="×"</formula>
    </cfRule>
  </conditionalFormatting>
  <conditionalFormatting sqref="A55:G55">
    <cfRule type="expression" dxfId="31" priority="3">
      <formula>#REF!="×"</formula>
    </cfRule>
  </conditionalFormatting>
  <conditionalFormatting sqref="A60:G60">
    <cfRule type="expression" dxfId="30" priority="2">
      <formula>#REF!="×"</formula>
    </cfRule>
  </conditionalFormatting>
  <conditionalFormatting sqref="A65:G65">
    <cfRule type="expression" dxfId="29" priority="1">
      <formula>#REF!="×"</formula>
    </cfRule>
  </conditionalFormatting>
  <dataValidations count="1">
    <dataValidation type="list" allowBlank="1" showInputMessage="1" showErrorMessage="1" sqref="D13 D20 D25 D30 D35 D40 D45 D50 D55 D60 D65" xr:uid="{D767EF92-44E5-4A70-A920-231BD269CD32}">
      <formula1>$I$13:$M$13</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5" manualBreakCount="5">
    <brk id="14" max="6" man="1"/>
    <brk id="25" max="6" man="1"/>
    <brk id="35" max="6" man="1"/>
    <brk id="45" max="10" man="1"/>
    <brk id="5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Normal="115" zoomScaleSheetLayoutView="100" workbookViewId="0">
      <selection activeCell="B4" sqref="B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4" t="s">
        <v>160</v>
      </c>
      <c r="B1" s="82" t="s">
        <v>131</v>
      </c>
      <c r="C1" s="83"/>
      <c r="D1" s="83"/>
      <c r="E1" s="83"/>
      <c r="F1" s="83"/>
      <c r="G1" s="83"/>
      <c r="H1" s="83"/>
      <c r="I1" s="28"/>
    </row>
    <row r="2" spans="1:10" ht="41.25" customHeight="1">
      <c r="A2" s="75" t="s">
        <v>114</v>
      </c>
      <c r="B2" s="76"/>
      <c r="C2" s="76"/>
      <c r="D2" s="76"/>
      <c r="E2" s="76"/>
      <c r="F2" s="76"/>
      <c r="G2" s="76"/>
      <c r="H2" s="76"/>
      <c r="I2" s="84" t="s">
        <v>56</v>
      </c>
      <c r="J2" s="8"/>
    </row>
    <row r="3" spans="1:10" ht="72.75" customHeight="1">
      <c r="A3" s="9" t="s">
        <v>129</v>
      </c>
      <c r="B3" s="13" t="s">
        <v>105</v>
      </c>
      <c r="C3" s="13" t="s">
        <v>106</v>
      </c>
      <c r="D3" s="13" t="s">
        <v>104</v>
      </c>
      <c r="E3" s="13" t="s">
        <v>107</v>
      </c>
      <c r="F3" s="13" t="s">
        <v>108</v>
      </c>
      <c r="G3" s="13" t="s">
        <v>110</v>
      </c>
      <c r="H3" s="13" t="s">
        <v>109</v>
      </c>
      <c r="I3" s="85"/>
      <c r="J3" s="15" t="s">
        <v>102</v>
      </c>
    </row>
    <row r="4" spans="1:10" ht="84.75" customHeight="1">
      <c r="A4" s="11" t="s">
        <v>126</v>
      </c>
      <c r="B4" s="16">
        <v>15000</v>
      </c>
      <c r="C4" s="16">
        <v>1000</v>
      </c>
      <c r="D4" s="29">
        <f>C4/B4</f>
        <v>6.6666666666666666E-2</v>
      </c>
      <c r="E4" s="30">
        <f>(D4-0.02)*B4</f>
        <v>699.99999999999989</v>
      </c>
      <c r="F4" s="31">
        <v>700</v>
      </c>
      <c r="G4" s="41">
        <v>6</v>
      </c>
      <c r="H4" s="32">
        <v>100</v>
      </c>
      <c r="I4" s="34">
        <f>F4*G4*H4</f>
        <v>420000</v>
      </c>
      <c r="J4" s="15"/>
    </row>
    <row r="5" spans="1:10" ht="93.75" customHeight="1">
      <c r="A5" s="11" t="s">
        <v>127</v>
      </c>
      <c r="B5" s="16">
        <v>5000</v>
      </c>
      <c r="C5" s="16">
        <v>500</v>
      </c>
      <c r="D5" s="29">
        <f>C5/B5</f>
        <v>0.1</v>
      </c>
      <c r="E5" s="30">
        <f>(D5-0.02)*B5</f>
        <v>400</v>
      </c>
      <c r="F5" s="31">
        <v>400</v>
      </c>
      <c r="G5" s="41">
        <v>6</v>
      </c>
      <c r="H5" s="32">
        <v>100</v>
      </c>
      <c r="I5" s="34">
        <f>F5*G5*H5</f>
        <v>240000</v>
      </c>
      <c r="J5" s="15"/>
    </row>
    <row r="6" spans="1:10" ht="90" customHeight="1">
      <c r="A6" s="11" t="s">
        <v>128</v>
      </c>
      <c r="B6" s="86"/>
      <c r="C6" s="87"/>
      <c r="D6" s="87"/>
      <c r="E6" s="87"/>
      <c r="F6" s="87"/>
      <c r="G6" s="87"/>
      <c r="H6" s="87"/>
      <c r="I6" s="34">
        <v>300000</v>
      </c>
      <c r="J6" s="15"/>
    </row>
    <row r="7" spans="1:10" ht="60.75" customHeight="1">
      <c r="A7" s="88" t="s">
        <v>130</v>
      </c>
      <c r="B7" s="89"/>
      <c r="C7" s="89"/>
      <c r="D7" s="89"/>
      <c r="E7" s="89"/>
      <c r="F7" s="89"/>
      <c r="G7" s="89"/>
      <c r="H7" s="89"/>
      <c r="I7" s="89"/>
    </row>
    <row r="9" spans="1:10">
      <c r="A9" s="47"/>
    </row>
  </sheetData>
  <mergeCells count="5">
    <mergeCell ref="A2:H2"/>
    <mergeCell ref="B1:H1"/>
    <mergeCell ref="I2:I3"/>
    <mergeCell ref="B6:H6"/>
    <mergeCell ref="A7:I7"/>
  </mergeCells>
  <phoneticPr fontId="36"/>
  <conditionalFormatting sqref="A4:H5 I4:I6 A6:B6">
    <cfRule type="expression" dxfId="28"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99</v>
      </c>
      <c r="D1" s="21" t="s">
        <v>64</v>
      </c>
      <c r="E1" s="9" t="s">
        <v>53</v>
      </c>
      <c r="F1" s="11" t="s">
        <v>60</v>
      </c>
      <c r="G1" s="11" t="s">
        <v>59</v>
      </c>
      <c r="H1" s="11" t="s">
        <v>61</v>
      </c>
      <c r="I1" s="11" t="s">
        <v>103</v>
      </c>
      <c r="J1" s="21" t="s">
        <v>65</v>
      </c>
      <c r="K1" s="9" t="s">
        <v>53</v>
      </c>
      <c r="L1" s="11" t="s">
        <v>60</v>
      </c>
      <c r="M1" s="11" t="s">
        <v>59</v>
      </c>
      <c r="N1" s="11" t="s">
        <v>61</v>
      </c>
      <c r="O1" s="11" t="s">
        <v>103</v>
      </c>
      <c r="P1" s="21" t="s">
        <v>66</v>
      </c>
      <c r="Q1" s="9" t="s">
        <v>53</v>
      </c>
      <c r="R1" s="11" t="s">
        <v>60</v>
      </c>
      <c r="S1" s="11" t="s">
        <v>59</v>
      </c>
      <c r="T1" s="11" t="s">
        <v>61</v>
      </c>
      <c r="U1" s="11" t="s">
        <v>103</v>
      </c>
      <c r="V1" s="21" t="s">
        <v>67</v>
      </c>
      <c r="W1" s="9" t="s">
        <v>53</v>
      </c>
      <c r="X1" s="11" t="s">
        <v>60</v>
      </c>
      <c r="Y1" s="11" t="s">
        <v>59</v>
      </c>
      <c r="Z1" s="11" t="s">
        <v>61</v>
      </c>
      <c r="AA1" s="11" t="s">
        <v>103</v>
      </c>
      <c r="AB1" s="21" t="s">
        <v>68</v>
      </c>
      <c r="AC1" s="9" t="s">
        <v>53</v>
      </c>
      <c r="AD1" s="11" t="s">
        <v>60</v>
      </c>
      <c r="AE1" s="11" t="s">
        <v>59</v>
      </c>
      <c r="AF1" s="11" t="s">
        <v>61</v>
      </c>
      <c r="AG1" s="11" t="s">
        <v>103</v>
      </c>
      <c r="AH1" s="21" t="s">
        <v>69</v>
      </c>
      <c r="AI1" s="9" t="s">
        <v>53</v>
      </c>
      <c r="AJ1" s="11" t="s">
        <v>60</v>
      </c>
      <c r="AK1" s="11" t="s">
        <v>59</v>
      </c>
      <c r="AL1" s="11" t="s">
        <v>61</v>
      </c>
      <c r="AM1" s="11" t="s">
        <v>103</v>
      </c>
      <c r="AN1" s="21" t="s">
        <v>70</v>
      </c>
      <c r="AO1" s="9" t="s">
        <v>53</v>
      </c>
      <c r="AP1" s="11" t="s">
        <v>60</v>
      </c>
      <c r="AQ1" s="11" t="s">
        <v>59</v>
      </c>
      <c r="AR1" s="11" t="s">
        <v>61</v>
      </c>
      <c r="AS1" s="11" t="s">
        <v>103</v>
      </c>
      <c r="AT1" s="21" t="s">
        <v>71</v>
      </c>
      <c r="AU1" s="9" t="s">
        <v>53</v>
      </c>
      <c r="AV1" s="11" t="s">
        <v>60</v>
      </c>
      <c r="AW1" s="11" t="s">
        <v>59</v>
      </c>
      <c r="AX1" s="11" t="s">
        <v>61</v>
      </c>
      <c r="AY1" s="11" t="s">
        <v>103</v>
      </c>
      <c r="AZ1" s="21" t="s">
        <v>72</v>
      </c>
      <c r="BA1" s="9" t="s">
        <v>53</v>
      </c>
      <c r="BB1" s="11" t="s">
        <v>60</v>
      </c>
      <c r="BC1" s="11" t="s">
        <v>59</v>
      </c>
      <c r="BD1" s="11" t="s">
        <v>61</v>
      </c>
      <c r="BE1" s="11" t="s">
        <v>103</v>
      </c>
      <c r="BF1" s="21" t="s">
        <v>73</v>
      </c>
      <c r="BG1" s="9" t="s">
        <v>53</v>
      </c>
      <c r="BH1" s="11" t="s">
        <v>60</v>
      </c>
      <c r="BI1" s="11" t="s">
        <v>59</v>
      </c>
      <c r="BJ1" s="11" t="s">
        <v>61</v>
      </c>
      <c r="BK1" s="11" t="s">
        <v>103</v>
      </c>
      <c r="BL1" s="21" t="s">
        <v>74</v>
      </c>
      <c r="BM1" s="9" t="s">
        <v>53</v>
      </c>
      <c r="BN1" s="11" t="s">
        <v>60</v>
      </c>
      <c r="BO1" s="11" t="s">
        <v>59</v>
      </c>
      <c r="BP1" s="11" t="s">
        <v>61</v>
      </c>
      <c r="BQ1" s="11" t="s">
        <v>103</v>
      </c>
      <c r="BR1" s="21" t="s">
        <v>75</v>
      </c>
      <c r="BS1" s="9" t="s">
        <v>53</v>
      </c>
      <c r="BT1" s="11" t="s">
        <v>60</v>
      </c>
      <c r="BU1" s="11" t="s">
        <v>59</v>
      </c>
      <c r="BV1" s="11" t="s">
        <v>61</v>
      </c>
      <c r="BW1" s="11" t="s">
        <v>103</v>
      </c>
      <c r="BX1" s="21" t="s">
        <v>76</v>
      </c>
      <c r="BY1" s="9" t="s">
        <v>53</v>
      </c>
      <c r="BZ1" s="11" t="s">
        <v>60</v>
      </c>
      <c r="CA1" s="11" t="s">
        <v>59</v>
      </c>
      <c r="CB1" s="11" t="s">
        <v>61</v>
      </c>
      <c r="CC1" s="11" t="s">
        <v>103</v>
      </c>
      <c r="CD1" s="21" t="s">
        <v>77</v>
      </c>
      <c r="CE1" s="9" t="s">
        <v>53</v>
      </c>
      <c r="CF1" s="11" t="s">
        <v>60</v>
      </c>
      <c r="CG1" s="11" t="s">
        <v>59</v>
      </c>
      <c r="CH1" s="11" t="s">
        <v>61</v>
      </c>
      <c r="CI1" s="11" t="s">
        <v>103</v>
      </c>
      <c r="CJ1" s="21" t="s">
        <v>78</v>
      </c>
      <c r="CK1" s="9" t="s">
        <v>53</v>
      </c>
      <c r="CL1" s="11" t="s">
        <v>60</v>
      </c>
      <c r="CM1" s="11" t="s">
        <v>59</v>
      </c>
      <c r="CN1" s="11" t="s">
        <v>61</v>
      </c>
      <c r="CO1" s="11" t="s">
        <v>103</v>
      </c>
      <c r="CP1" s="21" t="s">
        <v>79</v>
      </c>
      <c r="CQ1" s="9" t="s">
        <v>53</v>
      </c>
      <c r="CR1" s="11" t="s">
        <v>60</v>
      </c>
      <c r="CS1" s="11" t="s">
        <v>59</v>
      </c>
      <c r="CT1" s="11" t="s">
        <v>61</v>
      </c>
      <c r="CU1" s="11" t="s">
        <v>103</v>
      </c>
      <c r="CV1" s="21" t="s">
        <v>80</v>
      </c>
      <c r="CW1" s="9" t="s">
        <v>53</v>
      </c>
      <c r="CX1" s="11" t="s">
        <v>60</v>
      </c>
      <c r="CY1" s="11" t="s">
        <v>59</v>
      </c>
      <c r="CZ1" s="11" t="s">
        <v>61</v>
      </c>
      <c r="DA1" s="11" t="s">
        <v>103</v>
      </c>
      <c r="DB1" s="21" t="s">
        <v>81</v>
      </c>
      <c r="DC1" s="9" t="s">
        <v>53</v>
      </c>
      <c r="DD1" s="11" t="s">
        <v>60</v>
      </c>
      <c r="DE1" s="11" t="s">
        <v>59</v>
      </c>
      <c r="DF1" s="11" t="s">
        <v>61</v>
      </c>
      <c r="DG1" s="11" t="s">
        <v>103</v>
      </c>
      <c r="DH1" s="21" t="s">
        <v>82</v>
      </c>
      <c r="DI1" s="9" t="s">
        <v>53</v>
      </c>
      <c r="DJ1" s="11" t="s">
        <v>60</v>
      </c>
      <c r="DK1" s="11" t="s">
        <v>59</v>
      </c>
      <c r="DL1" s="11" t="s">
        <v>61</v>
      </c>
      <c r="DM1" s="11" t="s">
        <v>103</v>
      </c>
      <c r="DN1" s="21" t="s">
        <v>83</v>
      </c>
      <c r="DO1" s="9" t="s">
        <v>53</v>
      </c>
      <c r="DP1" s="11" t="s">
        <v>60</v>
      </c>
      <c r="DQ1" s="11" t="s">
        <v>59</v>
      </c>
      <c r="DR1" s="11" t="s">
        <v>61</v>
      </c>
      <c r="DS1" s="11" t="s">
        <v>62</v>
      </c>
      <c r="DT1" s="21" t="s">
        <v>84</v>
      </c>
      <c r="DU1" s="9" t="s">
        <v>53</v>
      </c>
      <c r="DV1" s="11" t="s">
        <v>60</v>
      </c>
      <c r="DW1" s="11" t="s">
        <v>59</v>
      </c>
      <c r="DX1" s="11" t="s">
        <v>61</v>
      </c>
      <c r="DY1" s="11" t="s">
        <v>62</v>
      </c>
      <c r="DZ1" s="21" t="s">
        <v>85</v>
      </c>
      <c r="EA1" s="9" t="s">
        <v>53</v>
      </c>
      <c r="EB1" s="11" t="s">
        <v>60</v>
      </c>
      <c r="EC1" s="11" t="s">
        <v>59</v>
      </c>
      <c r="ED1" s="11" t="s">
        <v>61</v>
      </c>
      <c r="EE1" s="11" t="s">
        <v>62</v>
      </c>
      <c r="EF1" s="21" t="s">
        <v>86</v>
      </c>
      <c r="EG1" s="9" t="s">
        <v>53</v>
      </c>
      <c r="EH1" s="11" t="s">
        <v>60</v>
      </c>
      <c r="EI1" s="11" t="s">
        <v>59</v>
      </c>
      <c r="EJ1" s="11" t="s">
        <v>61</v>
      </c>
      <c r="EK1" s="11" t="s">
        <v>62</v>
      </c>
      <c r="EL1" s="21" t="s">
        <v>87</v>
      </c>
      <c r="EM1" s="9" t="s">
        <v>53</v>
      </c>
      <c r="EN1" s="11" t="s">
        <v>60</v>
      </c>
      <c r="EO1" s="11" t="s">
        <v>59</v>
      </c>
      <c r="EP1" s="11" t="s">
        <v>61</v>
      </c>
      <c r="EQ1" s="11" t="s">
        <v>62</v>
      </c>
      <c r="ER1" s="21" t="s">
        <v>88</v>
      </c>
      <c r="ES1" s="9" t="s">
        <v>53</v>
      </c>
      <c r="ET1" s="11" t="s">
        <v>60</v>
      </c>
      <c r="EU1" s="11" t="s">
        <v>59</v>
      </c>
      <c r="EV1" s="11" t="s">
        <v>61</v>
      </c>
      <c r="EW1" s="11" t="s">
        <v>62</v>
      </c>
      <c r="EX1" s="21" t="s">
        <v>89</v>
      </c>
      <c r="EY1" s="9" t="s">
        <v>53</v>
      </c>
      <c r="EZ1" s="11" t="s">
        <v>60</v>
      </c>
      <c r="FA1" s="11" t="s">
        <v>59</v>
      </c>
      <c r="FB1" s="11" t="s">
        <v>61</v>
      </c>
      <c r="FC1" s="11" t="s">
        <v>62</v>
      </c>
      <c r="FD1" s="21" t="s">
        <v>90</v>
      </c>
      <c r="FE1" s="9" t="s">
        <v>53</v>
      </c>
      <c r="FF1" s="11" t="s">
        <v>60</v>
      </c>
      <c r="FG1" s="11" t="s">
        <v>59</v>
      </c>
      <c r="FH1" s="11" t="s">
        <v>61</v>
      </c>
      <c r="FI1" s="11" t="s">
        <v>62</v>
      </c>
      <c r="FJ1" s="21" t="s">
        <v>91</v>
      </c>
      <c r="FK1" s="9" t="s">
        <v>53</v>
      </c>
      <c r="FL1" s="11" t="s">
        <v>60</v>
      </c>
      <c r="FM1" s="11" t="s">
        <v>59</v>
      </c>
      <c r="FN1" s="11" t="s">
        <v>61</v>
      </c>
      <c r="FO1" s="11" t="s">
        <v>62</v>
      </c>
      <c r="FP1" s="21" t="s">
        <v>92</v>
      </c>
      <c r="FQ1" s="9" t="s">
        <v>53</v>
      </c>
      <c r="FR1" s="11" t="s">
        <v>60</v>
      </c>
      <c r="FS1" s="11" t="s">
        <v>59</v>
      </c>
      <c r="FT1" s="11" t="s">
        <v>61</v>
      </c>
      <c r="FU1" s="11" t="s">
        <v>62</v>
      </c>
      <c r="FV1" s="21" t="s">
        <v>93</v>
      </c>
      <c r="FW1" s="9" t="s">
        <v>53</v>
      </c>
      <c r="FX1" s="11" t="s">
        <v>60</v>
      </c>
      <c r="FY1" s="11" t="s">
        <v>59</v>
      </c>
      <c r="FZ1" s="11" t="s">
        <v>61</v>
      </c>
      <c r="GA1" s="11" t="s">
        <v>62</v>
      </c>
      <c r="GB1" s="21" t="s">
        <v>94</v>
      </c>
      <c r="GC1" s="9" t="s">
        <v>53</v>
      </c>
      <c r="GD1" s="11" t="s">
        <v>60</v>
      </c>
      <c r="GE1" s="11" t="s">
        <v>59</v>
      </c>
      <c r="GF1" s="11" t="s">
        <v>61</v>
      </c>
      <c r="GG1" s="11" t="s">
        <v>62</v>
      </c>
      <c r="GH1" s="21" t="s">
        <v>95</v>
      </c>
      <c r="GI1" s="9" t="s">
        <v>53</v>
      </c>
      <c r="GJ1" s="11" t="s">
        <v>60</v>
      </c>
      <c r="GK1" s="11" t="s">
        <v>59</v>
      </c>
      <c r="GL1" s="11" t="s">
        <v>61</v>
      </c>
      <c r="GM1" s="11" t="s">
        <v>62</v>
      </c>
      <c r="GN1" s="21" t="s">
        <v>96</v>
      </c>
      <c r="GO1" s="9" t="s">
        <v>53</v>
      </c>
      <c r="GP1" s="11" t="s">
        <v>60</v>
      </c>
      <c r="GQ1" s="11" t="s">
        <v>59</v>
      </c>
      <c r="GR1" s="11" t="s">
        <v>61</v>
      </c>
      <c r="GS1" s="11" t="s">
        <v>62</v>
      </c>
      <c r="GT1" s="21" t="s">
        <v>97</v>
      </c>
      <c r="GU1" s="9" t="s">
        <v>53</v>
      </c>
      <c r="GV1" s="11" t="s">
        <v>60</v>
      </c>
      <c r="GW1" s="11" t="s">
        <v>59</v>
      </c>
      <c r="GX1" s="11" t="s">
        <v>61</v>
      </c>
      <c r="GY1" s="11" t="s">
        <v>62</v>
      </c>
      <c r="GZ1" s="21" t="s">
        <v>98</v>
      </c>
      <c r="HA1" s="9" t="s">
        <v>53</v>
      </c>
      <c r="HB1" s="11" t="s">
        <v>60</v>
      </c>
      <c r="HC1" s="11" t="s">
        <v>59</v>
      </c>
      <c r="HD1" s="11" t="s">
        <v>61</v>
      </c>
      <c r="HE1" s="11" t="s">
        <v>62</v>
      </c>
      <c r="HF1" s="22" t="s">
        <v>56</v>
      </c>
      <c r="HG1" s="21" t="s">
        <v>64</v>
      </c>
      <c r="HH1" s="9" t="s">
        <v>53</v>
      </c>
      <c r="HI1" s="11" t="s">
        <v>54</v>
      </c>
      <c r="HJ1" s="11" t="s">
        <v>57</v>
      </c>
      <c r="HK1" s="11" t="s">
        <v>58</v>
      </c>
      <c r="HL1" s="11" t="s">
        <v>55</v>
      </c>
      <c r="HM1" s="21" t="s">
        <v>65</v>
      </c>
      <c r="HN1" s="9" t="s">
        <v>53</v>
      </c>
      <c r="HO1" s="11" t="s">
        <v>54</v>
      </c>
      <c r="HP1" s="11" t="s">
        <v>57</v>
      </c>
      <c r="HQ1" s="11" t="s">
        <v>58</v>
      </c>
      <c r="HR1" s="11" t="s">
        <v>55</v>
      </c>
      <c r="HS1" s="21" t="s">
        <v>66</v>
      </c>
      <c r="HT1" s="9" t="s">
        <v>53</v>
      </c>
      <c r="HU1" s="11" t="s">
        <v>54</v>
      </c>
      <c r="HV1" s="11" t="s">
        <v>57</v>
      </c>
      <c r="HW1" s="11" t="s">
        <v>58</v>
      </c>
      <c r="HX1" s="11" t="s">
        <v>55</v>
      </c>
      <c r="HY1" s="21" t="s">
        <v>67</v>
      </c>
      <c r="HZ1" s="9" t="s">
        <v>53</v>
      </c>
      <c r="IA1" s="11" t="s">
        <v>54</v>
      </c>
      <c r="IB1" s="11" t="s">
        <v>57</v>
      </c>
      <c r="IC1" s="11" t="s">
        <v>58</v>
      </c>
      <c r="ID1" s="11" t="s">
        <v>55</v>
      </c>
      <c r="IE1" s="21" t="s">
        <v>68</v>
      </c>
      <c r="IF1" s="9" t="s">
        <v>53</v>
      </c>
      <c r="IG1" s="11" t="s">
        <v>54</v>
      </c>
      <c r="IH1" s="11" t="s">
        <v>57</v>
      </c>
      <c r="II1" s="11" t="s">
        <v>58</v>
      </c>
      <c r="IJ1" s="11" t="s">
        <v>55</v>
      </c>
      <c r="IK1" s="21" t="s">
        <v>69</v>
      </c>
      <c r="IL1" s="9" t="s">
        <v>53</v>
      </c>
      <c r="IM1" s="11" t="s">
        <v>54</v>
      </c>
      <c r="IN1" s="11" t="s">
        <v>57</v>
      </c>
      <c r="IO1" s="11" t="s">
        <v>58</v>
      </c>
      <c r="IP1" s="11" t="s">
        <v>55</v>
      </c>
      <c r="IQ1" s="21" t="s">
        <v>70</v>
      </c>
      <c r="IR1" s="9" t="s">
        <v>53</v>
      </c>
      <c r="IS1" s="11" t="s">
        <v>54</v>
      </c>
      <c r="IT1" s="11" t="s">
        <v>57</v>
      </c>
      <c r="IU1" s="11" t="s">
        <v>58</v>
      </c>
      <c r="IV1" s="11" t="s">
        <v>55</v>
      </c>
      <c r="IW1" s="21" t="s">
        <v>71</v>
      </c>
      <c r="IX1" s="9" t="s">
        <v>53</v>
      </c>
      <c r="IY1" s="11" t="s">
        <v>54</v>
      </c>
      <c r="IZ1" s="11" t="s">
        <v>57</v>
      </c>
      <c r="JA1" s="11" t="s">
        <v>58</v>
      </c>
      <c r="JB1" s="11" t="s">
        <v>55</v>
      </c>
      <c r="JC1" s="21" t="s">
        <v>72</v>
      </c>
      <c r="JD1" s="9" t="s">
        <v>53</v>
      </c>
      <c r="JE1" s="11" t="s">
        <v>54</v>
      </c>
      <c r="JF1" s="11" t="s">
        <v>57</v>
      </c>
      <c r="JG1" s="11" t="s">
        <v>58</v>
      </c>
      <c r="JH1" s="11" t="s">
        <v>55</v>
      </c>
      <c r="JI1" s="21" t="s">
        <v>73</v>
      </c>
      <c r="JJ1" s="9" t="s">
        <v>53</v>
      </c>
      <c r="JK1" s="11" t="s">
        <v>54</v>
      </c>
      <c r="JL1" s="11" t="s">
        <v>57</v>
      </c>
      <c r="JM1" s="11" t="s">
        <v>58</v>
      </c>
      <c r="JN1" s="11" t="s">
        <v>55</v>
      </c>
      <c r="JO1" s="21" t="s">
        <v>74</v>
      </c>
      <c r="JP1" s="9" t="s">
        <v>53</v>
      </c>
      <c r="JQ1" s="11" t="s">
        <v>54</v>
      </c>
      <c r="JR1" s="11" t="s">
        <v>57</v>
      </c>
      <c r="JS1" s="11" t="s">
        <v>58</v>
      </c>
      <c r="JT1" s="11" t="s">
        <v>55</v>
      </c>
      <c r="JU1" s="21" t="s">
        <v>75</v>
      </c>
      <c r="JV1" s="9" t="s">
        <v>53</v>
      </c>
      <c r="JW1" s="11" t="s">
        <v>54</v>
      </c>
      <c r="JX1" s="11" t="s">
        <v>57</v>
      </c>
      <c r="JY1" s="11" t="s">
        <v>58</v>
      </c>
      <c r="JZ1" s="11" t="s">
        <v>55</v>
      </c>
      <c r="KA1" s="21" t="s">
        <v>76</v>
      </c>
      <c r="KB1" s="9" t="s">
        <v>53</v>
      </c>
      <c r="KC1" s="11" t="s">
        <v>54</v>
      </c>
      <c r="KD1" s="11" t="s">
        <v>57</v>
      </c>
      <c r="KE1" s="11" t="s">
        <v>58</v>
      </c>
      <c r="KF1" s="11" t="s">
        <v>55</v>
      </c>
      <c r="KG1" s="21" t="s">
        <v>77</v>
      </c>
      <c r="KH1" s="9" t="s">
        <v>53</v>
      </c>
      <c r="KI1" s="11" t="s">
        <v>54</v>
      </c>
      <c r="KJ1" s="11" t="s">
        <v>57</v>
      </c>
      <c r="KK1" s="11" t="s">
        <v>58</v>
      </c>
      <c r="KL1" s="11" t="s">
        <v>55</v>
      </c>
      <c r="KM1" s="21" t="s">
        <v>78</v>
      </c>
      <c r="KN1" s="9" t="s">
        <v>53</v>
      </c>
      <c r="KO1" s="11" t="s">
        <v>54</v>
      </c>
      <c r="KP1" s="11" t="s">
        <v>57</v>
      </c>
      <c r="KQ1" s="11" t="s">
        <v>58</v>
      </c>
      <c r="KR1" s="11" t="s">
        <v>55</v>
      </c>
      <c r="KS1" s="21" t="s">
        <v>79</v>
      </c>
      <c r="KT1" s="9" t="s">
        <v>53</v>
      </c>
      <c r="KU1" s="11" t="s">
        <v>54</v>
      </c>
      <c r="KV1" s="11" t="s">
        <v>57</v>
      </c>
      <c r="KW1" s="11" t="s">
        <v>58</v>
      </c>
      <c r="KX1" s="11" t="s">
        <v>55</v>
      </c>
      <c r="KY1" s="21" t="s">
        <v>80</v>
      </c>
      <c r="KZ1" s="9" t="s">
        <v>53</v>
      </c>
      <c r="LA1" s="11" t="s">
        <v>54</v>
      </c>
      <c r="LB1" s="11" t="s">
        <v>57</v>
      </c>
      <c r="LC1" s="11" t="s">
        <v>58</v>
      </c>
      <c r="LD1" s="11" t="s">
        <v>55</v>
      </c>
      <c r="LE1" s="21" t="s">
        <v>81</v>
      </c>
      <c r="LF1" s="9" t="s">
        <v>53</v>
      </c>
      <c r="LG1" s="11" t="s">
        <v>54</v>
      </c>
      <c r="LH1" s="11" t="s">
        <v>57</v>
      </c>
      <c r="LI1" s="11" t="s">
        <v>58</v>
      </c>
      <c r="LJ1" s="11" t="s">
        <v>55</v>
      </c>
      <c r="LK1" s="21" t="s">
        <v>82</v>
      </c>
      <c r="LL1" s="9" t="s">
        <v>53</v>
      </c>
      <c r="LM1" s="11" t="s">
        <v>54</v>
      </c>
      <c r="LN1" s="11" t="s">
        <v>57</v>
      </c>
      <c r="LO1" s="11" t="s">
        <v>58</v>
      </c>
      <c r="LP1" s="11" t="s">
        <v>55</v>
      </c>
      <c r="LQ1" s="21" t="s">
        <v>83</v>
      </c>
      <c r="LR1" s="9" t="s">
        <v>53</v>
      </c>
      <c r="LS1" s="11" t="s">
        <v>54</v>
      </c>
      <c r="LT1" s="11" t="s">
        <v>57</v>
      </c>
      <c r="LU1" s="11" t="s">
        <v>58</v>
      </c>
      <c r="LV1" s="11" t="s">
        <v>55</v>
      </c>
      <c r="LW1" s="21" t="s">
        <v>84</v>
      </c>
      <c r="LX1" s="9" t="s">
        <v>53</v>
      </c>
      <c r="LY1" s="11" t="s">
        <v>54</v>
      </c>
      <c r="LZ1" s="11" t="s">
        <v>57</v>
      </c>
      <c r="MA1" s="11" t="s">
        <v>58</v>
      </c>
      <c r="MB1" s="11" t="s">
        <v>55</v>
      </c>
      <c r="MC1" s="21" t="s">
        <v>85</v>
      </c>
      <c r="MD1" s="9" t="s">
        <v>53</v>
      </c>
      <c r="ME1" s="11" t="s">
        <v>54</v>
      </c>
      <c r="MF1" s="11" t="s">
        <v>57</v>
      </c>
      <c r="MG1" s="11" t="s">
        <v>58</v>
      </c>
      <c r="MH1" s="11" t="s">
        <v>55</v>
      </c>
      <c r="MI1" s="21" t="s">
        <v>86</v>
      </c>
      <c r="MJ1" s="9" t="s">
        <v>53</v>
      </c>
      <c r="MK1" s="11" t="s">
        <v>54</v>
      </c>
      <c r="ML1" s="11" t="s">
        <v>57</v>
      </c>
      <c r="MM1" s="11" t="s">
        <v>58</v>
      </c>
      <c r="MN1" s="11" t="s">
        <v>55</v>
      </c>
      <c r="MO1" s="21" t="s">
        <v>87</v>
      </c>
      <c r="MP1" s="9" t="s">
        <v>53</v>
      </c>
      <c r="MQ1" s="11" t="s">
        <v>54</v>
      </c>
      <c r="MR1" s="11" t="s">
        <v>57</v>
      </c>
      <c r="MS1" s="11" t="s">
        <v>58</v>
      </c>
      <c r="MT1" s="11" t="s">
        <v>55</v>
      </c>
      <c r="MU1" s="21" t="s">
        <v>88</v>
      </c>
      <c r="MV1" s="9" t="s">
        <v>53</v>
      </c>
      <c r="MW1" s="11" t="s">
        <v>54</v>
      </c>
      <c r="MX1" s="11" t="s">
        <v>57</v>
      </c>
      <c r="MY1" s="11" t="s">
        <v>58</v>
      </c>
      <c r="MZ1" s="11" t="s">
        <v>55</v>
      </c>
      <c r="NA1" s="21" t="s">
        <v>89</v>
      </c>
      <c r="NB1" s="9" t="s">
        <v>53</v>
      </c>
      <c r="NC1" s="11" t="s">
        <v>54</v>
      </c>
      <c r="ND1" s="11" t="s">
        <v>57</v>
      </c>
      <c r="NE1" s="11" t="s">
        <v>58</v>
      </c>
      <c r="NF1" s="11" t="s">
        <v>55</v>
      </c>
      <c r="NG1" s="21" t="s">
        <v>90</v>
      </c>
      <c r="NH1" s="9" t="s">
        <v>53</v>
      </c>
      <c r="NI1" s="11" t="s">
        <v>54</v>
      </c>
      <c r="NJ1" s="11" t="s">
        <v>57</v>
      </c>
      <c r="NK1" s="11" t="s">
        <v>58</v>
      </c>
      <c r="NL1" s="11" t="s">
        <v>55</v>
      </c>
      <c r="NM1" s="21" t="s">
        <v>91</v>
      </c>
      <c r="NN1" s="9" t="s">
        <v>53</v>
      </c>
      <c r="NO1" s="11" t="s">
        <v>54</v>
      </c>
      <c r="NP1" s="11" t="s">
        <v>57</v>
      </c>
      <c r="NQ1" s="11" t="s">
        <v>58</v>
      </c>
      <c r="NR1" s="11" t="s">
        <v>55</v>
      </c>
      <c r="NS1" s="21" t="s">
        <v>92</v>
      </c>
      <c r="NT1" s="9" t="s">
        <v>53</v>
      </c>
      <c r="NU1" s="11" t="s">
        <v>54</v>
      </c>
      <c r="NV1" s="11" t="s">
        <v>57</v>
      </c>
      <c r="NW1" s="11" t="s">
        <v>58</v>
      </c>
      <c r="NX1" s="11" t="s">
        <v>55</v>
      </c>
      <c r="NY1" s="21" t="s">
        <v>93</v>
      </c>
      <c r="NZ1" s="9" t="s">
        <v>53</v>
      </c>
      <c r="OA1" s="11" t="s">
        <v>54</v>
      </c>
      <c r="OB1" s="11" t="s">
        <v>57</v>
      </c>
      <c r="OC1" s="11" t="s">
        <v>58</v>
      </c>
      <c r="OD1" s="11" t="s">
        <v>55</v>
      </c>
      <c r="OE1" s="21" t="s">
        <v>94</v>
      </c>
      <c r="OF1" s="9" t="s">
        <v>53</v>
      </c>
      <c r="OG1" s="11" t="s">
        <v>54</v>
      </c>
      <c r="OH1" s="11" t="s">
        <v>57</v>
      </c>
      <c r="OI1" s="11" t="s">
        <v>58</v>
      </c>
      <c r="OJ1" s="11" t="s">
        <v>55</v>
      </c>
      <c r="OK1" s="21" t="s">
        <v>95</v>
      </c>
      <c r="OL1" s="9" t="s">
        <v>53</v>
      </c>
      <c r="OM1" s="11" t="s">
        <v>54</v>
      </c>
      <c r="ON1" s="11" t="s">
        <v>57</v>
      </c>
      <c r="OO1" s="11" t="s">
        <v>58</v>
      </c>
      <c r="OP1" s="11" t="s">
        <v>55</v>
      </c>
      <c r="OQ1" s="21" t="s">
        <v>96</v>
      </c>
      <c r="OR1" s="9" t="s">
        <v>53</v>
      </c>
      <c r="OS1" s="11" t="s">
        <v>54</v>
      </c>
      <c r="OT1" s="11" t="s">
        <v>57</v>
      </c>
      <c r="OU1" s="11" t="s">
        <v>58</v>
      </c>
      <c r="OV1" s="11" t="s">
        <v>55</v>
      </c>
      <c r="OW1" s="21" t="s">
        <v>97</v>
      </c>
      <c r="OX1" s="9" t="s">
        <v>53</v>
      </c>
      <c r="OY1" s="11" t="s">
        <v>54</v>
      </c>
      <c r="OZ1" s="11" t="s">
        <v>57</v>
      </c>
      <c r="PA1" s="11" t="s">
        <v>58</v>
      </c>
      <c r="PB1" s="11" t="s">
        <v>55</v>
      </c>
      <c r="PC1" s="21" t="s">
        <v>98</v>
      </c>
      <c r="PD1" s="9" t="s">
        <v>53</v>
      </c>
      <c r="PE1" s="11" t="s">
        <v>54</v>
      </c>
      <c r="PF1" s="11" t="s">
        <v>57</v>
      </c>
      <c r="PG1" s="11" t="s">
        <v>58</v>
      </c>
      <c r="PH1" s="11" t="s">
        <v>55</v>
      </c>
    </row>
    <row r="2" spans="1:424" ht="54">
      <c r="A2" s="90" t="e">
        <f>【総額及び平均額】賃上げ支援事業実績報告書!#REF!</f>
        <v>#REF!</v>
      </c>
      <c r="B2" s="90" t="e">
        <f>【総額及び平均額】賃上げ支援事業実績報告書!#REF!</f>
        <v>#REF!</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100</v>
      </c>
      <c r="G2" s="10">
        <f>【総額及び平均額】賃上げ支援事業実績報告書!$B13</f>
        <v>100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1"/>
      <c r="B3" s="91"/>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2000000</v>
      </c>
      <c r="HJ3" s="10">
        <f>【総額及び平均額】賃上げ支援事業実績報告書!$G13</f>
        <v>14560000</v>
      </c>
      <c r="HK3" s="10" t="e">
        <f>【総額及び平均額】賃上げ支援事業実績報告書!#REF!</f>
        <v>#REF!</v>
      </c>
      <c r="HL3" s="10">
        <f>【総額及び平均額】賃上げ支援事業実績報告書!$G14</f>
        <v>960000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7" priority="74">
      <formula>#REF!="×"</formula>
    </cfRule>
  </conditionalFormatting>
  <conditionalFormatting sqref="HB1:HE1">
    <cfRule type="expression" dxfId="26" priority="73">
      <formula>#REF!="×"</formula>
    </cfRule>
  </conditionalFormatting>
  <conditionalFormatting sqref="HI1:HL1">
    <cfRule type="expression" dxfId="25" priority="2">
      <formula>#REF!="×"</formula>
    </cfRule>
  </conditionalFormatting>
  <conditionalFormatting sqref="PE1:PH1">
    <cfRule type="expression" dxfId="24"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65"/>
  <sheetViews>
    <sheetView view="pageBreakPreview" zoomScale="85" zoomScaleNormal="85" zoomScaleSheetLayoutView="85" workbookViewId="0">
      <selection activeCell="A10" sqref="A10"/>
    </sheetView>
  </sheetViews>
  <sheetFormatPr defaultColWidth="9" defaultRowHeight="13.5"/>
  <cols>
    <col min="1" max="1" width="46.875" style="6" customWidth="1"/>
    <col min="2" max="4" width="15.125" style="14" customWidth="1"/>
    <col min="5" max="5" width="23.25" style="14" customWidth="1"/>
    <col min="6" max="6" width="84.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147</v>
      </c>
      <c r="B1" s="46"/>
      <c r="C1" s="46"/>
      <c r="D1" s="46"/>
      <c r="E1" s="46"/>
      <c r="F1" s="5"/>
      <c r="G1" s="28"/>
    </row>
    <row r="2" spans="1:12" ht="46.5" customHeight="1">
      <c r="A2" s="73" t="s">
        <v>111</v>
      </c>
      <c r="B2" s="74"/>
      <c r="C2" s="74"/>
      <c r="D2" s="74"/>
      <c r="E2" s="74"/>
      <c r="F2" s="74"/>
      <c r="G2" s="74"/>
      <c r="H2" s="45" t="s">
        <v>52</v>
      </c>
    </row>
    <row r="3" spans="1:12" ht="34.5" customHeight="1">
      <c r="A3" s="17" t="s">
        <v>180</v>
      </c>
      <c r="B3" s="18"/>
      <c r="C3" s="18"/>
      <c r="D3" s="18"/>
      <c r="E3" s="59" t="s">
        <v>163</v>
      </c>
      <c r="F3" s="17" t="s">
        <v>120</v>
      </c>
      <c r="G3" s="19">
        <f>SUM($G$10:$G$14)</f>
        <v>168000000</v>
      </c>
      <c r="H3" s="67" t="s">
        <v>181</v>
      </c>
    </row>
    <row r="4" spans="1:12" ht="33" customHeight="1">
      <c r="A4" s="17" t="s">
        <v>140</v>
      </c>
      <c r="B4" s="18"/>
      <c r="C4" s="18"/>
      <c r="D4" s="18"/>
      <c r="E4" s="59">
        <f>'対象病院報告シート（法人単位）'!A2</f>
        <v>2</v>
      </c>
      <c r="F4" s="44" t="s">
        <v>119</v>
      </c>
      <c r="G4" s="62">
        <v>0</v>
      </c>
      <c r="H4" s="55" t="s">
        <v>149</v>
      </c>
    </row>
    <row r="5" spans="1:12" ht="36.75" customHeight="1">
      <c r="F5" s="44" t="s">
        <v>157</v>
      </c>
      <c r="G5" s="19">
        <f>ROUNDDOWN(G3-G4,-3)</f>
        <v>168000000</v>
      </c>
      <c r="H5" s="55" t="s">
        <v>150</v>
      </c>
    </row>
    <row r="6" spans="1:12" ht="41.25" customHeight="1">
      <c r="A6" s="17" t="s">
        <v>159</v>
      </c>
      <c r="B6" s="39"/>
      <c r="C6" s="39"/>
      <c r="D6" s="39"/>
      <c r="E6" s="19" t="str">
        <f>IF(G5&gt;=G6,"○","×")</f>
        <v>○</v>
      </c>
      <c r="F6" s="17" t="s">
        <v>148</v>
      </c>
      <c r="G6" s="62">
        <f>'対象病院報告シート（法人単位）'!C201</f>
        <v>168000000</v>
      </c>
      <c r="H6" s="55" t="s">
        <v>151</v>
      </c>
    </row>
    <row r="7" spans="1:12" ht="26.25" customHeight="1">
      <c r="A7" s="17" t="s">
        <v>63</v>
      </c>
      <c r="B7" s="18"/>
      <c r="C7" s="18"/>
      <c r="D7" s="18"/>
      <c r="E7" s="20">
        <f>G6-G7</f>
        <v>168000000</v>
      </c>
      <c r="F7" s="17" t="s">
        <v>118</v>
      </c>
      <c r="G7" s="19">
        <f>IF(ROUNDDOWN(G6-G5,-3)&lt;=0,0,ROUNDDOWN(G6-G5,-3))</f>
        <v>0</v>
      </c>
      <c r="H7" s="55" t="s">
        <v>123</v>
      </c>
    </row>
    <row r="8" spans="1:12" ht="41.25" customHeight="1">
      <c r="A8" s="64" t="s">
        <v>176</v>
      </c>
      <c r="B8" s="75" t="s">
        <v>177</v>
      </c>
      <c r="C8" s="76"/>
      <c r="D8" s="76"/>
      <c r="E8" s="77"/>
      <c r="F8" s="81" t="s">
        <v>141</v>
      </c>
      <c r="G8" s="81"/>
      <c r="H8" s="8"/>
    </row>
    <row r="9" spans="1:12" s="38" customFormat="1" ht="66" customHeight="1">
      <c r="A9" s="35" t="s">
        <v>142</v>
      </c>
      <c r="B9" s="36" t="s">
        <v>101</v>
      </c>
      <c r="C9" s="36" t="s">
        <v>113</v>
      </c>
      <c r="D9" s="36" t="s">
        <v>100</v>
      </c>
      <c r="E9" s="36" t="s">
        <v>115</v>
      </c>
      <c r="F9" s="68" t="s">
        <v>122</v>
      </c>
      <c r="G9" s="69"/>
      <c r="H9" s="37" t="s">
        <v>102</v>
      </c>
    </row>
    <row r="10" spans="1:12" ht="39.75" customHeight="1">
      <c r="A10" s="11" t="s">
        <v>165</v>
      </c>
      <c r="B10" s="33">
        <v>1200</v>
      </c>
      <c r="C10" s="16">
        <v>10000</v>
      </c>
      <c r="D10" s="43">
        <v>2</v>
      </c>
      <c r="E10" s="16">
        <v>9000</v>
      </c>
      <c r="F10" s="66"/>
      <c r="G10" s="34">
        <f>B10*C10*D10</f>
        <v>24000000</v>
      </c>
      <c r="H10" s="15" t="s">
        <v>124</v>
      </c>
    </row>
    <row r="11" spans="1:12" ht="46.5" customHeight="1">
      <c r="A11" s="11" t="s">
        <v>178</v>
      </c>
      <c r="B11" s="33">
        <v>1200</v>
      </c>
      <c r="C11" s="16">
        <v>2000</v>
      </c>
      <c r="D11" s="43">
        <v>2</v>
      </c>
      <c r="E11" s="16">
        <v>2000</v>
      </c>
      <c r="F11" s="66"/>
      <c r="G11" s="34">
        <f>B11*C11*D11</f>
        <v>4800000</v>
      </c>
      <c r="H11" s="15" t="s">
        <v>125</v>
      </c>
    </row>
    <row r="12" spans="1:12" ht="80.25" customHeight="1">
      <c r="A12" s="11" t="s">
        <v>184</v>
      </c>
      <c r="B12" s="33">
        <v>1200</v>
      </c>
      <c r="C12" s="16">
        <v>2000</v>
      </c>
      <c r="D12" s="43">
        <v>2</v>
      </c>
      <c r="E12" s="42"/>
      <c r="F12" s="66"/>
      <c r="G12" s="34">
        <f>B12*C12*D12</f>
        <v>4800000</v>
      </c>
      <c r="H12" s="15" t="s">
        <v>132</v>
      </c>
    </row>
    <row r="13" spans="1:12" ht="50.1" customHeight="1">
      <c r="A13" s="11" t="s">
        <v>166</v>
      </c>
      <c r="B13" s="33">
        <v>1200</v>
      </c>
      <c r="C13" s="16">
        <v>28000</v>
      </c>
      <c r="D13" s="60">
        <v>4</v>
      </c>
      <c r="E13" s="40"/>
      <c r="F13" s="61"/>
      <c r="G13" s="34">
        <f>B13*C13*D13</f>
        <v>134400000</v>
      </c>
      <c r="H13" s="15" t="s">
        <v>175</v>
      </c>
      <c r="I13" s="6">
        <v>4</v>
      </c>
      <c r="J13" s="6">
        <v>3</v>
      </c>
      <c r="K13" s="6">
        <v>2</v>
      </c>
      <c r="L13" s="6">
        <v>1</v>
      </c>
    </row>
    <row r="14" spans="1:12" ht="54.75" customHeight="1">
      <c r="A14" s="92"/>
      <c r="B14" s="93"/>
      <c r="C14" s="93"/>
      <c r="D14" s="93"/>
      <c r="E14" s="93"/>
      <c r="F14" s="63" t="s">
        <v>182</v>
      </c>
      <c r="G14" s="16">
        <f>'別紙（2.0％超部分算定シート）（法人単位）'!I4+'別紙（2.0％超部分算定シート）（法人単位）'!I5+'別紙（2.0％超部分算定シート）（法人単位）'!I6</f>
        <v>0</v>
      </c>
      <c r="H14" s="15" t="s">
        <v>133</v>
      </c>
    </row>
    <row r="15" spans="1:12" ht="41.25" customHeight="1">
      <c r="A15" s="70" t="s">
        <v>179</v>
      </c>
      <c r="B15" s="71"/>
      <c r="C15" s="71"/>
      <c r="D15" s="71"/>
      <c r="E15" s="71"/>
      <c r="F15" s="71"/>
      <c r="G15" s="72"/>
      <c r="H15" s="15"/>
    </row>
    <row r="16" spans="1:12" s="38" customFormat="1" ht="72.75" customHeight="1">
      <c r="A16" s="35" t="s">
        <v>117</v>
      </c>
      <c r="B16" s="36" t="s">
        <v>101</v>
      </c>
      <c r="C16" s="36" t="s">
        <v>162</v>
      </c>
      <c r="D16" s="36" t="s">
        <v>100</v>
      </c>
      <c r="E16" s="36" t="s">
        <v>115</v>
      </c>
      <c r="F16" s="68" t="s">
        <v>122</v>
      </c>
      <c r="G16" s="69"/>
      <c r="H16" s="37" t="s">
        <v>102</v>
      </c>
    </row>
    <row r="17" spans="1:12" ht="50.25" customHeight="1">
      <c r="A17" s="11" t="s">
        <v>165</v>
      </c>
      <c r="B17" s="33">
        <v>500</v>
      </c>
      <c r="C17" s="16">
        <v>10000</v>
      </c>
      <c r="D17" s="43">
        <v>2</v>
      </c>
      <c r="E17" s="16">
        <v>9000</v>
      </c>
      <c r="F17" s="11"/>
      <c r="G17" s="34">
        <f t="shared" ref="G17:G64" si="0">B17*C17*D17</f>
        <v>10000000</v>
      </c>
      <c r="H17" s="15" t="s">
        <v>124</v>
      </c>
    </row>
    <row r="18" spans="1:12" ht="48.75" customHeight="1">
      <c r="A18" s="11" t="s">
        <v>178</v>
      </c>
      <c r="B18" s="33">
        <v>500</v>
      </c>
      <c r="C18" s="16">
        <v>2000</v>
      </c>
      <c r="D18" s="43">
        <v>2</v>
      </c>
      <c r="E18" s="16">
        <v>2000</v>
      </c>
      <c r="F18" s="11"/>
      <c r="G18" s="34">
        <f t="shared" si="0"/>
        <v>2000000</v>
      </c>
      <c r="H18" s="15" t="s">
        <v>125</v>
      </c>
    </row>
    <row r="19" spans="1:12" ht="80.25" customHeight="1">
      <c r="A19" s="11" t="s">
        <v>184</v>
      </c>
      <c r="B19" s="33">
        <v>500</v>
      </c>
      <c r="C19" s="16">
        <v>2000</v>
      </c>
      <c r="D19" s="43">
        <v>2</v>
      </c>
      <c r="E19" s="42"/>
      <c r="F19" s="11"/>
      <c r="G19" s="34">
        <f t="shared" si="0"/>
        <v>2000000</v>
      </c>
      <c r="H19" s="15" t="s">
        <v>132</v>
      </c>
    </row>
    <row r="20" spans="1:12" ht="50.1" customHeight="1">
      <c r="A20" s="11" t="s">
        <v>166</v>
      </c>
      <c r="B20" s="33">
        <v>500</v>
      </c>
      <c r="C20" s="16">
        <v>28000</v>
      </c>
      <c r="D20" s="60">
        <v>4</v>
      </c>
      <c r="E20" s="40"/>
      <c r="F20" s="61"/>
      <c r="G20" s="34">
        <f>B20*C20*D20</f>
        <v>56000000</v>
      </c>
      <c r="H20" s="15" t="s">
        <v>175</v>
      </c>
      <c r="I20" s="6">
        <v>4</v>
      </c>
      <c r="J20" s="6">
        <v>3</v>
      </c>
      <c r="K20" s="6">
        <v>2</v>
      </c>
      <c r="L20" s="6">
        <v>1</v>
      </c>
    </row>
    <row r="21" spans="1:12" s="38" customFormat="1" ht="72.75" customHeight="1">
      <c r="A21" s="35" t="s">
        <v>116</v>
      </c>
      <c r="B21" s="36" t="s">
        <v>101</v>
      </c>
      <c r="C21" s="36" t="s">
        <v>162</v>
      </c>
      <c r="D21" s="36" t="s">
        <v>100</v>
      </c>
      <c r="E21" s="36" t="s">
        <v>115</v>
      </c>
      <c r="F21" s="68" t="s">
        <v>122</v>
      </c>
      <c r="G21" s="69"/>
      <c r="H21" s="37" t="s">
        <v>102</v>
      </c>
    </row>
    <row r="22" spans="1:12" ht="41.25" customHeight="1">
      <c r="A22" s="11" t="s">
        <v>165</v>
      </c>
      <c r="B22" s="33">
        <v>50</v>
      </c>
      <c r="C22" s="16">
        <v>10000</v>
      </c>
      <c r="D22" s="43">
        <v>2</v>
      </c>
      <c r="E22" s="16">
        <v>9000</v>
      </c>
      <c r="F22" s="11"/>
      <c r="G22" s="34">
        <f t="shared" si="0"/>
        <v>1000000</v>
      </c>
      <c r="H22" s="15" t="s">
        <v>124</v>
      </c>
    </row>
    <row r="23" spans="1:12" ht="48" customHeight="1">
      <c r="A23" s="11" t="s">
        <v>178</v>
      </c>
      <c r="B23" s="33">
        <v>50</v>
      </c>
      <c r="C23" s="16">
        <v>2000</v>
      </c>
      <c r="D23" s="43">
        <v>2</v>
      </c>
      <c r="E23" s="16">
        <v>2000</v>
      </c>
      <c r="F23" s="11"/>
      <c r="G23" s="34">
        <f t="shared" si="0"/>
        <v>200000</v>
      </c>
      <c r="H23" s="15" t="s">
        <v>125</v>
      </c>
    </row>
    <row r="24" spans="1:12" ht="80.25" customHeight="1">
      <c r="A24" s="11" t="s">
        <v>184</v>
      </c>
      <c r="B24" s="33">
        <v>50</v>
      </c>
      <c r="C24" s="16">
        <v>2000</v>
      </c>
      <c r="D24" s="43">
        <v>2</v>
      </c>
      <c r="E24" s="42"/>
      <c r="F24" s="11"/>
      <c r="G24" s="34">
        <f t="shared" si="0"/>
        <v>200000</v>
      </c>
      <c r="H24" s="15" t="s">
        <v>132</v>
      </c>
    </row>
    <row r="25" spans="1:12" ht="50.1" customHeight="1">
      <c r="A25" s="11" t="s">
        <v>166</v>
      </c>
      <c r="B25" s="33">
        <v>50</v>
      </c>
      <c r="C25" s="16">
        <v>28000</v>
      </c>
      <c r="D25" s="60">
        <v>4</v>
      </c>
      <c r="E25" s="40"/>
      <c r="F25" s="61"/>
      <c r="G25" s="34">
        <f>B25*C25*D25</f>
        <v>5600000</v>
      </c>
      <c r="H25" s="15" t="s">
        <v>175</v>
      </c>
      <c r="I25" s="6">
        <v>4</v>
      </c>
      <c r="J25" s="6">
        <v>3</v>
      </c>
      <c r="K25" s="6">
        <v>2</v>
      </c>
      <c r="L25" s="6">
        <v>1</v>
      </c>
    </row>
    <row r="26" spans="1:12" s="38" customFormat="1" ht="72.75" customHeight="1">
      <c r="A26" s="35" t="s">
        <v>143</v>
      </c>
      <c r="B26" s="36" t="s">
        <v>101</v>
      </c>
      <c r="C26" s="36" t="s">
        <v>162</v>
      </c>
      <c r="D26" s="36" t="s">
        <v>100</v>
      </c>
      <c r="E26" s="36" t="s">
        <v>115</v>
      </c>
      <c r="F26" s="68" t="s">
        <v>122</v>
      </c>
      <c r="G26" s="69"/>
      <c r="H26" s="37" t="s">
        <v>102</v>
      </c>
    </row>
    <row r="27" spans="1:12" ht="50.25" customHeight="1">
      <c r="A27" s="11" t="s">
        <v>165</v>
      </c>
      <c r="B27" s="33">
        <v>20</v>
      </c>
      <c r="C27" s="16">
        <v>10000</v>
      </c>
      <c r="D27" s="43">
        <v>2</v>
      </c>
      <c r="E27" s="16">
        <v>9000</v>
      </c>
      <c r="F27" s="11"/>
      <c r="G27" s="34">
        <f t="shared" si="0"/>
        <v>400000</v>
      </c>
      <c r="H27" s="15" t="s">
        <v>124</v>
      </c>
    </row>
    <row r="28" spans="1:12" ht="57" customHeight="1">
      <c r="A28" s="11" t="s">
        <v>178</v>
      </c>
      <c r="B28" s="33">
        <v>20</v>
      </c>
      <c r="C28" s="16">
        <v>2000</v>
      </c>
      <c r="D28" s="43">
        <v>2</v>
      </c>
      <c r="E28" s="16">
        <v>2000</v>
      </c>
      <c r="F28" s="11"/>
      <c r="G28" s="34">
        <f t="shared" si="0"/>
        <v>80000</v>
      </c>
      <c r="H28" s="15" t="s">
        <v>125</v>
      </c>
    </row>
    <row r="29" spans="1:12" ht="80.25" customHeight="1">
      <c r="A29" s="11" t="s">
        <v>184</v>
      </c>
      <c r="B29" s="33">
        <v>20</v>
      </c>
      <c r="C29" s="16">
        <v>2000</v>
      </c>
      <c r="D29" s="43">
        <v>2</v>
      </c>
      <c r="E29" s="42"/>
      <c r="F29" s="11"/>
      <c r="G29" s="34">
        <f t="shared" si="0"/>
        <v>80000</v>
      </c>
      <c r="H29" s="15" t="s">
        <v>132</v>
      </c>
    </row>
    <row r="30" spans="1:12" ht="50.1" customHeight="1">
      <c r="A30" s="11" t="s">
        <v>166</v>
      </c>
      <c r="B30" s="33">
        <v>20</v>
      </c>
      <c r="C30" s="16">
        <v>28000</v>
      </c>
      <c r="D30" s="60">
        <v>4</v>
      </c>
      <c r="E30" s="40"/>
      <c r="F30" s="61"/>
      <c r="G30" s="34">
        <f>B30*C30*D30</f>
        <v>2240000</v>
      </c>
      <c r="H30" s="15" t="s">
        <v>175</v>
      </c>
      <c r="I30" s="6">
        <v>4</v>
      </c>
      <c r="J30" s="6">
        <v>3</v>
      </c>
      <c r="K30" s="6">
        <v>2</v>
      </c>
      <c r="L30" s="6">
        <v>1</v>
      </c>
    </row>
    <row r="31" spans="1:12" s="38" customFormat="1" ht="72.75" customHeight="1">
      <c r="A31" s="35" t="s">
        <v>144</v>
      </c>
      <c r="B31" s="36" t="s">
        <v>101</v>
      </c>
      <c r="C31" s="36" t="s">
        <v>162</v>
      </c>
      <c r="D31" s="36" t="s">
        <v>100</v>
      </c>
      <c r="E31" s="36" t="s">
        <v>115</v>
      </c>
      <c r="F31" s="68" t="s">
        <v>122</v>
      </c>
      <c r="G31" s="69"/>
      <c r="H31" s="37" t="s">
        <v>102</v>
      </c>
    </row>
    <row r="32" spans="1:12" ht="50.25" customHeight="1">
      <c r="A32" s="11" t="s">
        <v>165</v>
      </c>
      <c r="B32" s="33">
        <v>80</v>
      </c>
      <c r="C32" s="16">
        <v>10000</v>
      </c>
      <c r="D32" s="43">
        <v>2</v>
      </c>
      <c r="E32" s="16">
        <v>9000</v>
      </c>
      <c r="F32" s="11"/>
      <c r="G32" s="34">
        <f t="shared" si="0"/>
        <v>1600000</v>
      </c>
      <c r="H32" s="15" t="s">
        <v>124</v>
      </c>
    </row>
    <row r="33" spans="1:12" ht="57" customHeight="1">
      <c r="A33" s="11" t="s">
        <v>178</v>
      </c>
      <c r="B33" s="33">
        <v>80</v>
      </c>
      <c r="C33" s="16">
        <v>2000</v>
      </c>
      <c r="D33" s="43">
        <v>2</v>
      </c>
      <c r="E33" s="16">
        <v>2000</v>
      </c>
      <c r="F33" s="11"/>
      <c r="G33" s="34">
        <f t="shared" si="0"/>
        <v>320000</v>
      </c>
      <c r="H33" s="15" t="s">
        <v>125</v>
      </c>
    </row>
    <row r="34" spans="1:12" ht="80.25" customHeight="1">
      <c r="A34" s="11" t="s">
        <v>184</v>
      </c>
      <c r="B34" s="33">
        <v>80</v>
      </c>
      <c r="C34" s="16">
        <v>2000</v>
      </c>
      <c r="D34" s="43">
        <v>2</v>
      </c>
      <c r="E34" s="42"/>
      <c r="F34" s="11"/>
      <c r="G34" s="34">
        <f t="shared" si="0"/>
        <v>320000</v>
      </c>
      <c r="H34" s="15" t="s">
        <v>132</v>
      </c>
    </row>
    <row r="35" spans="1:12" ht="50.1" customHeight="1">
      <c r="A35" s="11" t="s">
        <v>166</v>
      </c>
      <c r="B35" s="33">
        <v>80</v>
      </c>
      <c r="C35" s="16">
        <v>28000</v>
      </c>
      <c r="D35" s="60">
        <v>4</v>
      </c>
      <c r="E35" s="40"/>
      <c r="F35" s="61"/>
      <c r="G35" s="34">
        <f>B35*C35*D35</f>
        <v>8960000</v>
      </c>
      <c r="H35" s="15" t="s">
        <v>175</v>
      </c>
      <c r="I35" s="6">
        <v>4</v>
      </c>
      <c r="J35" s="6">
        <v>3</v>
      </c>
      <c r="K35" s="6">
        <v>2</v>
      </c>
      <c r="L35" s="6">
        <v>1</v>
      </c>
    </row>
    <row r="36" spans="1:12" s="38" customFormat="1" ht="72.75" customHeight="1">
      <c r="A36" s="35" t="s">
        <v>145</v>
      </c>
      <c r="B36" s="36" t="s">
        <v>101</v>
      </c>
      <c r="C36" s="36" t="s">
        <v>162</v>
      </c>
      <c r="D36" s="36" t="s">
        <v>100</v>
      </c>
      <c r="E36" s="36" t="s">
        <v>115</v>
      </c>
      <c r="F36" s="68" t="s">
        <v>122</v>
      </c>
      <c r="G36" s="69"/>
      <c r="H36" s="37" t="s">
        <v>102</v>
      </c>
    </row>
    <row r="37" spans="1:12" ht="50.25" customHeight="1">
      <c r="A37" s="11" t="s">
        <v>165</v>
      </c>
      <c r="B37" s="33">
        <v>5</v>
      </c>
      <c r="C37" s="16">
        <v>10000</v>
      </c>
      <c r="D37" s="43">
        <v>2</v>
      </c>
      <c r="E37" s="16">
        <v>9000</v>
      </c>
      <c r="F37" s="11"/>
      <c r="G37" s="34">
        <f t="shared" si="0"/>
        <v>100000</v>
      </c>
      <c r="H37" s="15" t="s">
        <v>124</v>
      </c>
    </row>
    <row r="38" spans="1:12" ht="57" customHeight="1">
      <c r="A38" s="11" t="s">
        <v>178</v>
      </c>
      <c r="B38" s="33">
        <v>5</v>
      </c>
      <c r="C38" s="16">
        <v>2000</v>
      </c>
      <c r="D38" s="43">
        <v>2</v>
      </c>
      <c r="E38" s="16">
        <v>2000</v>
      </c>
      <c r="F38" s="11"/>
      <c r="G38" s="34">
        <f t="shared" si="0"/>
        <v>20000</v>
      </c>
      <c r="H38" s="15" t="s">
        <v>125</v>
      </c>
    </row>
    <row r="39" spans="1:12" ht="80.25" customHeight="1">
      <c r="A39" s="11" t="s">
        <v>184</v>
      </c>
      <c r="B39" s="33">
        <v>5</v>
      </c>
      <c r="C39" s="16">
        <v>2000</v>
      </c>
      <c r="D39" s="43">
        <v>2</v>
      </c>
      <c r="E39" s="42"/>
      <c r="F39" s="11"/>
      <c r="G39" s="34">
        <f t="shared" si="0"/>
        <v>20000</v>
      </c>
      <c r="H39" s="15" t="s">
        <v>132</v>
      </c>
    </row>
    <row r="40" spans="1:12" ht="50.1" customHeight="1">
      <c r="A40" s="11" t="s">
        <v>166</v>
      </c>
      <c r="B40" s="33">
        <v>5</v>
      </c>
      <c r="C40" s="16">
        <v>28000</v>
      </c>
      <c r="D40" s="60">
        <v>4</v>
      </c>
      <c r="E40" s="40"/>
      <c r="F40" s="61"/>
      <c r="G40" s="34">
        <f>B40*C40*D40</f>
        <v>560000</v>
      </c>
      <c r="H40" s="15" t="s">
        <v>175</v>
      </c>
      <c r="I40" s="6">
        <v>4</v>
      </c>
      <c r="J40" s="6">
        <v>3</v>
      </c>
      <c r="K40" s="6">
        <v>2</v>
      </c>
      <c r="L40" s="6">
        <v>1</v>
      </c>
    </row>
    <row r="41" spans="1:12" s="38" customFormat="1" ht="72.75" customHeight="1">
      <c r="A41" s="35" t="s">
        <v>139</v>
      </c>
      <c r="B41" s="36" t="s">
        <v>101</v>
      </c>
      <c r="C41" s="36" t="s">
        <v>162</v>
      </c>
      <c r="D41" s="36" t="s">
        <v>100</v>
      </c>
      <c r="E41" s="36" t="s">
        <v>115</v>
      </c>
      <c r="F41" s="68" t="s">
        <v>122</v>
      </c>
      <c r="G41" s="69"/>
      <c r="H41" s="37" t="s">
        <v>102</v>
      </c>
    </row>
    <row r="42" spans="1:12" ht="50.25" customHeight="1">
      <c r="A42" s="11" t="s">
        <v>165</v>
      </c>
      <c r="B42" s="33">
        <v>10</v>
      </c>
      <c r="C42" s="16">
        <v>10000</v>
      </c>
      <c r="D42" s="43">
        <v>2</v>
      </c>
      <c r="E42" s="16">
        <v>9000</v>
      </c>
      <c r="F42" s="11"/>
      <c r="G42" s="34">
        <f t="shared" si="0"/>
        <v>200000</v>
      </c>
      <c r="H42" s="15" t="s">
        <v>124</v>
      </c>
    </row>
    <row r="43" spans="1:12" ht="57" customHeight="1">
      <c r="A43" s="11" t="s">
        <v>178</v>
      </c>
      <c r="B43" s="33">
        <v>10</v>
      </c>
      <c r="C43" s="16">
        <v>2000</v>
      </c>
      <c r="D43" s="43">
        <v>2</v>
      </c>
      <c r="E43" s="16">
        <v>2000</v>
      </c>
      <c r="F43" s="11"/>
      <c r="G43" s="34">
        <f t="shared" si="0"/>
        <v>40000</v>
      </c>
      <c r="H43" s="15" t="s">
        <v>125</v>
      </c>
    </row>
    <row r="44" spans="1:12" ht="80.25" customHeight="1">
      <c r="A44" s="11" t="s">
        <v>184</v>
      </c>
      <c r="B44" s="33">
        <v>10</v>
      </c>
      <c r="C44" s="16">
        <v>2000</v>
      </c>
      <c r="D44" s="43">
        <v>2</v>
      </c>
      <c r="E44" s="42"/>
      <c r="F44" s="11"/>
      <c r="G44" s="34">
        <f t="shared" si="0"/>
        <v>40000</v>
      </c>
      <c r="H44" s="15" t="s">
        <v>132</v>
      </c>
    </row>
    <row r="45" spans="1:12" ht="50.1" customHeight="1">
      <c r="A45" s="11" t="s">
        <v>166</v>
      </c>
      <c r="B45" s="33">
        <v>10</v>
      </c>
      <c r="C45" s="16">
        <v>28000</v>
      </c>
      <c r="D45" s="60">
        <v>4</v>
      </c>
      <c r="E45" s="40"/>
      <c r="F45" s="61"/>
      <c r="G45" s="34">
        <f>B45*C45*D45</f>
        <v>1120000</v>
      </c>
      <c r="H45" s="15" t="s">
        <v>175</v>
      </c>
      <c r="I45" s="6">
        <v>4</v>
      </c>
      <c r="J45" s="6">
        <v>3</v>
      </c>
      <c r="K45" s="6">
        <v>2</v>
      </c>
      <c r="L45" s="6">
        <v>1</v>
      </c>
    </row>
    <row r="46" spans="1:12" s="38" customFormat="1" ht="72.75" customHeight="1">
      <c r="A46" s="35" t="s">
        <v>152</v>
      </c>
      <c r="B46" s="36" t="s">
        <v>101</v>
      </c>
      <c r="C46" s="36" t="s">
        <v>162</v>
      </c>
      <c r="D46" s="36" t="s">
        <v>100</v>
      </c>
      <c r="E46" s="36" t="s">
        <v>115</v>
      </c>
      <c r="F46" s="68" t="s">
        <v>122</v>
      </c>
      <c r="G46" s="69"/>
      <c r="H46" s="37" t="s">
        <v>102</v>
      </c>
    </row>
    <row r="47" spans="1:12" ht="50.25" customHeight="1">
      <c r="A47" s="11" t="s">
        <v>165</v>
      </c>
      <c r="B47" s="33">
        <v>7</v>
      </c>
      <c r="C47" s="16">
        <v>10000</v>
      </c>
      <c r="D47" s="43">
        <v>2</v>
      </c>
      <c r="E47" s="16">
        <v>9000</v>
      </c>
      <c r="F47" s="11"/>
      <c r="G47" s="34">
        <f t="shared" si="0"/>
        <v>140000</v>
      </c>
      <c r="H47" s="15" t="s">
        <v>124</v>
      </c>
    </row>
    <row r="48" spans="1:12" ht="57" customHeight="1">
      <c r="A48" s="11" t="s">
        <v>178</v>
      </c>
      <c r="B48" s="33">
        <v>7</v>
      </c>
      <c r="C48" s="16">
        <v>2000</v>
      </c>
      <c r="D48" s="43">
        <v>2</v>
      </c>
      <c r="E48" s="16">
        <v>2000</v>
      </c>
      <c r="F48" s="11"/>
      <c r="G48" s="34">
        <f t="shared" si="0"/>
        <v>28000</v>
      </c>
      <c r="H48" s="15" t="s">
        <v>125</v>
      </c>
    </row>
    <row r="49" spans="1:12" ht="80.25" customHeight="1">
      <c r="A49" s="11" t="s">
        <v>184</v>
      </c>
      <c r="B49" s="33">
        <v>7</v>
      </c>
      <c r="C49" s="16">
        <v>2000</v>
      </c>
      <c r="D49" s="43">
        <v>2</v>
      </c>
      <c r="E49" s="42"/>
      <c r="F49" s="11"/>
      <c r="G49" s="34">
        <f t="shared" si="0"/>
        <v>28000</v>
      </c>
      <c r="H49" s="15" t="s">
        <v>132</v>
      </c>
    </row>
    <row r="50" spans="1:12" ht="50.1" customHeight="1">
      <c r="A50" s="11" t="s">
        <v>166</v>
      </c>
      <c r="B50" s="33">
        <v>7</v>
      </c>
      <c r="C50" s="16">
        <v>28000</v>
      </c>
      <c r="D50" s="60">
        <v>4</v>
      </c>
      <c r="E50" s="40"/>
      <c r="F50" s="61"/>
      <c r="G50" s="34">
        <f>B50*C50*D50</f>
        <v>784000</v>
      </c>
      <c r="H50" s="15" t="s">
        <v>175</v>
      </c>
      <c r="I50" s="6">
        <v>4</v>
      </c>
      <c r="J50" s="6">
        <v>3</v>
      </c>
      <c r="K50" s="6">
        <v>2</v>
      </c>
      <c r="L50" s="6">
        <v>1</v>
      </c>
    </row>
    <row r="51" spans="1:12" s="38" customFormat="1" ht="72.75" customHeight="1">
      <c r="A51" s="35" t="s">
        <v>153</v>
      </c>
      <c r="B51" s="36" t="s">
        <v>101</v>
      </c>
      <c r="C51" s="36" t="s">
        <v>162</v>
      </c>
      <c r="D51" s="36" t="s">
        <v>100</v>
      </c>
      <c r="E51" s="36" t="s">
        <v>115</v>
      </c>
      <c r="F51" s="68" t="s">
        <v>122</v>
      </c>
      <c r="G51" s="69"/>
      <c r="H51" s="37" t="s">
        <v>102</v>
      </c>
    </row>
    <row r="52" spans="1:12" ht="50.25" customHeight="1">
      <c r="A52" s="11" t="s">
        <v>165</v>
      </c>
      <c r="B52" s="33">
        <v>3</v>
      </c>
      <c r="C52" s="16">
        <v>10000</v>
      </c>
      <c r="D52" s="43">
        <v>2</v>
      </c>
      <c r="E52" s="16">
        <v>9000</v>
      </c>
      <c r="F52" s="11"/>
      <c r="G52" s="34">
        <f t="shared" si="0"/>
        <v>60000</v>
      </c>
      <c r="H52" s="15" t="s">
        <v>124</v>
      </c>
    </row>
    <row r="53" spans="1:12" ht="57" customHeight="1">
      <c r="A53" s="11" t="s">
        <v>178</v>
      </c>
      <c r="B53" s="33">
        <v>3</v>
      </c>
      <c r="C53" s="16">
        <v>2000</v>
      </c>
      <c r="D53" s="43">
        <v>2</v>
      </c>
      <c r="E53" s="16">
        <v>2000</v>
      </c>
      <c r="F53" s="11"/>
      <c r="G53" s="34">
        <f t="shared" si="0"/>
        <v>12000</v>
      </c>
      <c r="H53" s="15" t="s">
        <v>125</v>
      </c>
    </row>
    <row r="54" spans="1:12" ht="80.25" customHeight="1">
      <c r="A54" s="11" t="s">
        <v>184</v>
      </c>
      <c r="B54" s="33">
        <v>3</v>
      </c>
      <c r="C54" s="16">
        <v>2000</v>
      </c>
      <c r="D54" s="43">
        <v>2</v>
      </c>
      <c r="E54" s="42"/>
      <c r="F54" s="11"/>
      <c r="G54" s="34">
        <f t="shared" si="0"/>
        <v>12000</v>
      </c>
      <c r="H54" s="15" t="s">
        <v>132</v>
      </c>
    </row>
    <row r="55" spans="1:12" ht="50.1" customHeight="1">
      <c r="A55" s="11" t="s">
        <v>166</v>
      </c>
      <c r="B55" s="33">
        <v>3</v>
      </c>
      <c r="C55" s="16">
        <v>28000</v>
      </c>
      <c r="D55" s="60">
        <v>4</v>
      </c>
      <c r="E55" s="40"/>
      <c r="F55" s="61"/>
      <c r="G55" s="34">
        <f>B55*C55*D55</f>
        <v>336000</v>
      </c>
      <c r="H55" s="15" t="s">
        <v>175</v>
      </c>
      <c r="I55" s="6">
        <v>4</v>
      </c>
      <c r="J55" s="6">
        <v>3</v>
      </c>
      <c r="K55" s="6">
        <v>2</v>
      </c>
      <c r="L55" s="6">
        <v>1</v>
      </c>
    </row>
    <row r="56" spans="1:12" s="38" customFormat="1" ht="72.75" customHeight="1">
      <c r="A56" s="35" t="s">
        <v>154</v>
      </c>
      <c r="B56" s="36" t="s">
        <v>101</v>
      </c>
      <c r="C56" s="36" t="s">
        <v>162</v>
      </c>
      <c r="D56" s="36" t="s">
        <v>100</v>
      </c>
      <c r="E56" s="36" t="s">
        <v>115</v>
      </c>
      <c r="F56" s="68" t="s">
        <v>122</v>
      </c>
      <c r="G56" s="69"/>
      <c r="H56" s="37" t="s">
        <v>102</v>
      </c>
    </row>
    <row r="57" spans="1:12" ht="50.25" customHeight="1">
      <c r="A57" s="11" t="s">
        <v>165</v>
      </c>
      <c r="B57" s="33">
        <v>0</v>
      </c>
      <c r="C57" s="16"/>
      <c r="D57" s="43"/>
      <c r="E57" s="16"/>
      <c r="F57" s="11"/>
      <c r="G57" s="34">
        <f t="shared" si="0"/>
        <v>0</v>
      </c>
      <c r="H57" s="15" t="s">
        <v>124</v>
      </c>
    </row>
    <row r="58" spans="1:12" ht="57" customHeight="1">
      <c r="A58" s="11" t="s">
        <v>178</v>
      </c>
      <c r="B58" s="33">
        <v>0</v>
      </c>
      <c r="C58" s="16"/>
      <c r="D58" s="43"/>
      <c r="E58" s="16"/>
      <c r="F58" s="11"/>
      <c r="G58" s="34">
        <f t="shared" si="0"/>
        <v>0</v>
      </c>
      <c r="H58" s="15" t="s">
        <v>125</v>
      </c>
    </row>
    <row r="59" spans="1:12" ht="80.25" customHeight="1">
      <c r="A59" s="11" t="s">
        <v>184</v>
      </c>
      <c r="B59" s="33">
        <v>0</v>
      </c>
      <c r="C59" s="16"/>
      <c r="D59" s="43"/>
      <c r="E59" s="42"/>
      <c r="F59" s="11"/>
      <c r="G59" s="34">
        <f t="shared" si="0"/>
        <v>0</v>
      </c>
      <c r="H59" s="15" t="s">
        <v>132</v>
      </c>
    </row>
    <row r="60" spans="1:12" ht="50.1" customHeight="1">
      <c r="A60" s="11" t="s">
        <v>166</v>
      </c>
      <c r="B60" s="33">
        <v>0</v>
      </c>
      <c r="C60" s="16"/>
      <c r="D60" s="60"/>
      <c r="E60" s="40"/>
      <c r="F60" s="61"/>
      <c r="G60" s="34">
        <f>B60*C60*D60</f>
        <v>0</v>
      </c>
      <c r="H60" s="15" t="s">
        <v>175</v>
      </c>
      <c r="I60" s="6">
        <v>4</v>
      </c>
      <c r="J60" s="6">
        <v>3</v>
      </c>
      <c r="K60" s="6">
        <v>2</v>
      </c>
      <c r="L60" s="6">
        <v>1</v>
      </c>
    </row>
    <row r="61" spans="1:12" s="38" customFormat="1" ht="93" customHeight="1">
      <c r="A61" s="35" t="s">
        <v>183</v>
      </c>
      <c r="B61" s="36" t="s">
        <v>101</v>
      </c>
      <c r="C61" s="36" t="s">
        <v>162</v>
      </c>
      <c r="D61" s="36" t="s">
        <v>100</v>
      </c>
      <c r="E61" s="36" t="s">
        <v>115</v>
      </c>
      <c r="F61" s="68" t="s">
        <v>122</v>
      </c>
      <c r="G61" s="69"/>
      <c r="H61" s="37" t="s">
        <v>102</v>
      </c>
    </row>
    <row r="62" spans="1:12" ht="50.25" customHeight="1">
      <c r="A62" s="11" t="s">
        <v>165</v>
      </c>
      <c r="B62" s="33">
        <v>535</v>
      </c>
      <c r="C62" s="16">
        <v>10000</v>
      </c>
      <c r="D62" s="43">
        <v>2</v>
      </c>
      <c r="E62" s="16">
        <v>9000</v>
      </c>
      <c r="F62" s="11"/>
      <c r="G62" s="34">
        <f t="shared" si="0"/>
        <v>10700000</v>
      </c>
      <c r="H62" s="15" t="s">
        <v>124</v>
      </c>
    </row>
    <row r="63" spans="1:12" ht="57" customHeight="1">
      <c r="A63" s="11" t="s">
        <v>178</v>
      </c>
      <c r="B63" s="33">
        <v>535</v>
      </c>
      <c r="C63" s="16">
        <v>2000</v>
      </c>
      <c r="D63" s="43">
        <v>2</v>
      </c>
      <c r="E63" s="16">
        <v>2000</v>
      </c>
      <c r="F63" s="11"/>
      <c r="G63" s="34">
        <f t="shared" si="0"/>
        <v>2140000</v>
      </c>
      <c r="H63" s="15" t="s">
        <v>125</v>
      </c>
    </row>
    <row r="64" spans="1:12" ht="80.25" customHeight="1">
      <c r="A64" s="11" t="s">
        <v>184</v>
      </c>
      <c r="B64" s="33">
        <v>535</v>
      </c>
      <c r="C64" s="16">
        <v>2000</v>
      </c>
      <c r="D64" s="43">
        <v>2</v>
      </c>
      <c r="E64" s="42"/>
      <c r="F64" s="11"/>
      <c r="G64" s="34">
        <f t="shared" si="0"/>
        <v>2140000</v>
      </c>
      <c r="H64" s="15" t="s">
        <v>132</v>
      </c>
    </row>
    <row r="65" spans="1:12" ht="50.1" customHeight="1">
      <c r="A65" s="11" t="s">
        <v>166</v>
      </c>
      <c r="B65" s="33">
        <v>535</v>
      </c>
      <c r="C65" s="16">
        <v>28000</v>
      </c>
      <c r="D65" s="60">
        <v>4</v>
      </c>
      <c r="E65" s="40"/>
      <c r="F65" s="61"/>
      <c r="G65" s="34">
        <f>B65*C65*D65</f>
        <v>59920000</v>
      </c>
      <c r="H65" s="15" t="s">
        <v>175</v>
      </c>
      <c r="I65" s="6">
        <v>4</v>
      </c>
      <c r="J65" s="6">
        <v>3</v>
      </c>
      <c r="K65" s="6">
        <v>2</v>
      </c>
      <c r="L65" s="6">
        <v>1</v>
      </c>
    </row>
  </sheetData>
  <mergeCells count="16">
    <mergeCell ref="A15:G15"/>
    <mergeCell ref="A2:G2"/>
    <mergeCell ref="F8:G8"/>
    <mergeCell ref="A14:E14"/>
    <mergeCell ref="B8:E8"/>
    <mergeCell ref="F9:G9"/>
    <mergeCell ref="F16:G16"/>
    <mergeCell ref="F21:G21"/>
    <mergeCell ref="F26:G26"/>
    <mergeCell ref="F31:G31"/>
    <mergeCell ref="F36:G36"/>
    <mergeCell ref="F41:G41"/>
    <mergeCell ref="F46:G46"/>
    <mergeCell ref="F51:G51"/>
    <mergeCell ref="F56:G56"/>
    <mergeCell ref="F61:G61"/>
  </mergeCells>
  <phoneticPr fontId="36"/>
  <conditionalFormatting sqref="A10:E11 F10:G12 A12:D12 A14:A15 B17:E18 A17:A19 F17:G19 B22:E23 A22:A24 F22:G24 B27:E28 A27:A29 F27:G29 B32:E33 A32:A34 F32:G34 B37:E38 A37:A39 F37:G39 B42:E43 A42:A44 F42:G44 B47:E48 A47:A49 F47:G49 B52:E53 A52:A54 F52:G54 B57:E58 A57:A59 F57:G59 B62:E63 A62:A64 F62:G64 A19:D19 A24:D24 A29:D29 A34:D34 A39:D39 A44:D44 A49:D49 A54:D54 A59:D59 A64:D64">
    <cfRule type="expression" dxfId="23" priority="54">
      <formula>#REF!="×"</formula>
    </cfRule>
  </conditionalFormatting>
  <conditionalFormatting sqref="A13:G13">
    <cfRule type="expression" dxfId="22" priority="14">
      <formula>#REF!="×"</formula>
    </cfRule>
  </conditionalFormatting>
  <conditionalFormatting sqref="A20:G20">
    <cfRule type="expression" dxfId="21" priority="13">
      <formula>#REF!="×"</formula>
    </cfRule>
  </conditionalFormatting>
  <conditionalFormatting sqref="A25:G25">
    <cfRule type="expression" dxfId="20" priority="12">
      <formula>#REF!="×"</formula>
    </cfRule>
  </conditionalFormatting>
  <conditionalFormatting sqref="A30:G30">
    <cfRule type="expression" dxfId="19" priority="11">
      <formula>#REF!="×"</formula>
    </cfRule>
  </conditionalFormatting>
  <conditionalFormatting sqref="A35:G35">
    <cfRule type="expression" dxfId="18" priority="10">
      <formula>#REF!="×"</formula>
    </cfRule>
  </conditionalFormatting>
  <conditionalFormatting sqref="A40:G40">
    <cfRule type="expression" dxfId="17" priority="9">
      <formula>#REF!="×"</formula>
    </cfRule>
  </conditionalFormatting>
  <conditionalFormatting sqref="A45:G45">
    <cfRule type="expression" dxfId="16" priority="8">
      <formula>#REF!="×"</formula>
    </cfRule>
  </conditionalFormatting>
  <conditionalFormatting sqref="A50:G50">
    <cfRule type="expression" dxfId="15" priority="7">
      <formula>#REF!="×"</formula>
    </cfRule>
  </conditionalFormatting>
  <conditionalFormatting sqref="A55:G55">
    <cfRule type="expression" dxfId="14" priority="6">
      <formula>#REF!="×"</formula>
    </cfRule>
  </conditionalFormatting>
  <conditionalFormatting sqref="A60:G60">
    <cfRule type="expression" dxfId="13" priority="5">
      <formula>#REF!="×"</formula>
    </cfRule>
  </conditionalFormatting>
  <conditionalFormatting sqref="A65:G65">
    <cfRule type="expression" dxfId="12" priority="4">
      <formula>#REF!="×"</formula>
    </cfRule>
  </conditionalFormatting>
  <conditionalFormatting sqref="F14:G14">
    <cfRule type="expression" dxfId="11" priority="1">
      <formula>#REF!="×"</formula>
    </cfRule>
  </conditionalFormatting>
  <dataValidations count="1">
    <dataValidation type="list" allowBlank="1" showInputMessage="1" showErrorMessage="1" sqref="D13 D20 D25 D30 D35 D40 D45 D50 D55 D60 D65" xr:uid="{D954CEB2-8904-4540-989E-62901C087A86}">
      <formula1>$I$13:$M$13</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5" manualBreakCount="5">
    <brk id="14" max="10" man="1"/>
    <brk id="25" max="10" man="1"/>
    <brk id="35" max="10" man="1"/>
    <brk id="45" max="10" man="1"/>
    <brk id="5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election activeCell="C4" sqref="C4"/>
    </sheetView>
  </sheetViews>
  <sheetFormatPr defaultRowHeight="14.25"/>
  <cols>
    <col min="1" max="1" width="17.625" style="48" customWidth="1"/>
    <col min="2" max="2" width="34.25" style="48" customWidth="1"/>
    <col min="3" max="3" width="30.25" style="48" customWidth="1"/>
    <col min="4" max="16384" width="9" style="48"/>
  </cols>
  <sheetData>
    <row r="1" spans="1:3" ht="28.5">
      <c r="A1" s="49" t="s">
        <v>135</v>
      </c>
      <c r="B1" s="51" t="s">
        <v>136</v>
      </c>
      <c r="C1" s="49" t="s">
        <v>134</v>
      </c>
    </row>
    <row r="2" spans="1:3">
      <c r="A2" s="50">
        <f>COUNTA($B$2:$B$200)</f>
        <v>2</v>
      </c>
      <c r="B2" s="52" t="s">
        <v>137</v>
      </c>
      <c r="C2" s="53">
        <v>84000000</v>
      </c>
    </row>
    <row r="3" spans="1:3">
      <c r="B3" s="52" t="s">
        <v>161</v>
      </c>
      <c r="C3" s="53">
        <v>84000000</v>
      </c>
    </row>
    <row r="4" spans="1:3">
      <c r="B4" s="52"/>
      <c r="C4" s="53"/>
    </row>
    <row r="5" spans="1:3">
      <c r="B5" s="52"/>
      <c r="C5" s="53"/>
    </row>
    <row r="6" spans="1:3">
      <c r="B6" s="52"/>
      <c r="C6" s="53"/>
    </row>
    <row r="7" spans="1:3">
      <c r="B7" s="52"/>
      <c r="C7" s="53"/>
    </row>
    <row r="8" spans="1:3">
      <c r="B8" s="52"/>
      <c r="C8" s="53"/>
    </row>
    <row r="9" spans="1:3">
      <c r="B9" s="52"/>
      <c r="C9" s="53"/>
    </row>
    <row r="10" spans="1:3">
      <c r="B10" s="52"/>
      <c r="C10" s="53"/>
    </row>
    <row r="11" spans="1:3">
      <c r="B11" s="52"/>
      <c r="C11" s="53"/>
    </row>
    <row r="12" spans="1:3">
      <c r="B12" s="52"/>
      <c r="C12" s="53"/>
    </row>
    <row r="13" spans="1:3">
      <c r="B13" s="52"/>
      <c r="C13" s="53"/>
    </row>
    <row r="14" spans="1:3">
      <c r="B14" s="52"/>
      <c r="C14" s="53"/>
    </row>
    <row r="15" spans="1:3">
      <c r="B15" s="52"/>
      <c r="C15" s="53"/>
    </row>
    <row r="16" spans="1:3">
      <c r="B16" s="52"/>
      <c r="C16" s="53"/>
    </row>
    <row r="17" spans="2:3">
      <c r="B17" s="52"/>
      <c r="C17" s="53"/>
    </row>
    <row r="18" spans="2:3">
      <c r="B18" s="52"/>
      <c r="C18" s="53"/>
    </row>
    <row r="19" spans="2:3">
      <c r="B19" s="52"/>
      <c r="C19" s="53"/>
    </row>
    <row r="20" spans="2:3">
      <c r="B20" s="52"/>
      <c r="C20" s="53"/>
    </row>
    <row r="21" spans="2:3">
      <c r="B21" s="52"/>
      <c r="C21" s="53"/>
    </row>
    <row r="22" spans="2:3">
      <c r="B22" s="52"/>
      <c r="C22" s="53"/>
    </row>
    <row r="23" spans="2:3">
      <c r="B23" s="52"/>
      <c r="C23" s="53"/>
    </row>
    <row r="24" spans="2:3">
      <c r="B24" s="52"/>
      <c r="C24" s="53"/>
    </row>
    <row r="25" spans="2:3">
      <c r="B25" s="52"/>
      <c r="C25" s="53"/>
    </row>
    <row r="26" spans="2:3">
      <c r="B26" s="52"/>
      <c r="C26" s="53"/>
    </row>
    <row r="27" spans="2:3">
      <c r="B27" s="52"/>
      <c r="C27" s="53"/>
    </row>
    <row r="28" spans="2:3">
      <c r="B28" s="52"/>
      <c r="C28" s="53"/>
    </row>
    <row r="29" spans="2:3">
      <c r="B29" s="52"/>
      <c r="C29" s="53"/>
    </row>
    <row r="30" spans="2:3">
      <c r="B30" s="52"/>
      <c r="C30" s="53"/>
    </row>
    <row r="31" spans="2:3">
      <c r="B31" s="52"/>
      <c r="C31" s="53"/>
    </row>
    <row r="32" spans="2:3">
      <c r="B32" s="52"/>
      <c r="C32" s="53"/>
    </row>
    <row r="33" spans="2:3">
      <c r="B33" s="52"/>
      <c r="C33" s="53"/>
    </row>
    <row r="34" spans="2:3">
      <c r="B34" s="52"/>
      <c r="C34" s="53"/>
    </row>
    <row r="35" spans="2:3">
      <c r="B35" s="52"/>
      <c r="C35" s="53"/>
    </row>
    <row r="36" spans="2:3">
      <c r="B36" s="52"/>
      <c r="C36" s="53"/>
    </row>
    <row r="37" spans="2:3">
      <c r="B37" s="52"/>
      <c r="C37" s="53"/>
    </row>
    <row r="38" spans="2:3">
      <c r="B38" s="52"/>
      <c r="C38" s="53"/>
    </row>
    <row r="39" spans="2:3">
      <c r="B39" s="52"/>
      <c r="C39" s="53"/>
    </row>
    <row r="40" spans="2:3">
      <c r="B40" s="52"/>
      <c r="C40" s="53"/>
    </row>
    <row r="41" spans="2:3">
      <c r="B41" s="52"/>
      <c r="C41" s="53"/>
    </row>
    <row r="42" spans="2:3">
      <c r="B42" s="52"/>
      <c r="C42" s="53"/>
    </row>
    <row r="43" spans="2:3">
      <c r="B43" s="52"/>
      <c r="C43" s="53"/>
    </row>
    <row r="44" spans="2:3">
      <c r="B44" s="52"/>
      <c r="C44" s="53"/>
    </row>
    <row r="45" spans="2:3">
      <c r="B45" s="52"/>
      <c r="C45" s="53"/>
    </row>
    <row r="46" spans="2:3">
      <c r="B46" s="52"/>
      <c r="C46" s="53"/>
    </row>
    <row r="47" spans="2:3">
      <c r="B47" s="52"/>
      <c r="C47" s="53"/>
    </row>
    <row r="48" spans="2:3">
      <c r="B48" s="52"/>
      <c r="C48" s="53"/>
    </row>
    <row r="49" spans="2:3">
      <c r="B49" s="52"/>
      <c r="C49" s="53"/>
    </row>
    <row r="50" spans="2:3">
      <c r="B50" s="52"/>
      <c r="C50" s="53"/>
    </row>
    <row r="51" spans="2:3">
      <c r="B51" s="52"/>
      <c r="C51" s="53"/>
    </row>
    <row r="52" spans="2:3">
      <c r="B52" s="52"/>
      <c r="C52" s="53"/>
    </row>
    <row r="53" spans="2:3">
      <c r="B53" s="52"/>
      <c r="C53" s="53"/>
    </row>
    <row r="54" spans="2:3">
      <c r="B54" s="52"/>
      <c r="C54" s="53"/>
    </row>
    <row r="55" spans="2:3">
      <c r="B55" s="52"/>
      <c r="C55" s="53"/>
    </row>
    <row r="56" spans="2:3">
      <c r="B56" s="52"/>
      <c r="C56" s="53"/>
    </row>
    <row r="57" spans="2:3">
      <c r="B57" s="52"/>
      <c r="C57" s="53"/>
    </row>
    <row r="58" spans="2:3">
      <c r="B58" s="52"/>
      <c r="C58" s="53"/>
    </row>
    <row r="59" spans="2:3">
      <c r="B59" s="52"/>
      <c r="C59" s="53"/>
    </row>
    <row r="60" spans="2:3">
      <c r="B60" s="52"/>
      <c r="C60" s="53"/>
    </row>
    <row r="61" spans="2:3">
      <c r="B61" s="52"/>
      <c r="C61" s="53"/>
    </row>
    <row r="62" spans="2:3">
      <c r="B62" s="52"/>
      <c r="C62" s="53"/>
    </row>
    <row r="63" spans="2:3">
      <c r="B63" s="52"/>
      <c r="C63" s="53"/>
    </row>
    <row r="64" spans="2:3">
      <c r="B64" s="52"/>
      <c r="C64" s="53"/>
    </row>
    <row r="65" spans="2:3">
      <c r="B65" s="52"/>
      <c r="C65" s="53"/>
    </row>
    <row r="66" spans="2:3">
      <c r="B66" s="52"/>
      <c r="C66" s="53"/>
    </row>
    <row r="67" spans="2:3">
      <c r="B67" s="52"/>
      <c r="C67" s="53"/>
    </row>
    <row r="68" spans="2:3">
      <c r="B68" s="52"/>
      <c r="C68" s="53"/>
    </row>
    <row r="69" spans="2:3">
      <c r="B69" s="52"/>
      <c r="C69" s="53"/>
    </row>
    <row r="70" spans="2:3">
      <c r="B70" s="52"/>
      <c r="C70" s="53"/>
    </row>
    <row r="71" spans="2:3">
      <c r="B71" s="52"/>
      <c r="C71" s="53"/>
    </row>
    <row r="72" spans="2:3">
      <c r="B72" s="52"/>
      <c r="C72" s="53"/>
    </row>
    <row r="73" spans="2:3">
      <c r="B73" s="52"/>
      <c r="C73" s="53"/>
    </row>
    <row r="74" spans="2:3">
      <c r="B74" s="52"/>
      <c r="C74" s="53"/>
    </row>
    <row r="75" spans="2:3">
      <c r="B75" s="52"/>
      <c r="C75" s="53"/>
    </row>
    <row r="76" spans="2:3">
      <c r="B76" s="52"/>
      <c r="C76" s="53"/>
    </row>
    <row r="77" spans="2:3">
      <c r="B77" s="52"/>
      <c r="C77" s="53"/>
    </row>
    <row r="78" spans="2:3">
      <c r="B78" s="52"/>
      <c r="C78" s="53"/>
    </row>
    <row r="79" spans="2:3">
      <c r="B79" s="52"/>
      <c r="C79" s="53"/>
    </row>
    <row r="80" spans="2:3">
      <c r="B80" s="52"/>
      <c r="C80" s="53"/>
    </row>
    <row r="81" spans="2:3">
      <c r="B81" s="52"/>
      <c r="C81" s="53"/>
    </row>
    <row r="82" spans="2:3">
      <c r="B82" s="52"/>
      <c r="C82" s="53"/>
    </row>
    <row r="83" spans="2:3">
      <c r="B83" s="52"/>
      <c r="C83" s="53"/>
    </row>
    <row r="84" spans="2:3">
      <c r="B84" s="52"/>
      <c r="C84" s="53"/>
    </row>
    <row r="85" spans="2:3">
      <c r="B85" s="52"/>
      <c r="C85" s="53"/>
    </row>
    <row r="86" spans="2:3">
      <c r="B86" s="52"/>
      <c r="C86" s="53"/>
    </row>
    <row r="87" spans="2:3">
      <c r="B87" s="52"/>
      <c r="C87" s="53"/>
    </row>
    <row r="88" spans="2:3">
      <c r="B88" s="52"/>
      <c r="C88" s="53"/>
    </row>
    <row r="89" spans="2:3">
      <c r="B89" s="52"/>
      <c r="C89" s="53"/>
    </row>
    <row r="90" spans="2:3">
      <c r="B90" s="52"/>
      <c r="C90" s="53"/>
    </row>
    <row r="91" spans="2:3">
      <c r="B91" s="52"/>
      <c r="C91" s="53"/>
    </row>
    <row r="92" spans="2:3">
      <c r="B92" s="52"/>
      <c r="C92" s="53"/>
    </row>
    <row r="93" spans="2:3">
      <c r="B93" s="52"/>
      <c r="C93" s="53"/>
    </row>
    <row r="94" spans="2:3">
      <c r="B94" s="52"/>
      <c r="C94" s="53"/>
    </row>
    <row r="95" spans="2:3">
      <c r="B95" s="52"/>
      <c r="C95" s="53"/>
    </row>
    <row r="96" spans="2:3">
      <c r="B96" s="52"/>
      <c r="C96" s="53"/>
    </row>
    <row r="97" spans="2:3">
      <c r="B97" s="52"/>
      <c r="C97" s="53"/>
    </row>
    <row r="98" spans="2:3">
      <c r="B98" s="52"/>
      <c r="C98" s="53"/>
    </row>
    <row r="99" spans="2:3">
      <c r="B99" s="52"/>
      <c r="C99" s="53"/>
    </row>
    <row r="100" spans="2:3">
      <c r="B100" s="52"/>
      <c r="C100" s="53"/>
    </row>
    <row r="101" spans="2:3">
      <c r="B101" s="52"/>
      <c r="C101" s="53"/>
    </row>
    <row r="102" spans="2:3">
      <c r="B102" s="52"/>
      <c r="C102" s="53"/>
    </row>
    <row r="103" spans="2:3">
      <c r="B103" s="52"/>
      <c r="C103" s="53"/>
    </row>
    <row r="104" spans="2:3">
      <c r="B104" s="52"/>
      <c r="C104" s="53"/>
    </row>
    <row r="105" spans="2:3">
      <c r="B105" s="52"/>
      <c r="C105" s="53"/>
    </row>
    <row r="106" spans="2:3">
      <c r="B106" s="52"/>
      <c r="C106" s="53"/>
    </row>
    <row r="107" spans="2:3">
      <c r="B107" s="52"/>
      <c r="C107" s="53"/>
    </row>
    <row r="108" spans="2:3">
      <c r="B108" s="52"/>
      <c r="C108" s="53"/>
    </row>
    <row r="109" spans="2:3">
      <c r="B109" s="52"/>
      <c r="C109" s="53"/>
    </row>
    <row r="110" spans="2:3">
      <c r="B110" s="52"/>
      <c r="C110" s="53"/>
    </row>
    <row r="111" spans="2:3">
      <c r="B111" s="52"/>
      <c r="C111" s="53"/>
    </row>
    <row r="112" spans="2:3">
      <c r="B112" s="52"/>
      <c r="C112" s="53"/>
    </row>
    <row r="113" spans="2:3">
      <c r="B113" s="52"/>
      <c r="C113" s="53"/>
    </row>
    <row r="114" spans="2:3">
      <c r="B114" s="52"/>
      <c r="C114" s="53"/>
    </row>
    <row r="115" spans="2:3">
      <c r="B115" s="52"/>
      <c r="C115" s="53"/>
    </row>
    <row r="116" spans="2:3">
      <c r="B116" s="52"/>
      <c r="C116" s="53"/>
    </row>
    <row r="117" spans="2:3">
      <c r="B117" s="52"/>
      <c r="C117" s="53"/>
    </row>
    <row r="118" spans="2:3">
      <c r="B118" s="52"/>
      <c r="C118" s="53"/>
    </row>
    <row r="119" spans="2:3">
      <c r="B119" s="52"/>
      <c r="C119" s="53"/>
    </row>
    <row r="120" spans="2:3">
      <c r="B120" s="52"/>
      <c r="C120" s="53"/>
    </row>
    <row r="121" spans="2:3">
      <c r="B121" s="52"/>
      <c r="C121" s="53"/>
    </row>
    <row r="122" spans="2:3">
      <c r="B122" s="52"/>
      <c r="C122" s="53"/>
    </row>
    <row r="123" spans="2:3">
      <c r="B123" s="52"/>
      <c r="C123" s="53"/>
    </row>
    <row r="124" spans="2:3">
      <c r="B124" s="52"/>
      <c r="C124" s="53"/>
    </row>
    <row r="125" spans="2:3">
      <c r="B125" s="52"/>
      <c r="C125" s="53"/>
    </row>
    <row r="126" spans="2:3">
      <c r="B126" s="52"/>
      <c r="C126" s="53"/>
    </row>
    <row r="127" spans="2:3">
      <c r="B127" s="52"/>
      <c r="C127" s="53"/>
    </row>
    <row r="128" spans="2:3">
      <c r="B128" s="52"/>
      <c r="C128" s="53"/>
    </row>
    <row r="129" spans="2:3">
      <c r="B129" s="52"/>
      <c r="C129" s="53"/>
    </row>
    <row r="130" spans="2:3">
      <c r="B130" s="52"/>
      <c r="C130" s="53"/>
    </row>
    <row r="131" spans="2:3">
      <c r="B131" s="52"/>
      <c r="C131" s="53"/>
    </row>
    <row r="132" spans="2:3">
      <c r="B132" s="52"/>
      <c r="C132" s="53"/>
    </row>
    <row r="133" spans="2:3">
      <c r="B133" s="52"/>
      <c r="C133" s="53"/>
    </row>
    <row r="134" spans="2:3">
      <c r="B134" s="52"/>
      <c r="C134" s="53"/>
    </row>
    <row r="135" spans="2:3">
      <c r="B135" s="52"/>
      <c r="C135" s="53"/>
    </row>
    <row r="136" spans="2:3">
      <c r="B136" s="52"/>
      <c r="C136" s="53"/>
    </row>
    <row r="137" spans="2:3">
      <c r="B137" s="52"/>
      <c r="C137" s="53"/>
    </row>
    <row r="138" spans="2:3">
      <c r="B138" s="52"/>
      <c r="C138" s="53"/>
    </row>
    <row r="139" spans="2:3">
      <c r="B139" s="52"/>
      <c r="C139" s="53"/>
    </row>
    <row r="140" spans="2:3">
      <c r="B140" s="52"/>
      <c r="C140" s="53"/>
    </row>
    <row r="141" spans="2:3">
      <c r="B141" s="52"/>
      <c r="C141" s="53"/>
    </row>
    <row r="142" spans="2:3">
      <c r="B142" s="52"/>
      <c r="C142" s="53"/>
    </row>
    <row r="143" spans="2:3">
      <c r="B143" s="52"/>
      <c r="C143" s="53"/>
    </row>
    <row r="144" spans="2:3">
      <c r="B144" s="52"/>
      <c r="C144" s="53"/>
    </row>
    <row r="145" spans="2:3">
      <c r="B145" s="52"/>
      <c r="C145" s="53"/>
    </row>
    <row r="146" spans="2:3">
      <c r="B146" s="52"/>
      <c r="C146" s="53"/>
    </row>
    <row r="147" spans="2:3">
      <c r="B147" s="52"/>
      <c r="C147" s="53"/>
    </row>
    <row r="148" spans="2:3">
      <c r="B148" s="52"/>
      <c r="C148" s="53"/>
    </row>
    <row r="149" spans="2:3">
      <c r="B149" s="52"/>
      <c r="C149" s="53"/>
    </row>
    <row r="150" spans="2:3">
      <c r="B150" s="52"/>
      <c r="C150" s="53"/>
    </row>
    <row r="151" spans="2:3">
      <c r="B151" s="52"/>
      <c r="C151" s="53"/>
    </row>
    <row r="152" spans="2:3">
      <c r="B152" s="52"/>
      <c r="C152" s="53"/>
    </row>
    <row r="153" spans="2:3">
      <c r="B153" s="52"/>
      <c r="C153" s="53"/>
    </row>
    <row r="154" spans="2:3">
      <c r="B154" s="52"/>
      <c r="C154" s="53"/>
    </row>
    <row r="155" spans="2:3">
      <c r="B155" s="52"/>
      <c r="C155" s="53"/>
    </row>
    <row r="156" spans="2:3">
      <c r="B156" s="52"/>
      <c r="C156" s="53"/>
    </row>
    <row r="157" spans="2:3">
      <c r="B157" s="52"/>
      <c r="C157" s="53"/>
    </row>
    <row r="158" spans="2:3">
      <c r="B158" s="52"/>
      <c r="C158" s="53"/>
    </row>
    <row r="159" spans="2:3">
      <c r="B159" s="52"/>
      <c r="C159" s="53"/>
    </row>
    <row r="160" spans="2:3">
      <c r="B160" s="52"/>
      <c r="C160" s="53"/>
    </row>
    <row r="161" spans="2:3">
      <c r="B161" s="52"/>
      <c r="C161" s="53"/>
    </row>
    <row r="162" spans="2:3">
      <c r="B162" s="52"/>
      <c r="C162" s="53"/>
    </row>
    <row r="163" spans="2:3">
      <c r="B163" s="52"/>
      <c r="C163" s="53"/>
    </row>
    <row r="164" spans="2:3">
      <c r="B164" s="52"/>
      <c r="C164" s="53"/>
    </row>
    <row r="165" spans="2:3">
      <c r="B165" s="52"/>
      <c r="C165" s="53"/>
    </row>
    <row r="166" spans="2:3">
      <c r="B166" s="52"/>
      <c r="C166" s="53"/>
    </row>
    <row r="167" spans="2:3">
      <c r="B167" s="52"/>
      <c r="C167" s="53"/>
    </row>
    <row r="168" spans="2:3">
      <c r="B168" s="52"/>
      <c r="C168" s="53"/>
    </row>
    <row r="169" spans="2:3">
      <c r="B169" s="52"/>
      <c r="C169" s="53"/>
    </row>
    <row r="170" spans="2:3">
      <c r="B170" s="52"/>
      <c r="C170" s="53"/>
    </row>
    <row r="171" spans="2:3">
      <c r="B171" s="52"/>
      <c r="C171" s="53"/>
    </row>
    <row r="172" spans="2:3">
      <c r="B172" s="52"/>
      <c r="C172" s="53"/>
    </row>
    <row r="173" spans="2:3">
      <c r="B173" s="52"/>
      <c r="C173" s="53"/>
    </row>
    <row r="174" spans="2:3">
      <c r="B174" s="52"/>
      <c r="C174" s="53"/>
    </row>
    <row r="175" spans="2:3">
      <c r="B175" s="52"/>
      <c r="C175" s="53"/>
    </row>
    <row r="176" spans="2:3">
      <c r="B176" s="52"/>
      <c r="C176" s="53"/>
    </row>
    <row r="177" spans="2:3">
      <c r="B177" s="52"/>
      <c r="C177" s="53"/>
    </row>
    <row r="178" spans="2:3">
      <c r="B178" s="52"/>
      <c r="C178" s="53"/>
    </row>
    <row r="179" spans="2:3">
      <c r="B179" s="52"/>
      <c r="C179" s="53"/>
    </row>
    <row r="180" spans="2:3">
      <c r="B180" s="52"/>
      <c r="C180" s="53"/>
    </row>
    <row r="181" spans="2:3">
      <c r="B181" s="52"/>
      <c r="C181" s="53"/>
    </row>
    <row r="182" spans="2:3">
      <c r="B182" s="52"/>
      <c r="C182" s="53"/>
    </row>
    <row r="183" spans="2:3">
      <c r="B183" s="52"/>
      <c r="C183" s="53"/>
    </row>
    <row r="184" spans="2:3">
      <c r="B184" s="52"/>
      <c r="C184" s="53"/>
    </row>
    <row r="185" spans="2:3">
      <c r="B185" s="52"/>
      <c r="C185" s="53"/>
    </row>
    <row r="186" spans="2:3">
      <c r="B186" s="52"/>
      <c r="C186" s="53"/>
    </row>
    <row r="187" spans="2:3">
      <c r="B187" s="52"/>
      <c r="C187" s="53"/>
    </row>
    <row r="188" spans="2:3">
      <c r="B188" s="52"/>
      <c r="C188" s="53"/>
    </row>
    <row r="189" spans="2:3">
      <c r="B189" s="52"/>
      <c r="C189" s="53"/>
    </row>
    <row r="190" spans="2:3">
      <c r="B190" s="52"/>
      <c r="C190" s="53"/>
    </row>
    <row r="191" spans="2:3">
      <c r="B191" s="52"/>
      <c r="C191" s="53"/>
    </row>
    <row r="192" spans="2:3">
      <c r="B192" s="52"/>
      <c r="C192" s="53"/>
    </row>
    <row r="193" spans="2:3">
      <c r="B193" s="52"/>
      <c r="C193" s="53"/>
    </row>
    <row r="194" spans="2:3">
      <c r="B194" s="52"/>
      <c r="C194" s="53"/>
    </row>
    <row r="195" spans="2:3">
      <c r="B195" s="52"/>
      <c r="C195" s="53"/>
    </row>
    <row r="196" spans="2:3">
      <c r="B196" s="52"/>
      <c r="C196" s="53"/>
    </row>
    <row r="197" spans="2:3">
      <c r="B197" s="52"/>
      <c r="C197" s="53"/>
    </row>
    <row r="198" spans="2:3">
      <c r="B198" s="52"/>
      <c r="C198" s="53"/>
    </row>
    <row r="199" spans="2:3">
      <c r="B199" s="52"/>
      <c r="C199" s="53"/>
    </row>
    <row r="200" spans="2:3">
      <c r="B200" s="52"/>
      <c r="C200" s="53"/>
    </row>
    <row r="201" spans="2:3">
      <c r="B201" s="52" t="s">
        <v>138</v>
      </c>
      <c r="C201" s="53">
        <f>SUM(C2:C200)</f>
        <v>168000000</v>
      </c>
    </row>
  </sheetData>
  <phoneticPr fontId="3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topLeftCell="B1" zoomScaleNormal="130" zoomScaleSheetLayoutView="100" workbookViewId="0">
      <selection activeCell="E4" sqref="E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4" t="s">
        <v>155</v>
      </c>
      <c r="B1" s="82" t="s">
        <v>131</v>
      </c>
      <c r="C1" s="83"/>
      <c r="D1" s="83"/>
      <c r="E1" s="83"/>
      <c r="F1" s="83"/>
      <c r="G1" s="83"/>
      <c r="H1" s="83"/>
      <c r="I1" s="28"/>
    </row>
    <row r="2" spans="1:10" ht="41.25" customHeight="1">
      <c r="A2" s="75" t="s">
        <v>114</v>
      </c>
      <c r="B2" s="76"/>
      <c r="C2" s="76"/>
      <c r="D2" s="76"/>
      <c r="E2" s="76"/>
      <c r="F2" s="76"/>
      <c r="G2" s="76"/>
      <c r="H2" s="76"/>
      <c r="I2" s="84" t="s">
        <v>56</v>
      </c>
      <c r="J2" s="8"/>
    </row>
    <row r="3" spans="1:10" ht="72.75" customHeight="1">
      <c r="A3" s="9" t="s">
        <v>129</v>
      </c>
      <c r="B3" s="13" t="s">
        <v>105</v>
      </c>
      <c r="C3" s="13" t="s">
        <v>106</v>
      </c>
      <c r="D3" s="13" t="s">
        <v>104</v>
      </c>
      <c r="E3" s="13" t="s">
        <v>107</v>
      </c>
      <c r="F3" s="13" t="s">
        <v>108</v>
      </c>
      <c r="G3" s="13" t="s">
        <v>110</v>
      </c>
      <c r="H3" s="13" t="s">
        <v>109</v>
      </c>
      <c r="I3" s="85"/>
      <c r="J3" s="15" t="s">
        <v>102</v>
      </c>
    </row>
    <row r="4" spans="1:10" ht="84.75" customHeight="1">
      <c r="A4" s="11" t="s">
        <v>126</v>
      </c>
      <c r="B4" s="16">
        <v>500</v>
      </c>
      <c r="C4" s="16">
        <v>100</v>
      </c>
      <c r="D4" s="29">
        <f>C4/B4</f>
        <v>0.2</v>
      </c>
      <c r="E4" s="30">
        <f>(D4-0.02)*B4</f>
        <v>90.000000000000014</v>
      </c>
      <c r="F4" s="31">
        <v>0</v>
      </c>
      <c r="G4" s="41">
        <v>0</v>
      </c>
      <c r="H4" s="32">
        <v>0</v>
      </c>
      <c r="I4" s="34">
        <f>F4*G4*H4</f>
        <v>0</v>
      </c>
      <c r="J4" s="15"/>
    </row>
    <row r="5" spans="1:10" ht="93.75" customHeight="1">
      <c r="A5" s="11" t="s">
        <v>127</v>
      </c>
      <c r="B5" s="16">
        <v>0</v>
      </c>
      <c r="C5" s="16">
        <v>0</v>
      </c>
      <c r="D5" s="29" t="e">
        <f>C5/B5</f>
        <v>#DIV/0!</v>
      </c>
      <c r="E5" s="30" t="e">
        <f>(D5-0.02)*B5</f>
        <v>#DIV/0!</v>
      </c>
      <c r="F5" s="31">
        <v>0</v>
      </c>
      <c r="G5" s="41">
        <v>0</v>
      </c>
      <c r="H5" s="32">
        <v>0</v>
      </c>
      <c r="I5" s="34">
        <f>F5*G5*H5</f>
        <v>0</v>
      </c>
      <c r="J5" s="15"/>
    </row>
    <row r="6" spans="1:10" ht="90" customHeight="1">
      <c r="A6" s="11" t="s">
        <v>128</v>
      </c>
      <c r="B6" s="86"/>
      <c r="C6" s="87"/>
      <c r="D6" s="87"/>
      <c r="E6" s="87"/>
      <c r="F6" s="87"/>
      <c r="G6" s="87"/>
      <c r="H6" s="87"/>
      <c r="I6" s="34">
        <v>0</v>
      </c>
      <c r="J6" s="15"/>
    </row>
    <row r="7" spans="1:10" ht="60.75" customHeight="1">
      <c r="A7" s="88" t="s">
        <v>130</v>
      </c>
      <c r="B7" s="89"/>
      <c r="C7" s="89"/>
      <c r="D7" s="89"/>
      <c r="E7" s="89"/>
      <c r="F7" s="89"/>
      <c r="G7" s="89"/>
      <c r="H7" s="89"/>
      <c r="I7" s="89"/>
    </row>
    <row r="9" spans="1:10">
      <c r="A9" s="47"/>
    </row>
  </sheetData>
  <mergeCells count="5">
    <mergeCell ref="B1:H1"/>
    <mergeCell ref="A2:H2"/>
    <mergeCell ref="I2:I3"/>
    <mergeCell ref="B6:H6"/>
    <mergeCell ref="A7:I7"/>
  </mergeCells>
  <phoneticPr fontId="36"/>
  <conditionalFormatting sqref="A4:H5 I4:I6 A6:B6">
    <cfRule type="expression" dxfId="1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dcmitype/"/>
    <ds:schemaRef ds:uri="http://schemas.openxmlformats.org/package/2006/metadata/core-properties"/>
    <ds:schemaRef ds:uri="85e6e18b-26c1-4122-9e79-e6c53ac26d53"/>
    <ds:schemaRef ds:uri="http://www.w3.org/XML/1998/namespace"/>
    <ds:schemaRef ds:uri="http://purl.org/dc/terms/"/>
    <ds:schemaRef ds:uri="http://purl.org/dc/elements/1.1/"/>
    <ds:schemaRef ds:uri="http://schemas.microsoft.com/office/2006/metadata/properties"/>
    <ds:schemaRef ds:uri="9500c7e0-a8b4-4cc7-a7aa-d9d65591dd5a"/>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対象病院報告シート（法人単位）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