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v-10c8.lansys.mhlw.go.jp\a\課1\10803000_医政局　医事課\!!!継続使用03 医事係\13　協議審査（科目承認校）\02.臨床工学技士\00.HP掲載様式\様式（旧カリ告示99→新カリ告示113変更）\"/>
    </mc:Choice>
  </mc:AlternateContent>
  <xr:revisionPtr revIDLastSave="0" documentId="13_ncr:1_{F3D6840E-722C-46DD-B351-9207C9A7FB3D}" xr6:coauthVersionLast="47" xr6:coauthVersionMax="47" xr10:uidLastSave="{00000000-0000-0000-0000-000000000000}"/>
  <workbookProtection workbookPassword="DBAF" lockStructure="1"/>
  <bookViews>
    <workbookView xWindow="-120" yWindow="-120" windowWidth="29040" windowHeight="15840" tabRatio="923" xr2:uid="{00000000-000D-0000-FFFF-FFFF00000000}"/>
  </bookViews>
  <sheets>
    <sheet name="01（学校名入力）" sheetId="2" r:id="rId1"/>
    <sheet name="02（様式１）令14条第４号の協議申請書" sheetId="5" r:id="rId2"/>
    <sheet name="03（様式２）履修証明書" sheetId="7" r:id="rId3"/>
    <sheet name="04（様式３）単位・時間数の新旧対照表 " sheetId="3" r:id="rId4"/>
    <sheet name="05（様式４）教科内容対比表" sheetId="4" r:id="rId5"/>
    <sheet name="1行化シート" sheetId="8" state="hidden" r:id="rId6"/>
  </sheets>
  <externalReferences>
    <externalReference r:id="rId7"/>
  </externalReferences>
  <definedNames>
    <definedName name="_xlnm._FilterDatabase" localSheetId="4" hidden="1">'05（様式４）教科内容対比表'!$B$5:$K$579</definedName>
    <definedName name="_xlnm._FilterDatabase" localSheetId="5" hidden="1">'1行化シート'!$A$6:$X$6</definedName>
    <definedName name="_ja1">#REF!</definedName>
    <definedName name="_Order1" hidden="1">255</definedName>
    <definedName name="_Order2" hidden="1">255</definedName>
    <definedName name="_wa1">#REF!</definedName>
    <definedName name="_xa1">#REF!</definedName>
    <definedName name="cz">#REF!</definedName>
    <definedName name="Index1" localSheetId="5">[1]協会けんぽ!#REF!</definedName>
    <definedName name="Index1">[1]協会けんぽ!#REF!</definedName>
    <definedName name="index10" localSheetId="5">[1]協会けんぽ!#REF!</definedName>
    <definedName name="index10">[1]協会けんぽ!#REF!</definedName>
    <definedName name="index11" localSheetId="5">[1]協会けんぽ!#REF!</definedName>
    <definedName name="index11">[1]協会けんぽ!#REF!</definedName>
    <definedName name="Index12" localSheetId="5">[1]協会けんぽ!#REF!</definedName>
    <definedName name="Index12">[1]協会けんぽ!#REF!</definedName>
    <definedName name="Index13" localSheetId="5">[1]協会けんぽ!#REF!</definedName>
    <definedName name="Index13">[1]協会けんぽ!#REF!</definedName>
    <definedName name="Index2" localSheetId="5">[1]協会けんぽ!#REF!</definedName>
    <definedName name="Index2">[1]協会けんぽ!#REF!</definedName>
    <definedName name="index3" localSheetId="5">[1]協会けんぽ!#REF!</definedName>
    <definedName name="index3">[1]協会けんぽ!#REF!</definedName>
    <definedName name="index4" localSheetId="5">[1]協会けんぽ!#REF!</definedName>
    <definedName name="index4">[1]協会けんぽ!#REF!</definedName>
    <definedName name="index5" localSheetId="5">[1]協会けんぽ!#REF!</definedName>
    <definedName name="index5">[1]協会けんぽ!#REF!</definedName>
    <definedName name="index6" localSheetId="5">[1]協会けんぽ!#REF!</definedName>
    <definedName name="index6">[1]協会けんぽ!#REF!</definedName>
    <definedName name="index7" localSheetId="5">[1]協会けんぽ!#REF!</definedName>
    <definedName name="index7">[1]協会けんぽ!#REF!</definedName>
    <definedName name="index8" localSheetId="5">[1]協会けんぽ!#REF!</definedName>
    <definedName name="index8">[1]協会けんぽ!#REF!</definedName>
    <definedName name="index9" localSheetId="5">[1]協会けんぽ!#REF!</definedName>
    <definedName name="index9">[1]協会けんぽ!#REF!</definedName>
    <definedName name="_xlnm.Print_Area" localSheetId="0">'01（学校名入力）'!$A$1:$F$31</definedName>
    <definedName name="_xlnm.Print_Area" localSheetId="1">'02（様式１）令14条第４号の協議申請書'!$A$1:$E$226</definedName>
    <definedName name="_xlnm.Print_Area" localSheetId="2">'03（様式２）履修証明書'!$A$1:$H$227</definedName>
    <definedName name="_xlnm.Print_Area" localSheetId="3">'04（様式３）単位・時間数の新旧対照表 '!$A$1:$L$223</definedName>
    <definedName name="_xlnm.Print_Area" localSheetId="4">'05（様式４）教科内容対比表'!$A$1:$H$585</definedName>
    <definedName name="_xlnm.Print_Titles" localSheetId="4">'05（様式４）教科内容対比表'!$5:$5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5" l="1"/>
  <c r="D14" i="7"/>
  <c r="D108" i="7"/>
  <c r="E108" i="7"/>
  <c r="D109" i="7"/>
  <c r="E109" i="7"/>
  <c r="D110" i="7"/>
  <c r="E110" i="7"/>
  <c r="D111" i="7"/>
  <c r="E111" i="7"/>
  <c r="D112" i="7"/>
  <c r="E112" i="7"/>
  <c r="D113" i="7"/>
  <c r="E113" i="7"/>
  <c r="D114" i="7"/>
  <c r="E114" i="7"/>
  <c r="D115" i="7"/>
  <c r="E115" i="7"/>
  <c r="D116" i="7"/>
  <c r="E116" i="7"/>
  <c r="D117" i="7"/>
  <c r="E117" i="7"/>
  <c r="D118" i="7"/>
  <c r="E118" i="7"/>
  <c r="D119" i="7"/>
  <c r="E119" i="7"/>
  <c r="D120" i="7"/>
  <c r="E120" i="7"/>
  <c r="C110" i="5"/>
  <c r="D110" i="5"/>
  <c r="C111" i="5"/>
  <c r="D111" i="5"/>
  <c r="C112" i="5"/>
  <c r="D112" i="5"/>
  <c r="C113" i="5"/>
  <c r="D113" i="5"/>
  <c r="C114" i="5"/>
  <c r="D114" i="5"/>
  <c r="C115" i="5"/>
  <c r="D115" i="5"/>
  <c r="C116" i="5"/>
  <c r="D116" i="5"/>
  <c r="C117" i="5"/>
  <c r="D117" i="5"/>
  <c r="C118" i="5"/>
  <c r="D118" i="5"/>
  <c r="C119" i="5"/>
  <c r="D119" i="5"/>
  <c r="C120" i="5"/>
  <c r="D120" i="5"/>
  <c r="C121" i="5"/>
  <c r="D121" i="5"/>
  <c r="C122" i="5"/>
  <c r="D122" i="5"/>
  <c r="D15" i="7" l="1"/>
  <c r="E170" i="7" l="1"/>
  <c r="D188" i="7" l="1"/>
  <c r="E188" i="7"/>
  <c r="D189" i="7"/>
  <c r="E189" i="7"/>
  <c r="D190" i="7"/>
  <c r="E190" i="7"/>
  <c r="D191" i="7"/>
  <c r="E191" i="7"/>
  <c r="D192" i="7"/>
  <c r="E192" i="7"/>
  <c r="D193" i="7"/>
  <c r="E193" i="7"/>
  <c r="D194" i="7"/>
  <c r="E194" i="7"/>
  <c r="D195" i="7"/>
  <c r="E195" i="7"/>
  <c r="D196" i="7"/>
  <c r="E196" i="7"/>
  <c r="D197" i="7"/>
  <c r="E197" i="7"/>
  <c r="D190" i="5"/>
  <c r="D191" i="5"/>
  <c r="D192" i="5"/>
  <c r="D193" i="5"/>
  <c r="D194" i="5"/>
  <c r="D195" i="5"/>
  <c r="D196" i="5"/>
  <c r="D197" i="5"/>
  <c r="D198" i="5"/>
  <c r="D199" i="5"/>
  <c r="O168" i="3"/>
  <c r="C190" i="5"/>
  <c r="C191" i="5"/>
  <c r="C192" i="5"/>
  <c r="C193" i="5"/>
  <c r="C194" i="5"/>
  <c r="C195" i="5"/>
  <c r="C196" i="5"/>
  <c r="C197" i="5"/>
  <c r="C198" i="5"/>
  <c r="C199" i="5"/>
  <c r="E100" i="7" l="1"/>
  <c r="E99" i="7"/>
  <c r="E98" i="7"/>
  <c r="D100" i="7"/>
  <c r="D99" i="7"/>
  <c r="D98" i="7"/>
  <c r="E80" i="7"/>
  <c r="E79" i="7"/>
  <c r="E78" i="7"/>
  <c r="D80" i="7"/>
  <c r="D79" i="7"/>
  <c r="D102" i="5"/>
  <c r="C101" i="5" l="1"/>
  <c r="C102" i="5"/>
  <c r="C84" i="5"/>
  <c r="D79" i="5"/>
  <c r="D83" i="5"/>
  <c r="D82" i="5"/>
  <c r="D81" i="5"/>
  <c r="C83" i="5"/>
  <c r="C82" i="5"/>
  <c r="C81" i="5"/>
  <c r="C80" i="5"/>
  <c r="C79" i="5"/>
  <c r="C20" i="5"/>
  <c r="D101" i="5"/>
  <c r="D100" i="5"/>
  <c r="D99" i="5"/>
  <c r="D98" i="5"/>
  <c r="C100" i="5"/>
  <c r="C99" i="5"/>
  <c r="D80" i="5"/>
  <c r="O206" i="3"/>
  <c r="O196" i="3"/>
  <c r="O191" i="3"/>
  <c r="O184" i="3"/>
  <c r="O179" i="3"/>
  <c r="O153" i="3"/>
  <c r="O148" i="3"/>
  <c r="O141" i="3"/>
  <c r="O136" i="3"/>
  <c r="O131" i="3"/>
  <c r="O124" i="3"/>
  <c r="O119" i="3"/>
  <c r="O114" i="3"/>
  <c r="O100" i="3"/>
  <c r="O95" i="3"/>
  <c r="O87" i="3"/>
  <c r="O82" i="3"/>
  <c r="O75" i="3"/>
  <c r="O67" i="3"/>
  <c r="O62" i="3"/>
  <c r="O57" i="3"/>
  <c r="O52" i="3"/>
  <c r="O47" i="3"/>
  <c r="O42" i="3"/>
  <c r="O37" i="3"/>
  <c r="O32" i="3"/>
  <c r="O27" i="3"/>
  <c r="O22" i="3"/>
  <c r="O17" i="3"/>
  <c r="O12" i="3"/>
  <c r="D16" i="7" l="1"/>
  <c r="E166" i="7" l="1"/>
  <c r="E165" i="7"/>
  <c r="E164" i="7"/>
  <c r="E163" i="7"/>
  <c r="E162" i="7"/>
  <c r="E161" i="7"/>
  <c r="E160" i="7"/>
  <c r="E159" i="7"/>
  <c r="E158" i="7"/>
  <c r="E157" i="7"/>
  <c r="E127" i="7"/>
  <c r="E126" i="7"/>
  <c r="E125" i="7"/>
  <c r="E124" i="7"/>
  <c r="E123" i="7"/>
  <c r="E122" i="7"/>
  <c r="E121" i="7"/>
  <c r="E88" i="7"/>
  <c r="E87" i="7"/>
  <c r="E86" i="7"/>
  <c r="E85" i="7"/>
  <c r="E84" i="7"/>
  <c r="E83" i="7"/>
  <c r="E81" i="7"/>
  <c r="E77" i="7"/>
  <c r="E76" i="7"/>
  <c r="E75" i="7"/>
  <c r="D166" i="7"/>
  <c r="D165" i="7"/>
  <c r="D164" i="7"/>
  <c r="D163" i="7"/>
  <c r="D162" i="7"/>
  <c r="D161" i="7"/>
  <c r="D160" i="7"/>
  <c r="D159" i="7"/>
  <c r="D158" i="7"/>
  <c r="D157" i="7"/>
  <c r="D127" i="7"/>
  <c r="D126" i="7"/>
  <c r="D125" i="7"/>
  <c r="D124" i="7"/>
  <c r="D123" i="7"/>
  <c r="D122" i="7"/>
  <c r="D121" i="7"/>
  <c r="D87" i="7"/>
  <c r="D86" i="7"/>
  <c r="D78" i="7"/>
  <c r="P206" i="3"/>
  <c r="Q206" i="3" s="1"/>
  <c r="P196" i="3"/>
  <c r="Q196" i="3" s="1"/>
  <c r="P153" i="3"/>
  <c r="Q153" i="3" s="1"/>
  <c r="P131" i="3"/>
  <c r="Q131" i="3" s="1"/>
  <c r="P114" i="3"/>
  <c r="Q114" i="3" s="1"/>
  <c r="P100" i="3"/>
  <c r="Q100" i="3" s="1"/>
  <c r="P67" i="3"/>
  <c r="Q67" i="3" s="1"/>
  <c r="P27" i="3"/>
  <c r="Q27" i="3" s="1"/>
  <c r="P12" i="3"/>
  <c r="Q12" i="3" s="1"/>
  <c r="D168" i="5"/>
  <c r="D167" i="5"/>
  <c r="D166" i="5"/>
  <c r="D165" i="5"/>
  <c r="D164" i="5"/>
  <c r="D163" i="5"/>
  <c r="D162" i="5"/>
  <c r="D161" i="5"/>
  <c r="D160" i="5"/>
  <c r="D159" i="5"/>
  <c r="D129" i="5"/>
  <c r="D128" i="5"/>
  <c r="D127" i="5"/>
  <c r="D126" i="5"/>
  <c r="D125" i="5"/>
  <c r="D124" i="5"/>
  <c r="D123" i="5"/>
  <c r="D90" i="5"/>
  <c r="D89" i="5"/>
  <c r="D88" i="5"/>
  <c r="D87" i="5"/>
  <c r="C214" i="5"/>
  <c r="C213" i="5"/>
  <c r="C212" i="5"/>
  <c r="C211" i="5"/>
  <c r="C210" i="5"/>
  <c r="C209" i="5"/>
  <c r="C208" i="5"/>
  <c r="C207" i="5"/>
  <c r="C206" i="5"/>
  <c r="C205" i="5"/>
  <c r="C204" i="5"/>
  <c r="C203" i="5"/>
  <c r="C202" i="5"/>
  <c r="C201" i="5"/>
  <c r="C200" i="5"/>
  <c r="C189" i="5"/>
  <c r="C188" i="5"/>
  <c r="C187" i="5"/>
  <c r="C186" i="5"/>
  <c r="C185" i="5"/>
  <c r="C184" i="5"/>
  <c r="C183" i="5"/>
  <c r="C182" i="5"/>
  <c r="C181" i="5"/>
  <c r="C180" i="5"/>
  <c r="C179" i="5"/>
  <c r="C178" i="5"/>
  <c r="C177" i="5"/>
  <c r="C176" i="5"/>
  <c r="C175" i="5"/>
  <c r="C174" i="5"/>
  <c r="C173" i="5"/>
  <c r="C172" i="5"/>
  <c r="C171" i="5"/>
  <c r="C170" i="5"/>
  <c r="C169" i="5"/>
  <c r="C168" i="5"/>
  <c r="C167" i="5"/>
  <c r="C166" i="5"/>
  <c r="C165" i="5"/>
  <c r="C164" i="5"/>
  <c r="C163" i="5"/>
  <c r="C162" i="5"/>
  <c r="C161" i="5"/>
  <c r="C160" i="5"/>
  <c r="C159" i="5"/>
  <c r="C158" i="5"/>
  <c r="C157" i="5"/>
  <c r="C156" i="5"/>
  <c r="C155" i="5"/>
  <c r="C154" i="5"/>
  <c r="C153" i="5"/>
  <c r="C152" i="5"/>
  <c r="C151" i="5"/>
  <c r="C150" i="5"/>
  <c r="C149" i="5"/>
  <c r="C148" i="5"/>
  <c r="C147" i="5"/>
  <c r="C146" i="5"/>
  <c r="C145" i="5"/>
  <c r="C144" i="5"/>
  <c r="C143" i="5"/>
  <c r="C142" i="5"/>
  <c r="C141" i="5"/>
  <c r="C140" i="5"/>
  <c r="C139" i="5"/>
  <c r="C138" i="5"/>
  <c r="C137" i="5"/>
  <c r="C136" i="5"/>
  <c r="C135" i="5"/>
  <c r="C134" i="5"/>
  <c r="C133" i="5"/>
  <c r="C132" i="5"/>
  <c r="C131" i="5"/>
  <c r="C130" i="5"/>
  <c r="C129" i="5"/>
  <c r="C128" i="5"/>
  <c r="C127" i="5"/>
  <c r="C126" i="5"/>
  <c r="C125" i="5"/>
  <c r="C124" i="5"/>
  <c r="C123" i="5"/>
  <c r="C109" i="5"/>
  <c r="C108" i="5"/>
  <c r="C107" i="5"/>
  <c r="C106" i="5"/>
  <c r="C105" i="5"/>
  <c r="C104" i="5"/>
  <c r="C103" i="5"/>
  <c r="C98" i="5"/>
  <c r="C97" i="5"/>
  <c r="C96" i="5"/>
  <c r="C95" i="5"/>
  <c r="C94" i="5"/>
  <c r="C93" i="5"/>
  <c r="C92" i="5"/>
  <c r="C91" i="5"/>
  <c r="C90" i="5"/>
  <c r="C89" i="5"/>
  <c r="C88" i="5"/>
  <c r="C87" i="5"/>
  <c r="C86" i="5"/>
  <c r="C85" i="5"/>
  <c r="C78" i="5"/>
  <c r="C77" i="5"/>
  <c r="C76" i="5"/>
  <c r="C75" i="5"/>
  <c r="C74" i="5"/>
  <c r="C73" i="5"/>
  <c r="C72" i="5"/>
  <c r="C71" i="5"/>
  <c r="C70" i="5"/>
  <c r="C69" i="5"/>
  <c r="C68" i="5"/>
  <c r="C67" i="5"/>
  <c r="C66" i="5"/>
  <c r="C65" i="5"/>
  <c r="C64" i="5"/>
  <c r="C63" i="5"/>
  <c r="C62" i="5"/>
  <c r="C61" i="5"/>
  <c r="C60" i="5"/>
  <c r="C59" i="5"/>
  <c r="C58" i="5"/>
  <c r="C57" i="5"/>
  <c r="C56" i="5"/>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19" i="5"/>
  <c r="C18" i="5"/>
  <c r="C17" i="5"/>
  <c r="C16" i="5"/>
  <c r="E207" i="7" l="1"/>
  <c r="E206" i="7"/>
  <c r="E205" i="7"/>
  <c r="E204" i="7"/>
  <c r="E203" i="7"/>
  <c r="E202" i="7"/>
  <c r="E201" i="7"/>
  <c r="E200" i="7"/>
  <c r="E199" i="7"/>
  <c r="D207" i="7"/>
  <c r="D206" i="7"/>
  <c r="D205" i="7"/>
  <c r="D204" i="7"/>
  <c r="D203" i="7"/>
  <c r="D202" i="7"/>
  <c r="D201" i="7"/>
  <c r="D200" i="7"/>
  <c r="D199" i="7"/>
  <c r="E186" i="7"/>
  <c r="E185" i="7"/>
  <c r="E184" i="7"/>
  <c r="E183" i="7"/>
  <c r="E182" i="7"/>
  <c r="E181" i="7"/>
  <c r="E180" i="7"/>
  <c r="E179" i="7"/>
  <c r="E178" i="7"/>
  <c r="E177" i="7"/>
  <c r="E176" i="7"/>
  <c r="E175" i="7"/>
  <c r="E174" i="7"/>
  <c r="E173" i="7"/>
  <c r="D186" i="7"/>
  <c r="D185" i="7"/>
  <c r="D184" i="7"/>
  <c r="D183" i="7"/>
  <c r="D182" i="7"/>
  <c r="D181" i="7"/>
  <c r="D180" i="7"/>
  <c r="D179" i="7"/>
  <c r="D178" i="7"/>
  <c r="D177" i="7"/>
  <c r="D176" i="7"/>
  <c r="D175" i="7"/>
  <c r="D174" i="7"/>
  <c r="D173" i="7"/>
  <c r="M198" i="7"/>
  <c r="E154" i="7"/>
  <c r="E155" i="7"/>
  <c r="E156" i="7"/>
  <c r="D206" i="5"/>
  <c r="D214" i="5"/>
  <c r="D213" i="5"/>
  <c r="D212" i="5"/>
  <c r="D211" i="5"/>
  <c r="D210" i="5"/>
  <c r="D209" i="5"/>
  <c r="D208" i="5"/>
  <c r="D207" i="5"/>
  <c r="D205" i="5"/>
  <c r="D204" i="5"/>
  <c r="D203" i="5"/>
  <c r="D188" i="5"/>
  <c r="D187" i="5"/>
  <c r="D186" i="5"/>
  <c r="D185" i="5"/>
  <c r="D184" i="5"/>
  <c r="D183" i="5"/>
  <c r="D182" i="5"/>
  <c r="K338" i="4" l="1"/>
  <c r="K122" i="4"/>
  <c r="K121" i="4"/>
  <c r="K117" i="4"/>
  <c r="K116" i="4"/>
  <c r="K111" i="4"/>
  <c r="K105" i="4"/>
  <c r="K98" i="4"/>
  <c r="J583" i="4" l="1"/>
  <c r="D189" i="5" l="1"/>
  <c r="D181" i="5"/>
  <c r="D180" i="5"/>
  <c r="D179" i="5"/>
  <c r="D178" i="5"/>
  <c r="D177" i="5"/>
  <c r="D176" i="5"/>
  <c r="D175" i="5"/>
  <c r="D174" i="5"/>
  <c r="D173" i="5"/>
  <c r="D172" i="5"/>
  <c r="D171" i="5"/>
  <c r="D170" i="5"/>
  <c r="D169" i="5"/>
  <c r="D158" i="5"/>
  <c r="D157" i="5"/>
  <c r="D156" i="5"/>
  <c r="D155" i="5"/>
  <c r="D154" i="5"/>
  <c r="D153" i="5"/>
  <c r="D152" i="5"/>
  <c r="D151" i="5"/>
  <c r="D150" i="5"/>
  <c r="D149" i="5"/>
  <c r="D148" i="5"/>
  <c r="D147" i="5"/>
  <c r="D146" i="5"/>
  <c r="D145" i="5"/>
  <c r="D144" i="5"/>
  <c r="D143" i="5"/>
  <c r="D142" i="5"/>
  <c r="D141" i="5"/>
  <c r="D140" i="5"/>
  <c r="D139" i="5"/>
  <c r="D138" i="5"/>
  <c r="D137" i="5"/>
  <c r="D136" i="5"/>
  <c r="D135" i="5"/>
  <c r="D134" i="5"/>
  <c r="D133" i="5"/>
  <c r="D132" i="5"/>
  <c r="D131" i="5"/>
  <c r="D130" i="5"/>
  <c r="D109" i="5"/>
  <c r="D108" i="5"/>
  <c r="D107" i="5"/>
  <c r="D106" i="5"/>
  <c r="D105" i="5"/>
  <c r="D104" i="5"/>
  <c r="D103" i="5"/>
  <c r="D97" i="5"/>
  <c r="D96" i="5"/>
  <c r="D95" i="5"/>
  <c r="D94" i="5"/>
  <c r="D93" i="5"/>
  <c r="D92" i="5"/>
  <c r="D91" i="5"/>
  <c r="D86" i="5"/>
  <c r="D85" i="5"/>
  <c r="D84" i="5"/>
  <c r="D78" i="5"/>
  <c r="D77" i="5"/>
  <c r="D76" i="5"/>
  <c r="D75" i="5"/>
  <c r="D74" i="5"/>
  <c r="D73" i="5"/>
  <c r="D72" i="5"/>
  <c r="D71" i="5"/>
  <c r="D50" i="5"/>
  <c r="D49" i="5"/>
  <c r="D48" i="5"/>
  <c r="D47" i="5"/>
  <c r="D46" i="5"/>
  <c r="D45" i="5"/>
  <c r="D44" i="5"/>
  <c r="D43" i="5"/>
  <c r="D42" i="5"/>
  <c r="D41" i="5"/>
  <c r="D40" i="5"/>
  <c r="D39" i="5"/>
  <c r="D38" i="5"/>
  <c r="D37" i="5"/>
  <c r="D36" i="5"/>
  <c r="D35" i="5"/>
  <c r="D34" i="5"/>
  <c r="D33" i="5"/>
  <c r="D32" i="5"/>
  <c r="D31" i="5"/>
  <c r="D202" i="5" l="1"/>
  <c r="D201" i="5"/>
  <c r="D200" i="5"/>
  <c r="D70" i="5"/>
  <c r="D69" i="5"/>
  <c r="D68" i="5"/>
  <c r="D67" i="5"/>
  <c r="D66" i="5"/>
  <c r="D65" i="5"/>
  <c r="D64" i="5"/>
  <c r="D63" i="5"/>
  <c r="D62" i="5"/>
  <c r="D61" i="5"/>
  <c r="D60" i="5"/>
  <c r="D59" i="5"/>
  <c r="D58" i="5"/>
  <c r="D57" i="5"/>
  <c r="D56" i="5"/>
  <c r="D55" i="5"/>
  <c r="D54" i="5"/>
  <c r="D53" i="5"/>
  <c r="D52" i="5"/>
  <c r="D51" i="5"/>
  <c r="D30" i="5"/>
  <c r="D29" i="5"/>
  <c r="D28" i="5"/>
  <c r="D27" i="5"/>
  <c r="D26" i="5"/>
  <c r="D25" i="5"/>
  <c r="D24" i="5"/>
  <c r="D23" i="5"/>
  <c r="D22" i="5"/>
  <c r="D21" i="5"/>
  <c r="D20" i="5"/>
  <c r="D19" i="5"/>
  <c r="D18" i="5"/>
  <c r="D17" i="5"/>
  <c r="E212" i="7"/>
  <c r="E211" i="7"/>
  <c r="E210" i="7"/>
  <c r="E209" i="7"/>
  <c r="E208" i="7"/>
  <c r="E198" i="7"/>
  <c r="E187" i="7"/>
  <c r="E172" i="7"/>
  <c r="E171" i="7"/>
  <c r="E169" i="7"/>
  <c r="E168" i="7"/>
  <c r="E167" i="7"/>
  <c r="E152" i="7"/>
  <c r="E151" i="7"/>
  <c r="E153" i="7"/>
  <c r="E150" i="7"/>
  <c r="E149" i="7"/>
  <c r="E148" i="7"/>
  <c r="E147" i="7"/>
  <c r="E146" i="7"/>
  <c r="E145" i="7"/>
  <c r="E144" i="7"/>
  <c r="E143" i="7"/>
  <c r="E142" i="7"/>
  <c r="E141" i="7"/>
  <c r="E140" i="7"/>
  <c r="E139" i="7"/>
  <c r="E138" i="7"/>
  <c r="E137" i="7"/>
  <c r="E136" i="7"/>
  <c r="E135" i="7"/>
  <c r="E134" i="7"/>
  <c r="E133" i="7"/>
  <c r="E132" i="7"/>
  <c r="E131" i="7"/>
  <c r="E130" i="7"/>
  <c r="E129" i="7"/>
  <c r="E128" i="7"/>
  <c r="E107" i="7"/>
  <c r="E106" i="7"/>
  <c r="E105" i="7"/>
  <c r="E104" i="7"/>
  <c r="E103" i="7"/>
  <c r="E102" i="7"/>
  <c r="E101" i="7"/>
  <c r="E97" i="7"/>
  <c r="E96" i="7"/>
  <c r="E95" i="7"/>
  <c r="E94" i="7"/>
  <c r="E93" i="7"/>
  <c r="E92" i="7"/>
  <c r="E91" i="7"/>
  <c r="E90" i="7"/>
  <c r="E89" i="7"/>
  <c r="E82"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D212" i="7"/>
  <c r="D211" i="7"/>
  <c r="D210" i="7"/>
  <c r="D209" i="7"/>
  <c r="D208" i="7"/>
  <c r="D198" i="7"/>
  <c r="D187" i="7"/>
  <c r="D172" i="7"/>
  <c r="D171" i="7"/>
  <c r="D170" i="7"/>
  <c r="D169" i="7"/>
  <c r="D168" i="7"/>
  <c r="D167" i="7"/>
  <c r="D156" i="7"/>
  <c r="D155" i="7"/>
  <c r="D154" i="7"/>
  <c r="D153" i="7"/>
  <c r="D152" i="7"/>
  <c r="D151" i="7"/>
  <c r="D150" i="7"/>
  <c r="D149" i="7"/>
  <c r="D148" i="7"/>
  <c r="D147" i="7"/>
  <c r="D146" i="7"/>
  <c r="D145" i="7"/>
  <c r="D144" i="7"/>
  <c r="D143" i="7"/>
  <c r="D142" i="7"/>
  <c r="D141" i="7"/>
  <c r="D140" i="7"/>
  <c r="D139" i="7"/>
  <c r="D138" i="7"/>
  <c r="D137" i="7"/>
  <c r="D136" i="7"/>
  <c r="D135" i="7"/>
  <c r="D134" i="7"/>
  <c r="D133" i="7"/>
  <c r="D132" i="7"/>
  <c r="D131" i="7"/>
  <c r="D130" i="7"/>
  <c r="D129" i="7"/>
  <c r="D128" i="7"/>
  <c r="D107" i="7"/>
  <c r="D106" i="7"/>
  <c r="D105" i="7"/>
  <c r="D104" i="7"/>
  <c r="D103" i="7"/>
  <c r="D102" i="7"/>
  <c r="D101" i="7"/>
  <c r="D97" i="7"/>
  <c r="D96" i="7"/>
  <c r="D95" i="7"/>
  <c r="D94" i="7"/>
  <c r="D93" i="7"/>
  <c r="D92" i="7"/>
  <c r="D91" i="7"/>
  <c r="D90" i="7"/>
  <c r="D89" i="7"/>
  <c r="D88" i="7"/>
  <c r="D85" i="7"/>
  <c r="D84" i="7"/>
  <c r="D83" i="7"/>
  <c r="D82" i="7"/>
  <c r="D81" i="7"/>
  <c r="D77" i="7"/>
  <c r="D76" i="7"/>
  <c r="D75" i="7"/>
  <c r="D74" i="7"/>
  <c r="D73" i="7"/>
  <c r="D72" i="7"/>
  <c r="D71" i="7"/>
  <c r="D70" i="7"/>
  <c r="D69" i="7"/>
  <c r="D49" i="7"/>
  <c r="D48" i="7"/>
  <c r="D47" i="7"/>
  <c r="D46" i="7"/>
  <c r="D45" i="7"/>
  <c r="D44" i="7"/>
  <c r="D43" i="7"/>
  <c r="D42" i="7"/>
  <c r="D41" i="7"/>
  <c r="D40" i="7"/>
  <c r="D39" i="7"/>
  <c r="D38" i="7"/>
  <c r="D37" i="7"/>
  <c r="D36" i="7"/>
  <c r="D35" i="7"/>
  <c r="D34" i="7"/>
  <c r="D33" i="7"/>
  <c r="D32" i="7"/>
  <c r="D31" i="7"/>
  <c r="D30" i="7"/>
  <c r="D29" i="7"/>
  <c r="J269" i="4"/>
  <c r="J53" i="4"/>
  <c r="D68" i="7" l="1"/>
  <c r="D67" i="7"/>
  <c r="D66" i="7"/>
  <c r="D65" i="7"/>
  <c r="D64" i="7"/>
  <c r="D63" i="7"/>
  <c r="D62" i="7"/>
  <c r="D61" i="7"/>
  <c r="D60" i="7"/>
  <c r="D59" i="7"/>
  <c r="D58" i="7"/>
  <c r="D57" i="7"/>
  <c r="D56" i="7"/>
  <c r="D55" i="7"/>
  <c r="D54" i="7"/>
  <c r="D53" i="7"/>
  <c r="D52" i="7"/>
  <c r="D51" i="7"/>
  <c r="D50" i="7"/>
  <c r="D28" i="7"/>
  <c r="D27" i="7"/>
  <c r="D26" i="7"/>
  <c r="D25" i="7"/>
  <c r="D24" i="7"/>
  <c r="D23" i="7"/>
  <c r="D22" i="7"/>
  <c r="D21" i="7"/>
  <c r="D20" i="7"/>
  <c r="D19" i="7"/>
  <c r="D18" i="7"/>
  <c r="D17" i="7"/>
  <c r="O214" i="3" l="1"/>
  <c r="Q214" i="3" s="1"/>
  <c r="O217" i="3" l="1"/>
  <c r="Q217" i="3" s="1"/>
  <c r="O218" i="3"/>
  <c r="O216" i="3"/>
  <c r="Q216" i="3" s="1"/>
  <c r="O215" i="3"/>
  <c r="Q218" i="3" l="1"/>
  <c r="Q215" i="3"/>
  <c r="D16" i="5" l="1"/>
  <c r="D215" i="5" s="1"/>
  <c r="I218" i="7" l="1"/>
  <c r="I217" i="7"/>
  <c r="I216" i="7"/>
  <c r="I215" i="7"/>
  <c r="K577" i="4" l="1"/>
  <c r="K575" i="4"/>
  <c r="K576" i="4"/>
  <c r="K574" i="4"/>
  <c r="K573" i="4"/>
  <c r="K572" i="4"/>
  <c r="K567" i="4"/>
  <c r="K562" i="4"/>
  <c r="K554" i="4"/>
  <c r="K532" i="4"/>
  <c r="K524" i="4"/>
  <c r="K508" i="4"/>
  <c r="K494" i="4"/>
  <c r="K489" i="4"/>
  <c r="K484" i="4"/>
  <c r="K479" i="4"/>
  <c r="K458" i="4"/>
  <c r="K448" i="4"/>
  <c r="J462" i="4"/>
  <c r="J461" i="4"/>
  <c r="J460" i="4"/>
  <c r="J459" i="4"/>
  <c r="J458" i="4"/>
  <c r="J457" i="4"/>
  <c r="K446" i="4"/>
  <c r="K445" i="4"/>
  <c r="K441" i="4"/>
  <c r="K438" i="4"/>
  <c r="K436" i="4"/>
  <c r="K435" i="4"/>
  <c r="K434" i="4"/>
  <c r="K433" i="4"/>
  <c r="K432" i="4"/>
  <c r="K431" i="4"/>
  <c r="K430" i="4"/>
  <c r="K427" i="4"/>
  <c r="K421" i="4"/>
  <c r="K409" i="4"/>
  <c r="K402" i="4"/>
  <c r="K398" i="4"/>
  <c r="K397" i="4"/>
  <c r="K396" i="4" l="1"/>
  <c r="K395" i="4"/>
  <c r="K392" i="4"/>
  <c r="K391" i="4"/>
  <c r="K388" i="4"/>
  <c r="K382" i="4"/>
  <c r="K381" i="4"/>
  <c r="K377" i="4"/>
  <c r="K374" i="4"/>
  <c r="K368" i="4"/>
  <c r="K367" i="4"/>
  <c r="K365" i="4"/>
  <c r="K363" i="4"/>
  <c r="K353" i="4"/>
  <c r="K352" i="4" l="1"/>
  <c r="K351" i="4"/>
  <c r="K350" i="4"/>
  <c r="K349" i="4"/>
  <c r="K347" i="4"/>
  <c r="K346" i="4"/>
  <c r="K345" i="4"/>
  <c r="K342" i="4"/>
  <c r="K341" i="4"/>
  <c r="K340" i="4"/>
  <c r="K339" i="4"/>
  <c r="K333" i="4"/>
  <c r="K288" i="4"/>
  <c r="K294" i="4"/>
  <c r="K298" i="4"/>
  <c r="K307" i="4"/>
  <c r="K315" i="4"/>
  <c r="K314" i="4"/>
  <c r="K278" i="4"/>
  <c r="K272" i="4"/>
  <c r="K265" i="4"/>
  <c r="K262" i="4"/>
  <c r="K251" i="4"/>
  <c r="K247" i="4"/>
  <c r="K242" i="4"/>
  <c r="K238" i="4"/>
  <c r="K225" i="4"/>
  <c r="K228" i="4"/>
  <c r="K217" i="4"/>
  <c r="K214" i="4"/>
  <c r="K207" i="4"/>
  <c r="K204" i="4"/>
  <c r="K198" i="4" l="1"/>
  <c r="K185" i="4"/>
  <c r="K174" i="4"/>
  <c r="K160" i="4"/>
  <c r="K159" i="4"/>
  <c r="K153" i="4"/>
  <c r="K150" i="4"/>
  <c r="K149" i="4"/>
  <c r="K140" i="4"/>
  <c r="K137" i="4"/>
  <c r="K136" i="4"/>
  <c r="K132" i="4"/>
  <c r="K128" i="4"/>
  <c r="K127" i="4"/>
  <c r="K126" i="4"/>
  <c r="K124" i="4"/>
  <c r="K123" i="4"/>
  <c r="K108" i="4"/>
  <c r="K94" i="4"/>
  <c r="K86" i="4"/>
  <c r="K80" i="4"/>
  <c r="K69" i="4"/>
  <c r="K62" i="4" l="1"/>
  <c r="K45" i="4"/>
  <c r="K55" i="4"/>
  <c r="K42" i="4"/>
  <c r="K41" i="4"/>
  <c r="K40" i="4"/>
  <c r="K39" i="4"/>
  <c r="K38" i="4"/>
  <c r="K37" i="4"/>
  <c r="K24" i="4"/>
  <c r="K21" i="4"/>
  <c r="K10" i="4"/>
  <c r="R27" i="3"/>
  <c r="R206" i="3" l="1"/>
  <c r="R196" i="3"/>
  <c r="R168" i="3"/>
  <c r="P168" i="3"/>
  <c r="Q168" i="3" s="1"/>
  <c r="R153" i="3"/>
  <c r="R131" i="3"/>
  <c r="R114" i="3"/>
  <c r="R100" i="3"/>
  <c r="R67" i="3"/>
  <c r="R12" i="3"/>
  <c r="E14" i="7" l="1"/>
  <c r="K1" i="7" l="1"/>
  <c r="G1" i="5"/>
  <c r="F4" i="5"/>
  <c r="F3" i="5"/>
  <c r="W1" i="8" l="1"/>
  <c r="V7" i="8"/>
  <c r="J508" i="4" l="1"/>
  <c r="M7" i="8"/>
  <c r="W7" i="8"/>
  <c r="B1" i="8" l="1"/>
  <c r="C1" i="8"/>
  <c r="D1" i="8"/>
  <c r="E1" i="8"/>
  <c r="F1" i="8"/>
  <c r="G1" i="8"/>
  <c r="H1" i="8"/>
  <c r="I1" i="8"/>
  <c r="J1" i="8"/>
  <c r="K1" i="8"/>
  <c r="L1" i="8"/>
  <c r="M1" i="8"/>
  <c r="N1" i="8"/>
  <c r="O1" i="8"/>
  <c r="P1" i="8"/>
  <c r="Q1" i="8"/>
  <c r="R1" i="8"/>
  <c r="S1" i="8"/>
  <c r="T1" i="8"/>
  <c r="U1" i="8"/>
  <c r="V1" i="8"/>
  <c r="X1" i="8"/>
  <c r="Y1" i="8"/>
  <c r="A1" i="8"/>
  <c r="C7" i="8"/>
  <c r="F7" i="8"/>
  <c r="B7" i="8"/>
  <c r="D7" i="8"/>
  <c r="E7" i="8"/>
  <c r="A7" i="8" l="1"/>
  <c r="S7" i="8"/>
  <c r="O7" i="8"/>
  <c r="T7" i="8"/>
  <c r="X7" i="8"/>
  <c r="J7" i="8"/>
  <c r="Q7" i="8"/>
  <c r="Y7" i="8"/>
  <c r="R7" i="8"/>
  <c r="P7" i="8"/>
  <c r="U7" i="8"/>
  <c r="K7" i="8"/>
  <c r="K578" i="4" l="1"/>
  <c r="K537" i="4"/>
  <c r="K467" i="4"/>
  <c r="K452" i="4"/>
  <c r="K447" i="4"/>
  <c r="K440" i="4"/>
  <c r="K439" i="4"/>
  <c r="K437" i="4"/>
  <c r="K405" i="4"/>
  <c r="K380" i="4"/>
  <c r="K366" i="4"/>
  <c r="K358" i="4"/>
  <c r="K348" i="4"/>
  <c r="K325" i="4"/>
  <c r="K321" i="4"/>
  <c r="K316" i="4"/>
  <c r="K313" i="4"/>
  <c r="K282" i="4"/>
  <c r="K269" i="4"/>
  <c r="K125" i="4"/>
  <c r="K7" i="4"/>
  <c r="K6" i="4"/>
  <c r="J209" i="4" l="1"/>
  <c r="J210" i="4"/>
  <c r="J211" i="4"/>
  <c r="J212" i="4"/>
  <c r="J213" i="4"/>
  <c r="J214" i="4"/>
  <c r="J215" i="4"/>
  <c r="J216" i="4"/>
  <c r="J217" i="4"/>
  <c r="J218" i="4"/>
  <c r="J219" i="4"/>
  <c r="J220" i="4"/>
  <c r="J221" i="4"/>
  <c r="J222" i="4"/>
  <c r="J223" i="4"/>
  <c r="J224" i="4"/>
  <c r="J225" i="4"/>
  <c r="J226" i="4"/>
  <c r="J227" i="4"/>
  <c r="J228" i="4"/>
  <c r="J229" i="4"/>
  <c r="J230" i="4"/>
  <c r="J231" i="4"/>
  <c r="J232" i="4"/>
  <c r="J233" i="4"/>
  <c r="J234" i="4"/>
  <c r="J235" i="4"/>
  <c r="J236" i="4"/>
  <c r="J237" i="4"/>
  <c r="J238" i="4"/>
  <c r="J239" i="4"/>
  <c r="J240" i="4"/>
  <c r="J241" i="4"/>
  <c r="J242" i="4"/>
  <c r="J243" i="4"/>
  <c r="J244" i="4"/>
  <c r="J245" i="4"/>
  <c r="J246" i="4"/>
  <c r="J247" i="4"/>
  <c r="J248" i="4"/>
  <c r="J249" i="4"/>
  <c r="J250" i="4"/>
  <c r="J251" i="4"/>
  <c r="J252" i="4"/>
  <c r="J253" i="4"/>
  <c r="J254" i="4"/>
  <c r="J255" i="4"/>
  <c r="J256" i="4"/>
  <c r="J257" i="4"/>
  <c r="J258" i="4"/>
  <c r="J259" i="4"/>
  <c r="J260" i="4"/>
  <c r="J261" i="4"/>
  <c r="J262" i="4"/>
  <c r="J263" i="4"/>
  <c r="J264" i="4"/>
  <c r="J265" i="4"/>
  <c r="J266" i="4"/>
  <c r="J267" i="4"/>
  <c r="J268" i="4"/>
  <c r="J270" i="4"/>
  <c r="J271" i="4"/>
  <c r="J272" i="4"/>
  <c r="J273" i="4"/>
  <c r="J274" i="4"/>
  <c r="J275" i="4"/>
  <c r="J276" i="4"/>
  <c r="J277" i="4"/>
  <c r="J278" i="4"/>
  <c r="J279" i="4"/>
  <c r="J280" i="4"/>
  <c r="J281" i="4"/>
  <c r="J282" i="4"/>
  <c r="J283" i="4"/>
  <c r="J284" i="4"/>
  <c r="J285" i="4"/>
  <c r="J286" i="4"/>
  <c r="J287" i="4"/>
  <c r="J288" i="4"/>
  <c r="J289" i="4"/>
  <c r="J290" i="4"/>
  <c r="J291" i="4"/>
  <c r="J292" i="4"/>
  <c r="J293" i="4"/>
  <c r="J294" i="4"/>
  <c r="J295" i="4"/>
  <c r="J296" i="4"/>
  <c r="J297" i="4"/>
  <c r="J298" i="4"/>
  <c r="J299" i="4"/>
  <c r="J300" i="4"/>
  <c r="J301" i="4"/>
  <c r="J302" i="4"/>
  <c r="J303" i="4"/>
  <c r="J304" i="4"/>
  <c r="J305" i="4"/>
  <c r="J306" i="4"/>
  <c r="J307" i="4"/>
  <c r="J308" i="4"/>
  <c r="J309" i="4"/>
  <c r="J310" i="4"/>
  <c r="J311" i="4"/>
  <c r="J312" i="4"/>
  <c r="J313" i="4"/>
  <c r="J314" i="4"/>
  <c r="J315" i="4"/>
  <c r="J316" i="4"/>
  <c r="J317" i="4"/>
  <c r="J318" i="4"/>
  <c r="J319" i="4"/>
  <c r="J320" i="4"/>
  <c r="J321" i="4"/>
  <c r="J322" i="4"/>
  <c r="J323" i="4"/>
  <c r="J324" i="4"/>
  <c r="J325" i="4"/>
  <c r="J326" i="4"/>
  <c r="J327" i="4"/>
  <c r="J328" i="4"/>
  <c r="J329" i="4"/>
  <c r="J330" i="4"/>
  <c r="J331" i="4"/>
  <c r="J332" i="4"/>
  <c r="J333" i="4"/>
  <c r="J334" i="4"/>
  <c r="J335" i="4"/>
  <c r="J336" i="4"/>
  <c r="J337" i="4"/>
  <c r="J338" i="4"/>
  <c r="J339" i="4"/>
  <c r="J340" i="4"/>
  <c r="J341" i="4"/>
  <c r="J342" i="4"/>
  <c r="J344" i="4"/>
  <c r="J345" i="4"/>
  <c r="J346" i="4"/>
  <c r="J347" i="4"/>
  <c r="J348" i="4"/>
  <c r="J349" i="4"/>
  <c r="J350" i="4"/>
  <c r="J351" i="4"/>
  <c r="J352" i="4"/>
  <c r="J353" i="4"/>
  <c r="J354" i="4"/>
  <c r="J355" i="4"/>
  <c r="J356" i="4"/>
  <c r="J357" i="4"/>
  <c r="J358" i="4"/>
  <c r="J359" i="4"/>
  <c r="J360" i="4"/>
  <c r="J361" i="4"/>
  <c r="J362" i="4"/>
  <c r="J363" i="4"/>
  <c r="J364" i="4"/>
  <c r="J365" i="4"/>
  <c r="J366" i="4"/>
  <c r="J367" i="4"/>
  <c r="J368" i="4"/>
  <c r="J369" i="4"/>
  <c r="J370" i="4"/>
  <c r="J371" i="4"/>
  <c r="J372" i="4"/>
  <c r="J373" i="4"/>
  <c r="J374" i="4"/>
  <c r="J375" i="4"/>
  <c r="J376" i="4"/>
  <c r="J377" i="4"/>
  <c r="J378" i="4"/>
  <c r="J379" i="4"/>
  <c r="J380" i="4"/>
  <c r="J381" i="4"/>
  <c r="J382" i="4"/>
  <c r="J383" i="4"/>
  <c r="J384" i="4"/>
  <c r="J385" i="4"/>
  <c r="J386" i="4"/>
  <c r="J387" i="4"/>
  <c r="J388" i="4"/>
  <c r="J389" i="4"/>
  <c r="J390" i="4"/>
  <c r="J391" i="4"/>
  <c r="J392" i="4"/>
  <c r="J393" i="4"/>
  <c r="J394" i="4"/>
  <c r="J395" i="4"/>
  <c r="J396" i="4"/>
  <c r="J397" i="4"/>
  <c r="J398" i="4"/>
  <c r="J399" i="4"/>
  <c r="J400" i="4"/>
  <c r="J401" i="4"/>
  <c r="J402" i="4"/>
  <c r="J403" i="4"/>
  <c r="J404" i="4"/>
  <c r="J405" i="4"/>
  <c r="J406" i="4"/>
  <c r="J407" i="4"/>
  <c r="J408" i="4"/>
  <c r="J409" i="4"/>
  <c r="J410" i="4"/>
  <c r="J411" i="4"/>
  <c r="J412" i="4"/>
  <c r="J413" i="4"/>
  <c r="J414" i="4"/>
  <c r="J415" i="4"/>
  <c r="J416" i="4"/>
  <c r="J417" i="4"/>
  <c r="J418" i="4"/>
  <c r="J419" i="4"/>
  <c r="J420" i="4"/>
  <c r="J421" i="4"/>
  <c r="J422" i="4"/>
  <c r="J423" i="4"/>
  <c r="J424" i="4"/>
  <c r="J425" i="4"/>
  <c r="J426" i="4"/>
  <c r="J427" i="4"/>
  <c r="J428" i="4"/>
  <c r="J429" i="4"/>
  <c r="J430" i="4"/>
  <c r="J431" i="4"/>
  <c r="J432" i="4"/>
  <c r="J433" i="4"/>
  <c r="J434" i="4"/>
  <c r="J435" i="4"/>
  <c r="J436" i="4"/>
  <c r="J437" i="4"/>
  <c r="J438" i="4"/>
  <c r="J439" i="4"/>
  <c r="J440" i="4"/>
  <c r="J441" i="4"/>
  <c r="J442" i="4"/>
  <c r="J443" i="4"/>
  <c r="J444" i="4"/>
  <c r="J445" i="4"/>
  <c r="J446" i="4"/>
  <c r="J447" i="4"/>
  <c r="J448" i="4"/>
  <c r="J449" i="4"/>
  <c r="J450" i="4"/>
  <c r="J451" i="4"/>
  <c r="J452" i="4"/>
  <c r="J453" i="4"/>
  <c r="J454" i="4"/>
  <c r="J455" i="4"/>
  <c r="J456" i="4"/>
  <c r="J463" i="4"/>
  <c r="J464" i="4"/>
  <c r="J465" i="4"/>
  <c r="J466" i="4"/>
  <c r="J467" i="4"/>
  <c r="J468" i="4"/>
  <c r="J469" i="4"/>
  <c r="J470" i="4"/>
  <c r="J471" i="4"/>
  <c r="J472" i="4"/>
  <c r="J473" i="4"/>
  <c r="J474" i="4"/>
  <c r="J475" i="4"/>
  <c r="J476" i="4"/>
  <c r="J477" i="4"/>
  <c r="J478" i="4"/>
  <c r="J479" i="4"/>
  <c r="J480" i="4"/>
  <c r="J481" i="4"/>
  <c r="J482" i="4"/>
  <c r="J483" i="4"/>
  <c r="J484" i="4"/>
  <c r="J485" i="4"/>
  <c r="J486" i="4"/>
  <c r="J487" i="4"/>
  <c r="J488" i="4"/>
  <c r="J489" i="4"/>
  <c r="J490" i="4"/>
  <c r="J491" i="4"/>
  <c r="J492" i="4"/>
  <c r="J493" i="4"/>
  <c r="J494" i="4"/>
  <c r="J495" i="4"/>
  <c r="J496" i="4"/>
  <c r="J497" i="4"/>
  <c r="J498" i="4"/>
  <c r="J499" i="4"/>
  <c r="J500" i="4"/>
  <c r="J501" i="4"/>
  <c r="J502" i="4"/>
  <c r="J503" i="4"/>
  <c r="J504" i="4"/>
  <c r="J505" i="4"/>
  <c r="J506" i="4"/>
  <c r="J507" i="4"/>
  <c r="J509" i="4"/>
  <c r="J510" i="4"/>
  <c r="J511" i="4"/>
  <c r="J512" i="4"/>
  <c r="J513" i="4"/>
  <c r="J514" i="4"/>
  <c r="J515" i="4"/>
  <c r="J516" i="4"/>
  <c r="J517" i="4"/>
  <c r="J518" i="4"/>
  <c r="J519" i="4"/>
  <c r="J520" i="4"/>
  <c r="J521" i="4"/>
  <c r="J522" i="4"/>
  <c r="J523" i="4"/>
  <c r="J524" i="4"/>
  <c r="J525" i="4"/>
  <c r="J526" i="4"/>
  <c r="J527" i="4"/>
  <c r="J528" i="4"/>
  <c r="J529" i="4"/>
  <c r="J530" i="4"/>
  <c r="J531" i="4"/>
  <c r="J532" i="4"/>
  <c r="J533" i="4"/>
  <c r="J534" i="4"/>
  <c r="J535" i="4"/>
  <c r="J536" i="4"/>
  <c r="J537" i="4"/>
  <c r="J538" i="4"/>
  <c r="J539" i="4"/>
  <c r="J540" i="4"/>
  <c r="J541" i="4"/>
  <c r="J542" i="4"/>
  <c r="J543" i="4"/>
  <c r="J544" i="4"/>
  <c r="J545" i="4"/>
  <c r="J546" i="4"/>
  <c r="J547" i="4"/>
  <c r="J548" i="4"/>
  <c r="J549" i="4"/>
  <c r="J550" i="4"/>
  <c r="J551" i="4"/>
  <c r="J552" i="4"/>
  <c r="J553" i="4"/>
  <c r="J554" i="4"/>
  <c r="J555" i="4"/>
  <c r="J556" i="4"/>
  <c r="J557" i="4"/>
  <c r="J558" i="4"/>
  <c r="J559" i="4"/>
  <c r="J560" i="4"/>
  <c r="J561" i="4"/>
  <c r="J562" i="4"/>
  <c r="J563" i="4"/>
  <c r="J564" i="4"/>
  <c r="J565" i="4"/>
  <c r="J566" i="4"/>
  <c r="J567" i="4"/>
  <c r="J568" i="4"/>
  <c r="J569" i="4"/>
  <c r="J570" i="4"/>
  <c r="J571" i="4"/>
  <c r="J572" i="4"/>
  <c r="J573" i="4"/>
  <c r="J574" i="4"/>
  <c r="J575" i="4"/>
  <c r="J576" i="4"/>
  <c r="J577" i="4"/>
  <c r="J578" i="4"/>
  <c r="J579" i="4"/>
  <c r="J7" i="4"/>
  <c r="J8" i="4"/>
  <c r="J9" i="4"/>
  <c r="J10" i="4"/>
  <c r="J11" i="4"/>
  <c r="J12" i="4"/>
  <c r="J13"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J150" i="4"/>
  <c r="J151" i="4"/>
  <c r="J152" i="4"/>
  <c r="J153" i="4"/>
  <c r="J154" i="4"/>
  <c r="J155" i="4"/>
  <c r="J156" i="4"/>
  <c r="J157" i="4"/>
  <c r="J158" i="4"/>
  <c r="J159" i="4"/>
  <c r="J160" i="4"/>
  <c r="J161" i="4"/>
  <c r="J162" i="4"/>
  <c r="J163" i="4"/>
  <c r="J164" i="4"/>
  <c r="J165" i="4"/>
  <c r="J166" i="4"/>
  <c r="J167" i="4"/>
  <c r="J168" i="4"/>
  <c r="J169" i="4"/>
  <c r="J170" i="4"/>
  <c r="J171" i="4"/>
  <c r="J172" i="4"/>
  <c r="J173" i="4"/>
  <c r="J174" i="4"/>
  <c r="J175" i="4"/>
  <c r="J176" i="4"/>
  <c r="J177" i="4"/>
  <c r="J178" i="4"/>
  <c r="J179" i="4"/>
  <c r="J180" i="4"/>
  <c r="J181" i="4"/>
  <c r="J182" i="4"/>
  <c r="J183" i="4"/>
  <c r="J184" i="4"/>
  <c r="J185" i="4"/>
  <c r="J186" i="4"/>
  <c r="J187" i="4"/>
  <c r="J188" i="4"/>
  <c r="J189" i="4"/>
  <c r="J190" i="4"/>
  <c r="J191" i="4"/>
  <c r="J192" i="4"/>
  <c r="J193" i="4"/>
  <c r="J194" i="4"/>
  <c r="J195" i="4"/>
  <c r="J196" i="4"/>
  <c r="J197" i="4"/>
  <c r="J198" i="4"/>
  <c r="J199" i="4"/>
  <c r="J200" i="4"/>
  <c r="J201" i="4"/>
  <c r="J202" i="4"/>
  <c r="J203" i="4"/>
  <c r="J204" i="4"/>
  <c r="J205" i="4"/>
  <c r="J206" i="4"/>
  <c r="J207" i="4"/>
  <c r="J208" i="4"/>
  <c r="J6" i="4"/>
  <c r="J675" i="4" l="1"/>
  <c r="K1" i="4" l="1"/>
  <c r="I7" i="8"/>
  <c r="L7" i="8"/>
  <c r="H7" i="8"/>
  <c r="N7" i="8"/>
  <c r="E3" i="4" l="1"/>
  <c r="G7" i="8"/>
  <c r="O1" i="3" l="1"/>
  <c r="B5" i="3" s="1"/>
</calcChain>
</file>

<file path=xl/sharedStrings.xml><?xml version="1.0" encoding="utf-8"?>
<sst xmlns="http://schemas.openxmlformats.org/spreadsheetml/2006/main" count="1122" uniqueCount="832">
  <si>
    <t>◀ 判定</t>
    <rPh sb="2" eb="4">
      <t>ハンテイ</t>
    </rPh>
    <phoneticPr fontId="10"/>
  </si>
  <si>
    <t>【新旧対照表】</t>
    <rPh sb="1" eb="3">
      <t>シンキュウ</t>
    </rPh>
    <rPh sb="3" eb="6">
      <t>タイショウヒョウ</t>
    </rPh>
    <phoneticPr fontId="10"/>
  </si>
  <si>
    <t>指定科目</t>
  </si>
  <si>
    <t>授業科目名</t>
    <rPh sb="4" eb="5">
      <t>メイ</t>
    </rPh>
    <phoneticPr fontId="10"/>
  </si>
  <si>
    <t>単位数</t>
    <phoneticPr fontId="10"/>
  </si>
  <si>
    <t>審査基準</t>
    <rPh sb="0" eb="2">
      <t>シンサ</t>
    </rPh>
    <rPh sb="2" eb="4">
      <t>キジュン</t>
    </rPh>
    <phoneticPr fontId="10"/>
  </si>
  <si>
    <t>単 位 数</t>
  </si>
  <si>
    <t>（判定）</t>
    <rPh sb="1" eb="3">
      <t>ハンテイ</t>
    </rPh>
    <phoneticPr fontId="10"/>
  </si>
  <si>
    <t>医学概論</t>
    <rPh sb="0" eb="2">
      <t>イガク</t>
    </rPh>
    <rPh sb="2" eb="4">
      <t>ガイロン</t>
    </rPh>
    <phoneticPr fontId="10"/>
  </si>
  <si>
    <t>解剖学</t>
    <rPh sb="0" eb="3">
      <t>カイボウガク</t>
    </rPh>
    <phoneticPr fontId="10"/>
  </si>
  <si>
    <t>生理学</t>
    <rPh sb="0" eb="3">
      <t>セイリガク</t>
    </rPh>
    <phoneticPr fontId="10"/>
  </si>
  <si>
    <t>病理学</t>
    <rPh sb="0" eb="3">
      <t>ビョウリガク</t>
    </rPh>
    <phoneticPr fontId="10"/>
  </si>
  <si>
    <t>医療安全管理学</t>
    <rPh sb="0" eb="2">
      <t>イリョウ</t>
    </rPh>
    <rPh sb="2" eb="4">
      <t>アンゼン</t>
    </rPh>
    <rPh sb="4" eb="6">
      <t>カンリ</t>
    </rPh>
    <rPh sb="6" eb="7">
      <t>ガク</t>
    </rPh>
    <phoneticPr fontId="10"/>
  </si>
  <si>
    <t>指定科目</t>
    <rPh sb="0" eb="2">
      <t>シテイ</t>
    </rPh>
    <rPh sb="2" eb="4">
      <t>カモク</t>
    </rPh>
    <phoneticPr fontId="10"/>
  </si>
  <si>
    <t>教科内容（審査基準）</t>
    <rPh sb="0" eb="2">
      <t>キョウカ</t>
    </rPh>
    <rPh sb="2" eb="4">
      <t>ナイヨウ</t>
    </rPh>
    <rPh sb="5" eb="7">
      <t>シンサ</t>
    </rPh>
    <rPh sb="7" eb="9">
      <t>キジュン</t>
    </rPh>
    <phoneticPr fontId="10"/>
  </si>
  <si>
    <t>審査
基準</t>
    <rPh sb="0" eb="2">
      <t>シンサ</t>
    </rPh>
    <rPh sb="3" eb="5">
      <t>キジュン</t>
    </rPh>
    <phoneticPr fontId="10"/>
  </si>
  <si>
    <t>該当する
授業科目名</t>
    <rPh sb="0" eb="2">
      <t>ガイトウ</t>
    </rPh>
    <rPh sb="5" eb="7">
      <t>ジュギョウ</t>
    </rPh>
    <rPh sb="7" eb="9">
      <t>カモク</t>
    </rPh>
    <rPh sb="9" eb="10">
      <t>メイ</t>
    </rPh>
    <phoneticPr fontId="10"/>
  </si>
  <si>
    <t>授業内容
（シラバス記載の授業計画
にある各講義タイトル）
※明示的にわかるタイトルとして記載</t>
    <rPh sb="0" eb="2">
      <t>ジュギョウ</t>
    </rPh>
    <rPh sb="2" eb="4">
      <t>ナイヨウ</t>
    </rPh>
    <rPh sb="10" eb="12">
      <t>キサイ</t>
    </rPh>
    <rPh sb="13" eb="15">
      <t>ジュギョウ</t>
    </rPh>
    <rPh sb="15" eb="17">
      <t>ケイカク</t>
    </rPh>
    <rPh sb="21" eb="22">
      <t>カク</t>
    </rPh>
    <rPh sb="22" eb="24">
      <t>コウギ</t>
    </rPh>
    <rPh sb="31" eb="34">
      <t>メイジテキ</t>
    </rPh>
    <rPh sb="45" eb="47">
      <t>キサイ</t>
    </rPh>
    <phoneticPr fontId="10"/>
  </si>
  <si>
    <t>シラバス
記載
ページ</t>
    <rPh sb="5" eb="7">
      <t>キサイ</t>
    </rPh>
    <phoneticPr fontId="10"/>
  </si>
  <si>
    <t xml:space="preserve"> </t>
    <phoneticPr fontId="10"/>
  </si>
  <si>
    <t>◎</t>
  </si>
  <si>
    <t>公衆衛生学</t>
    <rPh sb="0" eb="2">
      <t>コウシュウ</t>
    </rPh>
    <rPh sb="2" eb="5">
      <t>エイセイガク</t>
    </rPh>
    <phoneticPr fontId="10"/>
  </si>
  <si>
    <t>（基準）</t>
    <rPh sb="1" eb="3">
      <t>キジュン</t>
    </rPh>
    <phoneticPr fontId="10"/>
  </si>
  <si>
    <t>（入力）</t>
    <rPh sb="1" eb="3">
      <t>ニュウリョク</t>
    </rPh>
    <phoneticPr fontId="10"/>
  </si>
  <si>
    <t>○○○○○○○○</t>
  </si>
  <si>
    <t>令和　年　月　日</t>
  </si>
  <si>
    <t>　　厚生労働省医政局医事課長　殿</t>
  </si>
  <si>
    <t>相当する授業科目</t>
  </si>
  <si>
    <t>単位数</t>
  </si>
  <si>
    <r>
      <t>参考</t>
    </r>
    <r>
      <rPr>
        <sz val="10.5"/>
        <color rgb="FF000000"/>
        <rFont val="ＭＳ 明朝"/>
        <family val="1"/>
        <charset val="128"/>
      </rPr>
      <t>資料</t>
    </r>
  </si>
  <si>
    <t>４　対象年度入学生の学生便覧（履修要綱・シラバスを含む）</t>
  </si>
  <si>
    <t>５　対象年度入学生の入学試験における学生募集要領</t>
  </si>
  <si>
    <t>６  その他</t>
  </si>
  <si>
    <t>履修証明書</t>
  </si>
  <si>
    <t>本籍地</t>
  </si>
  <si>
    <t>氏名</t>
  </si>
  <si>
    <t>生年月日（昭和・平成）　年　月　日生</t>
  </si>
  <si>
    <t>履修科目名</t>
  </si>
  <si>
    <t>履修年度</t>
  </si>
  <si>
    <t>令和　　年度</t>
  </si>
  <si>
    <t>３.　証明は、当該科目を修めて卒業した大学の長が行うこと。</t>
  </si>
  <si>
    <t>４.　指定する科目の履修が２箇所以上の大学において行われた場合の証明は、それぞれ履修した大学において行うこと。</t>
  </si>
  <si>
    <t>５.　現に履修中の者に関する証明は、履修見込証明書として作成すること。</t>
  </si>
  <si>
    <t>　◀　文書番号</t>
    <rPh sb="3" eb="5">
      <t>ブンショ</t>
    </rPh>
    <rPh sb="5" eb="7">
      <t>バンゴウ</t>
    </rPh>
    <phoneticPr fontId="10"/>
  </si>
  <si>
    <t>　◀　年月日</t>
    <rPh sb="3" eb="6">
      <t>ネンガッピ</t>
    </rPh>
    <phoneticPr fontId="10"/>
  </si>
  <si>
    <t>　本校○○科△△専攻で実施している下記の授業科目によって、標記科目を履修したとみなすことが出来るか協議いたします。</t>
    <phoneticPr fontId="10"/>
  </si>
  <si>
    <t>令和　　年　　月　　日</t>
    <rPh sb="0" eb="2">
      <t>レイワ</t>
    </rPh>
    <rPh sb="4" eb="5">
      <t>ネン</t>
    </rPh>
    <rPh sb="7" eb="8">
      <t>ガツ</t>
    </rPh>
    <rPh sb="10" eb="11">
      <t>ニチ</t>
    </rPh>
    <phoneticPr fontId="10"/>
  </si>
  <si>
    <t>（大学の所在地）</t>
    <rPh sb="1" eb="3">
      <t>ダイガク</t>
    </rPh>
    <rPh sb="4" eb="7">
      <t>ショザイチ</t>
    </rPh>
    <phoneticPr fontId="10"/>
  </si>
  <si>
    <t>（学部・学科名）</t>
    <rPh sb="1" eb="3">
      <t>ガクブ</t>
    </rPh>
    <rPh sb="4" eb="7">
      <t>ガッカメイ</t>
    </rPh>
    <phoneticPr fontId="10"/>
  </si>
  <si>
    <t>（大学長の氏名）</t>
    <rPh sb="1" eb="4">
      <t>ダイガクチョウ</t>
    </rPh>
    <rPh sb="5" eb="7">
      <t>シメイ</t>
    </rPh>
    <phoneticPr fontId="10"/>
  </si>
  <si>
    <t>（ 大学の名称 ）</t>
    <rPh sb="2" eb="4">
      <t>ダイガク</t>
    </rPh>
    <rPh sb="5" eb="7">
      <t>メイショウ</t>
    </rPh>
    <phoneticPr fontId="10"/>
  </si>
  <si>
    <t>（作成上の注意）</t>
    <rPh sb="1" eb="4">
      <t>サクセイジョウ</t>
    </rPh>
    <rPh sb="5" eb="7">
      <t>チュウイ</t>
    </rPh>
    <phoneticPr fontId="10"/>
  </si>
  <si>
    <t>１．　用紙の大きさは、A４とすること。</t>
    <rPh sb="3" eb="5">
      <t>ヨウシ</t>
    </rPh>
    <rPh sb="6" eb="7">
      <t>オオ</t>
    </rPh>
    <phoneticPr fontId="10"/>
  </si>
  <si>
    <t>２.　「履修科目名」欄には、厚生労働省に協議して指定科目に相当すると認められた科目名を記載すること。
　　　また、２科目以上を履修して指定の１科目の履修に相当する場合には、全科目を記載し、それぞれの科目毎に単位数及び
　　　履修年度を記載すること。</t>
    <rPh sb="43" eb="45">
      <t>キサイ</t>
    </rPh>
    <phoneticPr fontId="10"/>
  </si>
  <si>
    <t xml:space="preserve">　◀　記載の名称と異なる場合は
</t>
    <rPh sb="3" eb="5">
      <t>キサイ</t>
    </rPh>
    <rPh sb="6" eb="8">
      <t>メイショウ</t>
    </rPh>
    <rPh sb="9" eb="10">
      <t>コト</t>
    </rPh>
    <rPh sb="12" eb="14">
      <t>バアイ</t>
    </rPh>
    <phoneticPr fontId="10"/>
  </si>
  <si>
    <t>　　　直接入力してください</t>
    <rPh sb="3" eb="5">
      <t>チョクセツ</t>
    </rPh>
    <rPh sb="5" eb="7">
      <t>ニュウリョク</t>
    </rPh>
    <phoneticPr fontId="10"/>
  </si>
  <si>
    <t>合計</t>
    <rPh sb="0" eb="2">
      <t>ゴウケイ</t>
    </rPh>
    <phoneticPr fontId="10"/>
  </si>
  <si>
    <t>学校名</t>
    <rPh sb="0" eb="3">
      <t>ガッコウメイ</t>
    </rPh>
    <phoneticPr fontId="10"/>
  </si>
  <si>
    <t>学部名</t>
    <rPh sb="0" eb="2">
      <t>ガクブ</t>
    </rPh>
    <rPh sb="2" eb="3">
      <t>メイ</t>
    </rPh>
    <phoneticPr fontId="10"/>
  </si>
  <si>
    <t>学科名</t>
    <rPh sb="0" eb="2">
      <t>ガッカ</t>
    </rPh>
    <rPh sb="2" eb="3">
      <t>メイ</t>
    </rPh>
    <phoneticPr fontId="10"/>
  </si>
  <si>
    <r>
      <t>学校名入力</t>
    </r>
    <r>
      <rPr>
        <sz val="18"/>
        <rFont val="ＭＳ Ｐゴシック"/>
        <family val="3"/>
        <charset val="128"/>
      </rPr>
      <t>　 （申請学科単位）</t>
    </r>
    <rPh sb="0" eb="3">
      <t>ガッコウメイ</t>
    </rPh>
    <rPh sb="3" eb="5">
      <t>ニュウリョク</t>
    </rPh>
    <rPh sb="8" eb="10">
      <t>シンセイ</t>
    </rPh>
    <rPh sb="10" eb="12">
      <t>ガッカ</t>
    </rPh>
    <rPh sb="12" eb="14">
      <t>タンイ</t>
    </rPh>
    <phoneticPr fontId="10"/>
  </si>
  <si>
    <t>　　　　　　　　　　　　（ワークシート名）</t>
    <rPh sb="19" eb="20">
      <t>メイ</t>
    </rPh>
    <phoneticPr fontId="10"/>
  </si>
  <si>
    <t>　★ 同一学校名で、複数の申請がある場合</t>
    <rPh sb="3" eb="5">
      <t>ドウイツ</t>
    </rPh>
    <rPh sb="5" eb="8">
      <t>ガッコウメイ</t>
    </rPh>
    <rPh sb="10" eb="12">
      <t>フクスウ</t>
    </rPh>
    <rPh sb="13" eb="15">
      <t>シンセイ</t>
    </rPh>
    <rPh sb="18" eb="20">
      <t>バアイ</t>
    </rPh>
    <phoneticPr fontId="10"/>
  </si>
  <si>
    <t>入力して下さい</t>
    <rPh sb="0" eb="2">
      <t>ニュウリョク</t>
    </rPh>
    <rPh sb="4" eb="5">
      <t>クダ</t>
    </rPh>
    <phoneticPr fontId="10"/>
  </si>
  <si>
    <t>申請種別</t>
    <rPh sb="0" eb="2">
      <t>シンセイ</t>
    </rPh>
    <rPh sb="2" eb="4">
      <t>シュベツ</t>
    </rPh>
    <phoneticPr fontId="10"/>
  </si>
  <si>
    <t>照合コード</t>
    <rPh sb="0" eb="2">
      <t>ショウゴウ</t>
    </rPh>
    <phoneticPr fontId="10"/>
  </si>
  <si>
    <t>◀ ０５判定</t>
    <rPh sb="4" eb="6">
      <t>ハンテイ</t>
    </rPh>
    <phoneticPr fontId="10"/>
  </si>
  <si>
    <t>０６判定</t>
    <rPh sb="2" eb="4">
      <t>ハンテイ</t>
    </rPh>
    <phoneticPr fontId="10"/>
  </si>
  <si>
    <t>コース・専攻等</t>
    <rPh sb="4" eb="6">
      <t>センコウ</t>
    </rPh>
    <rPh sb="6" eb="7">
      <t>トウ</t>
    </rPh>
    <phoneticPr fontId="10"/>
  </si>
  <si>
    <t>①</t>
    <phoneticPr fontId="10"/>
  </si>
  <si>
    <t>④</t>
    <phoneticPr fontId="10"/>
  </si>
  <si>
    <r>
      <t>　　　"　</t>
    </r>
    <r>
      <rPr>
        <b/>
        <sz val="11"/>
        <color rgb="FFC00000"/>
        <rFont val="ＭＳ Ｐゴシック"/>
        <family val="3"/>
        <charset val="128"/>
      </rPr>
      <t>学校名</t>
    </r>
    <r>
      <rPr>
        <b/>
        <sz val="11"/>
        <color theme="4" tint="-0.249977111117893"/>
        <rFont val="ＭＳ Ｐゴシック"/>
        <family val="3"/>
        <charset val="128"/>
      </rPr>
      <t>　＋　</t>
    </r>
    <r>
      <rPr>
        <b/>
        <sz val="11"/>
        <color rgb="FFC00000"/>
        <rFont val="ＭＳ Ｐゴシック"/>
        <family val="3"/>
        <charset val="128"/>
      </rPr>
      <t>学部名</t>
    </r>
    <r>
      <rPr>
        <b/>
        <sz val="11"/>
        <color theme="4" tint="-0.249977111117893"/>
        <rFont val="ＭＳ Ｐゴシック"/>
        <family val="3"/>
        <charset val="128"/>
      </rPr>
      <t>　＋　</t>
    </r>
    <r>
      <rPr>
        <b/>
        <sz val="11"/>
        <color rgb="FFC00000"/>
        <rFont val="ＭＳ Ｐゴシック"/>
        <family val="3"/>
        <charset val="128"/>
      </rPr>
      <t>学科名</t>
    </r>
    <r>
      <rPr>
        <b/>
        <sz val="11"/>
        <color theme="4" tint="-0.249977111117893"/>
        <rFont val="ＭＳ Ｐゴシック"/>
        <family val="3"/>
        <charset val="128"/>
      </rPr>
      <t>　＋　</t>
    </r>
    <r>
      <rPr>
        <b/>
        <sz val="11"/>
        <color rgb="FFC00000"/>
        <rFont val="ＭＳ Ｐゴシック"/>
        <family val="3"/>
        <charset val="128"/>
      </rPr>
      <t>コース・専攻等</t>
    </r>
    <r>
      <rPr>
        <b/>
        <sz val="11"/>
        <color theme="4" tint="-0.249977111117893"/>
        <rFont val="ＭＳ Ｐゴシック"/>
        <family val="3"/>
        <charset val="128"/>
      </rPr>
      <t>　"　 で、まったく同じにならないよう、入力して下さい。</t>
    </r>
    <rPh sb="5" eb="8">
      <t>ガッコウメイ</t>
    </rPh>
    <rPh sb="11" eb="14">
      <t>ガクブメイ</t>
    </rPh>
    <rPh sb="17" eb="20">
      <t>ガッカメイ</t>
    </rPh>
    <rPh sb="27" eb="29">
      <t>センコウ</t>
    </rPh>
    <rPh sb="29" eb="30">
      <t>トウ</t>
    </rPh>
    <rPh sb="40" eb="41">
      <t>オナ</t>
    </rPh>
    <rPh sb="50" eb="52">
      <t>ニュウリョク</t>
    </rPh>
    <rPh sb="54" eb="55">
      <t>クダ</t>
    </rPh>
    <phoneticPr fontId="10"/>
  </si>
  <si>
    <t>　　変更前</t>
    <rPh sb="2" eb="5">
      <t>ヘンコウマエ</t>
    </rPh>
    <phoneticPr fontId="10"/>
  </si>
  <si>
    <t>①
病態学</t>
    <phoneticPr fontId="10"/>
  </si>
  <si>
    <t>②
公衆衛生学</t>
    <phoneticPr fontId="10"/>
  </si>
  <si>
    <t>③
医用工学概論</t>
    <phoneticPr fontId="10"/>
  </si>
  <si>
    <t>④
血液検査学</t>
    <phoneticPr fontId="10"/>
  </si>
  <si>
    <t>⑤
病理検査学</t>
    <phoneticPr fontId="10"/>
  </si>
  <si>
    <t>⑥
尿・糞便等一般検査学</t>
    <phoneticPr fontId="10"/>
  </si>
  <si>
    <t>⑦
生化学検査学</t>
    <phoneticPr fontId="10"/>
  </si>
  <si>
    <t>⑧
免疫検査学</t>
    <phoneticPr fontId="10"/>
  </si>
  <si>
    <t>⑨
遺伝子関連・染色体検査学</t>
    <phoneticPr fontId="10"/>
  </si>
  <si>
    <t>⑩
輸血・移植検査学</t>
    <phoneticPr fontId="10"/>
  </si>
  <si>
    <t>⑪
微生物検査学</t>
    <phoneticPr fontId="10"/>
  </si>
  <si>
    <t>⑫
生理検査学</t>
    <phoneticPr fontId="10"/>
  </si>
  <si>
    <t>⑬
臨床検査総合管理学</t>
    <phoneticPr fontId="10"/>
  </si>
  <si>
    <t>⑭
医療安全管理学</t>
    <phoneticPr fontId="10"/>
  </si>
  <si>
    <t>学部名</t>
    <rPh sb="0" eb="3">
      <t>ガクブメイ</t>
    </rPh>
    <phoneticPr fontId="10"/>
  </si>
  <si>
    <t>０５判定</t>
    <rPh sb="2" eb="4">
      <t>ハンテイ</t>
    </rPh>
    <phoneticPr fontId="10"/>
  </si>
  <si>
    <t>申請
単位数</t>
    <rPh sb="0" eb="2">
      <t>シンセイ</t>
    </rPh>
    <rPh sb="3" eb="6">
      <t>タンイスウ</t>
    </rPh>
    <phoneticPr fontId="10"/>
  </si>
  <si>
    <r>
      <t>01</t>
    </r>
    <r>
      <rPr>
        <b/>
        <sz val="10"/>
        <color rgb="FFC00000"/>
        <rFont val="ＭＳ Ｐ明朝"/>
        <family val="1"/>
        <charset val="128"/>
      </rPr>
      <t>（学校名入力）</t>
    </r>
    <phoneticPr fontId="10"/>
  </si>
  <si>
    <t>C7</t>
    <phoneticPr fontId="10"/>
  </si>
  <si>
    <t>C8</t>
    <phoneticPr fontId="10"/>
  </si>
  <si>
    <t>C9</t>
    <phoneticPr fontId="10"/>
  </si>
  <si>
    <t>C10</t>
    <phoneticPr fontId="10"/>
  </si>
  <si>
    <t>D5</t>
    <phoneticPr fontId="10"/>
  </si>
  <si>
    <r>
      <t>05</t>
    </r>
    <r>
      <rPr>
        <b/>
        <sz val="10"/>
        <color rgb="FFC00000"/>
        <rFont val="ＭＳ Ｐ明朝"/>
        <family val="1"/>
        <charset val="128"/>
      </rPr>
      <t>（別紙４様式４）単位・時間数の新旧対照表</t>
    </r>
    <r>
      <rPr>
        <b/>
        <sz val="10"/>
        <color rgb="FFC00000"/>
        <rFont val="Times New Roman"/>
        <family val="1"/>
      </rPr>
      <t xml:space="preserve"> </t>
    </r>
    <phoneticPr fontId="10"/>
  </si>
  <si>
    <t>P1</t>
    <phoneticPr fontId="10"/>
  </si>
  <si>
    <r>
      <t>06</t>
    </r>
    <r>
      <rPr>
        <b/>
        <sz val="10"/>
        <color rgb="FFC00000"/>
        <rFont val="ＭＳ Ｐ明朝"/>
        <family val="1"/>
        <charset val="128"/>
      </rPr>
      <t>（別紙５様式５）教科内容対比表</t>
    </r>
    <phoneticPr fontId="10"/>
  </si>
  <si>
    <t>K1</t>
    <phoneticPr fontId="10"/>
  </si>
  <si>
    <t>P12</t>
  </si>
  <si>
    <t>　◀　学科名、専攻名を入力してください</t>
    <rPh sb="3" eb="6">
      <t>ガッカメイ</t>
    </rPh>
    <rPh sb="7" eb="9">
      <t>センコウ</t>
    </rPh>
    <rPh sb="9" eb="10">
      <t>メイ</t>
    </rPh>
    <rPh sb="11" eb="13">
      <t>ニュウリョク</t>
    </rPh>
    <phoneticPr fontId="10"/>
  </si>
  <si>
    <t>　◀　それぞれ入力してください</t>
    <rPh sb="7" eb="9">
      <t>ニュウリョク</t>
    </rPh>
    <phoneticPr fontId="10"/>
  </si>
  <si>
    <r>
      <t>令第４号の規定に基づき定める科目に関する協議申請の場合は、</t>
    </r>
    <r>
      <rPr>
        <b/>
        <sz val="12"/>
        <color rgb="FFFF0000"/>
        <rFont val="ＭＳ ゴシック"/>
        <family val="3"/>
        <charset val="128"/>
      </rPr>
      <t>文書番号、年月日</t>
    </r>
    <r>
      <rPr>
        <sz val="12"/>
        <rFont val="ＭＳ ゴシック"/>
        <family val="3"/>
        <charset val="128"/>
      </rPr>
      <t>を入力して下さい。</t>
    </r>
    <rPh sb="0" eb="1">
      <t>レイ</t>
    </rPh>
    <rPh sb="25" eb="27">
      <t>バアイ</t>
    </rPh>
    <phoneticPr fontId="10"/>
  </si>
  <si>
    <r>
      <t xml:space="preserve">履修証明書（見本）
</t>
    </r>
    <r>
      <rPr>
        <b/>
        <sz val="12"/>
        <color rgb="FFFF0000"/>
        <rFont val="ＭＳ ゴシック"/>
        <family val="3"/>
        <charset val="128"/>
      </rPr>
      <t>大学の所在地、名称、学部・学科名、大学長の氏名</t>
    </r>
    <r>
      <rPr>
        <sz val="12"/>
        <rFont val="ＭＳ ゴシック"/>
        <family val="3"/>
        <charset val="128"/>
      </rPr>
      <t>を、それぞれ入力してください</t>
    </r>
    <phoneticPr fontId="10"/>
  </si>
  <si>
    <t>P39</t>
    <phoneticPr fontId="10"/>
  </si>
  <si>
    <t>P47</t>
    <phoneticPr fontId="10"/>
  </si>
  <si>
    <t>P55</t>
    <phoneticPr fontId="10"/>
  </si>
  <si>
    <t>P63</t>
    <phoneticPr fontId="10"/>
  </si>
  <si>
    <t>P71</t>
    <phoneticPr fontId="10"/>
  </si>
  <si>
    <t>P77</t>
    <phoneticPr fontId="10"/>
  </si>
  <si>
    <t>P95</t>
    <phoneticPr fontId="10"/>
  </si>
  <si>
    <t>⑮－２
臨地実習
生理検査学</t>
    <rPh sb="4" eb="6">
      <t>リンチ</t>
    </rPh>
    <rPh sb="6" eb="8">
      <t>ジッシュウ</t>
    </rPh>
    <rPh sb="9" eb="14">
      <t>セイリケンサガク</t>
    </rPh>
    <phoneticPr fontId="10"/>
  </si>
  <si>
    <t>⑮－３
臨地実習
その他</t>
    <rPh sb="4" eb="6">
      <t>リンチ</t>
    </rPh>
    <rPh sb="6" eb="8">
      <t>ジッシュウ</t>
    </rPh>
    <rPh sb="11" eb="12">
      <t>タ</t>
    </rPh>
    <phoneticPr fontId="10"/>
  </si>
  <si>
    <t>⑮－２
臨地実習
臨地実習前評価</t>
    <rPh sb="4" eb="6">
      <t>リンチ</t>
    </rPh>
    <rPh sb="6" eb="8">
      <t>ジッシュウ</t>
    </rPh>
    <rPh sb="9" eb="11">
      <t>リンチ</t>
    </rPh>
    <rPh sb="11" eb="13">
      <t>ジッシュウ</t>
    </rPh>
    <rPh sb="13" eb="14">
      <t>マエ</t>
    </rPh>
    <rPh sb="14" eb="16">
      <t>ヒョウカ</t>
    </rPh>
    <phoneticPr fontId="10"/>
  </si>
  <si>
    <t>P157</t>
    <phoneticPr fontId="10"/>
  </si>
  <si>
    <t>P158</t>
    <phoneticPr fontId="10"/>
  </si>
  <si>
    <t>P159</t>
    <phoneticPr fontId="10"/>
  </si>
  <si>
    <t>P85</t>
    <phoneticPr fontId="10"/>
  </si>
  <si>
    <t>P101</t>
    <phoneticPr fontId="10"/>
  </si>
  <si>
    <t>P109</t>
    <phoneticPr fontId="10"/>
  </si>
  <si>
    <t>P117</t>
    <phoneticPr fontId="10"/>
  </si>
  <si>
    <t>P132</t>
    <phoneticPr fontId="10"/>
  </si>
  <si>
    <t>P141</t>
    <phoneticPr fontId="10"/>
  </si>
  <si>
    <t>◀ ０１判定</t>
    <rPh sb="4" eb="6">
      <t>ハンテイ</t>
    </rPh>
    <phoneticPr fontId="10"/>
  </si>
  <si>
    <t>▲ ０３判定</t>
    <phoneticPr fontId="10"/>
  </si>
  <si>
    <t>　　厚生労働大臣が指定する科目について（協議）</t>
    <rPh sb="2" eb="4">
      <t>コウセイ</t>
    </rPh>
    <rPh sb="4" eb="6">
      <t>ロウドウ</t>
    </rPh>
    <rPh sb="6" eb="8">
      <t>ダイジン</t>
    </rPh>
    <rPh sb="9" eb="11">
      <t>シテイ</t>
    </rPh>
    <rPh sb="13" eb="15">
      <t>カモク</t>
    </rPh>
    <rPh sb="20" eb="22">
      <t>キョウギ</t>
    </rPh>
    <phoneticPr fontId="10"/>
  </si>
  <si>
    <t>生理学</t>
    <rPh sb="0" eb="3">
      <t>セイリガク</t>
    </rPh>
    <phoneticPr fontId="10"/>
  </si>
  <si>
    <t>生化学</t>
    <phoneticPr fontId="10"/>
  </si>
  <si>
    <t>医学概論</t>
    <rPh sb="0" eb="2">
      <t>イガク</t>
    </rPh>
    <rPh sb="2" eb="4">
      <t>ガイロン</t>
    </rPh>
    <phoneticPr fontId="10"/>
  </si>
  <si>
    <t>公衆衛生学</t>
    <rPh sb="0" eb="2">
      <t>コウシュウ</t>
    </rPh>
    <rPh sb="2" eb="5">
      <t>エイセイガク</t>
    </rPh>
    <phoneticPr fontId="10"/>
  </si>
  <si>
    <t>病理学</t>
    <rPh sb="0" eb="3">
      <t>ビョウリガク</t>
    </rPh>
    <phoneticPr fontId="10"/>
  </si>
  <si>
    <t>薬理学</t>
    <rPh sb="0" eb="3">
      <t>ヤクリガク</t>
    </rPh>
    <phoneticPr fontId="10"/>
  </si>
  <si>
    <t>免疫学</t>
    <rPh sb="0" eb="3">
      <t>メンエキガク</t>
    </rPh>
    <phoneticPr fontId="10"/>
  </si>
  <si>
    <t>チーム医療概論</t>
    <rPh sb="3" eb="5">
      <t>イリョウ</t>
    </rPh>
    <rPh sb="5" eb="7">
      <t>ガイロン</t>
    </rPh>
    <phoneticPr fontId="10"/>
  </si>
  <si>
    <t>関係法規</t>
    <rPh sb="0" eb="2">
      <t>カンケイ</t>
    </rPh>
    <rPh sb="2" eb="4">
      <t>ホウキ</t>
    </rPh>
    <phoneticPr fontId="10"/>
  </si>
  <si>
    <t>応用数学</t>
    <rPh sb="0" eb="2">
      <t>オウヨウ</t>
    </rPh>
    <rPh sb="2" eb="4">
      <t>スウガク</t>
    </rPh>
    <phoneticPr fontId="10"/>
  </si>
  <si>
    <t>電気工学</t>
    <rPh sb="0" eb="2">
      <t>デンキ</t>
    </rPh>
    <rPh sb="2" eb="4">
      <t>コウガク</t>
    </rPh>
    <phoneticPr fontId="10"/>
  </si>
  <si>
    <t>電子工学</t>
    <rPh sb="0" eb="2">
      <t>デンシ</t>
    </rPh>
    <rPh sb="2" eb="4">
      <t>コウガク</t>
    </rPh>
    <phoneticPr fontId="10"/>
  </si>
  <si>
    <t>機械工学</t>
    <rPh sb="0" eb="2">
      <t>キカイ</t>
    </rPh>
    <rPh sb="2" eb="4">
      <t>コウガク</t>
    </rPh>
    <phoneticPr fontId="10"/>
  </si>
  <si>
    <t>計測工学</t>
    <rPh sb="0" eb="2">
      <t>ケイソク</t>
    </rPh>
    <rPh sb="2" eb="4">
      <t>コウガク</t>
    </rPh>
    <phoneticPr fontId="10"/>
  </si>
  <si>
    <t>医用工学</t>
    <rPh sb="0" eb="2">
      <t>イヨウ</t>
    </rPh>
    <rPh sb="2" eb="4">
      <t>コウガク</t>
    </rPh>
    <phoneticPr fontId="10"/>
  </si>
  <si>
    <t>生体物性工学</t>
    <rPh sb="0" eb="2">
      <t>セイタイ</t>
    </rPh>
    <rPh sb="2" eb="3">
      <t>ブツ</t>
    </rPh>
    <rPh sb="3" eb="4">
      <t>セイ</t>
    </rPh>
    <rPh sb="4" eb="6">
      <t>コウガク</t>
    </rPh>
    <phoneticPr fontId="10"/>
  </si>
  <si>
    <t>医用材料工学</t>
    <rPh sb="0" eb="2">
      <t>イヨウ</t>
    </rPh>
    <rPh sb="2" eb="4">
      <t>ザイリョウ</t>
    </rPh>
    <rPh sb="4" eb="6">
      <t>コウガク</t>
    </rPh>
    <phoneticPr fontId="10"/>
  </si>
  <si>
    <t>医用機器学概論</t>
    <rPh sb="0" eb="2">
      <t>イヨウ</t>
    </rPh>
    <rPh sb="2" eb="4">
      <t>キキ</t>
    </rPh>
    <rPh sb="4" eb="5">
      <t>ガク</t>
    </rPh>
    <rPh sb="5" eb="7">
      <t>ガイロン</t>
    </rPh>
    <phoneticPr fontId="10"/>
  </si>
  <si>
    <t>医用治療機器学</t>
    <rPh sb="0" eb="2">
      <t>イヨウ</t>
    </rPh>
    <rPh sb="2" eb="4">
      <t>チリョウ</t>
    </rPh>
    <rPh sb="4" eb="6">
      <t>キキ</t>
    </rPh>
    <rPh sb="6" eb="7">
      <t>ガク</t>
    </rPh>
    <phoneticPr fontId="10"/>
  </si>
  <si>
    <t>生体計測装置学</t>
    <rPh sb="0" eb="2">
      <t>セイタイ</t>
    </rPh>
    <rPh sb="2" eb="4">
      <t>ケイソク</t>
    </rPh>
    <rPh sb="4" eb="6">
      <t>ソウチ</t>
    </rPh>
    <rPh sb="6" eb="7">
      <t>ガク</t>
    </rPh>
    <phoneticPr fontId="10"/>
  </si>
  <si>
    <t>臨床支援技術学</t>
    <rPh sb="0" eb="2">
      <t>リンショウ</t>
    </rPh>
    <rPh sb="2" eb="4">
      <t>シエン</t>
    </rPh>
    <rPh sb="4" eb="6">
      <t>ギジュツ</t>
    </rPh>
    <rPh sb="6" eb="7">
      <t>ガク</t>
    </rPh>
    <phoneticPr fontId="10"/>
  </si>
  <si>
    <t>生体機能代行技術学</t>
    <rPh sb="0" eb="2">
      <t>セイタイ</t>
    </rPh>
    <rPh sb="2" eb="4">
      <t>キノウ</t>
    </rPh>
    <rPh sb="4" eb="6">
      <t>ダイコウ</t>
    </rPh>
    <rPh sb="6" eb="8">
      <t>ギジュツ</t>
    </rPh>
    <rPh sb="8" eb="9">
      <t>ガク</t>
    </rPh>
    <phoneticPr fontId="10"/>
  </si>
  <si>
    <t>医療安全管理学</t>
    <rPh sb="0" eb="2">
      <t>イリョウ</t>
    </rPh>
    <rPh sb="2" eb="4">
      <t>アンゼン</t>
    </rPh>
    <rPh sb="4" eb="6">
      <t>カンリ</t>
    </rPh>
    <rPh sb="6" eb="7">
      <t>ガク</t>
    </rPh>
    <phoneticPr fontId="10"/>
  </si>
  <si>
    <t>臨床医学総論</t>
    <rPh sb="0" eb="2">
      <t>リンショウ</t>
    </rPh>
    <rPh sb="2" eb="4">
      <t>イガク</t>
    </rPh>
    <rPh sb="4" eb="6">
      <t>ソウロン</t>
    </rPh>
    <phoneticPr fontId="10"/>
  </si>
  <si>
    <t>臨床実習</t>
    <rPh sb="0" eb="2">
      <t>リンショウ</t>
    </rPh>
    <rPh sb="2" eb="4">
      <t>ジッシュウ</t>
    </rPh>
    <phoneticPr fontId="10"/>
  </si>
  <si>
    <t>区分</t>
    <rPh sb="0" eb="2">
      <t>クブン</t>
    </rPh>
    <phoneticPr fontId="10"/>
  </si>
  <si>
    <r>
      <t>　　　　</t>
    </r>
    <r>
      <rPr>
        <b/>
        <sz val="14"/>
        <color rgb="FFFF0000"/>
        <rFont val="ＭＳ 明朝"/>
        <family val="1"/>
        <charset val="128"/>
      </rPr>
      <t>新規の場合も、ここに入力して下さい</t>
    </r>
    <rPh sb="4" eb="6">
      <t>シンキ</t>
    </rPh>
    <rPh sb="7" eb="9">
      <t>バアイ</t>
    </rPh>
    <rPh sb="14" eb="16">
      <t>ニュウリョク</t>
    </rPh>
    <rPh sb="18" eb="19">
      <t>クダ</t>
    </rPh>
    <phoneticPr fontId="10"/>
  </si>
  <si>
    <t>人体の構造及び機能に該当する科目</t>
    <rPh sb="0" eb="2">
      <t>ジンタイ</t>
    </rPh>
    <rPh sb="3" eb="5">
      <t>コウゾウ</t>
    </rPh>
    <rPh sb="5" eb="6">
      <t>オヨ</t>
    </rPh>
    <rPh sb="7" eb="9">
      <t>キノウ</t>
    </rPh>
    <rPh sb="10" eb="12">
      <t>ガイトウ</t>
    </rPh>
    <rPh sb="14" eb="16">
      <t>カモク</t>
    </rPh>
    <phoneticPr fontId="10"/>
  </si>
  <si>
    <t>生理学</t>
    <rPh sb="0" eb="3">
      <t>セイリガク</t>
    </rPh>
    <phoneticPr fontId="10"/>
  </si>
  <si>
    <t>生化学①</t>
    <rPh sb="0" eb="3">
      <t>セイカガク</t>
    </rPh>
    <phoneticPr fontId="10"/>
  </si>
  <si>
    <t>臨床工学に必要な医学的基礎に該当する科目</t>
    <rPh sb="0" eb="2">
      <t>リンショウ</t>
    </rPh>
    <rPh sb="2" eb="4">
      <t>コウガク</t>
    </rPh>
    <rPh sb="5" eb="7">
      <t>ヒツヨウ</t>
    </rPh>
    <rPh sb="8" eb="11">
      <t>イガクテキ</t>
    </rPh>
    <rPh sb="11" eb="13">
      <t>キソ</t>
    </rPh>
    <rPh sb="14" eb="16">
      <t>ガイトウ</t>
    </rPh>
    <rPh sb="18" eb="20">
      <t>カモク</t>
    </rPh>
    <phoneticPr fontId="10"/>
  </si>
  <si>
    <t>医学概論</t>
    <rPh sb="0" eb="2">
      <t>イガク</t>
    </rPh>
    <rPh sb="2" eb="4">
      <t>ガイロン</t>
    </rPh>
    <phoneticPr fontId="10"/>
  </si>
  <si>
    <t>公衆衛生学</t>
    <rPh sb="0" eb="2">
      <t>コウシュウ</t>
    </rPh>
    <rPh sb="2" eb="5">
      <t>エイセイガク</t>
    </rPh>
    <phoneticPr fontId="10"/>
  </si>
  <si>
    <t>病理学</t>
    <rPh sb="0" eb="3">
      <t>ビョウリガク</t>
    </rPh>
    <phoneticPr fontId="10"/>
  </si>
  <si>
    <t>生化学②</t>
    <rPh sb="0" eb="3">
      <t>セイカガク</t>
    </rPh>
    <phoneticPr fontId="10"/>
  </si>
  <si>
    <t>チーム医療概論</t>
    <rPh sb="3" eb="5">
      <t>イリョウ</t>
    </rPh>
    <rPh sb="5" eb="7">
      <t>ガイロン</t>
    </rPh>
    <phoneticPr fontId="10"/>
  </si>
  <si>
    <t>関係法規①</t>
    <rPh sb="0" eb="2">
      <t>カンケイ</t>
    </rPh>
    <rPh sb="2" eb="4">
      <t>ホウキ</t>
    </rPh>
    <phoneticPr fontId="10"/>
  </si>
  <si>
    <t>臨床工学に必要な理工学的基礎に該当する科目</t>
    <rPh sb="0" eb="2">
      <t>リンショウ</t>
    </rPh>
    <rPh sb="2" eb="4">
      <t>コウガク</t>
    </rPh>
    <rPh sb="5" eb="7">
      <t>ヒツヨウ</t>
    </rPh>
    <rPh sb="8" eb="9">
      <t>リ</t>
    </rPh>
    <rPh sb="9" eb="12">
      <t>コウガクテキ</t>
    </rPh>
    <rPh sb="12" eb="14">
      <t>キソ</t>
    </rPh>
    <rPh sb="15" eb="17">
      <t>ガイトウ</t>
    </rPh>
    <rPh sb="19" eb="21">
      <t>カモク</t>
    </rPh>
    <phoneticPr fontId="10"/>
  </si>
  <si>
    <t>臨床工学に必要な医療情報技術とシステム工学の基礎に該当する科目</t>
    <rPh sb="0" eb="2">
      <t>リンショウ</t>
    </rPh>
    <rPh sb="2" eb="4">
      <t>コウガク</t>
    </rPh>
    <rPh sb="5" eb="7">
      <t>ヒツヨウ</t>
    </rPh>
    <rPh sb="8" eb="10">
      <t>イリョウ</t>
    </rPh>
    <rPh sb="10" eb="12">
      <t>ジョウホウ</t>
    </rPh>
    <rPh sb="12" eb="14">
      <t>ギジュツ</t>
    </rPh>
    <rPh sb="19" eb="21">
      <t>コウガク</t>
    </rPh>
    <rPh sb="22" eb="24">
      <t>キソ</t>
    </rPh>
    <rPh sb="25" eb="27">
      <t>ガイトウ</t>
    </rPh>
    <rPh sb="29" eb="31">
      <t>カモク</t>
    </rPh>
    <phoneticPr fontId="10"/>
  </si>
  <si>
    <t>医用工学①</t>
    <rPh sb="0" eb="2">
      <t>イヨウ</t>
    </rPh>
    <rPh sb="2" eb="4">
      <t>コウガク</t>
    </rPh>
    <phoneticPr fontId="10"/>
  </si>
  <si>
    <t>医用生体工学に該当する科目</t>
    <rPh sb="0" eb="2">
      <t>イヨウ</t>
    </rPh>
    <rPh sb="2" eb="4">
      <t>セイタイ</t>
    </rPh>
    <rPh sb="4" eb="6">
      <t>コウガク</t>
    </rPh>
    <rPh sb="7" eb="9">
      <t>ガイトウ</t>
    </rPh>
    <rPh sb="11" eb="13">
      <t>カモク</t>
    </rPh>
    <phoneticPr fontId="10"/>
  </si>
  <si>
    <t>生体物性工学</t>
    <rPh sb="0" eb="2">
      <t>セイタイ</t>
    </rPh>
    <rPh sb="2" eb="4">
      <t>ブッセイ</t>
    </rPh>
    <rPh sb="4" eb="6">
      <t>コウガク</t>
    </rPh>
    <phoneticPr fontId="10"/>
  </si>
  <si>
    <t>医用材料工学</t>
    <rPh sb="0" eb="2">
      <t>イヨウ</t>
    </rPh>
    <rPh sb="2" eb="4">
      <t>ザイリョウ</t>
    </rPh>
    <rPh sb="4" eb="6">
      <t>コウガク</t>
    </rPh>
    <phoneticPr fontId="10"/>
  </si>
  <si>
    <t>医用工学②</t>
    <rPh sb="0" eb="2">
      <t>イヨウ</t>
    </rPh>
    <rPh sb="2" eb="4">
      <t>コウガク</t>
    </rPh>
    <phoneticPr fontId="10"/>
  </si>
  <si>
    <t>医用機器学及び臨床支援技術に該当する科目</t>
    <rPh sb="0" eb="2">
      <t>イヨウ</t>
    </rPh>
    <rPh sb="2" eb="4">
      <t>キキ</t>
    </rPh>
    <rPh sb="4" eb="5">
      <t>ガク</t>
    </rPh>
    <rPh sb="5" eb="6">
      <t>オヨ</t>
    </rPh>
    <rPh sb="7" eb="9">
      <t>リンショウ</t>
    </rPh>
    <rPh sb="9" eb="11">
      <t>シエン</t>
    </rPh>
    <rPh sb="11" eb="13">
      <t>ギジュツ</t>
    </rPh>
    <rPh sb="14" eb="16">
      <t>ガイトウ</t>
    </rPh>
    <rPh sb="18" eb="20">
      <t>カモク</t>
    </rPh>
    <phoneticPr fontId="10"/>
  </si>
  <si>
    <t>医用機器学概論</t>
    <rPh sb="0" eb="2">
      <t>イヨウ</t>
    </rPh>
    <rPh sb="2" eb="4">
      <t>キキ</t>
    </rPh>
    <rPh sb="4" eb="5">
      <t>ガク</t>
    </rPh>
    <rPh sb="5" eb="7">
      <t>ガイロン</t>
    </rPh>
    <phoneticPr fontId="10"/>
  </si>
  <si>
    <t>医用治療機器学①</t>
    <rPh sb="0" eb="2">
      <t>イヨウ</t>
    </rPh>
    <rPh sb="2" eb="4">
      <t>チリョウ</t>
    </rPh>
    <rPh sb="4" eb="6">
      <t>キキ</t>
    </rPh>
    <rPh sb="6" eb="7">
      <t>ガク</t>
    </rPh>
    <phoneticPr fontId="10"/>
  </si>
  <si>
    <t>生体計測装置学①</t>
    <rPh sb="0" eb="2">
      <t>セイタイ</t>
    </rPh>
    <rPh sb="2" eb="4">
      <t>ケイソク</t>
    </rPh>
    <rPh sb="4" eb="6">
      <t>ソウチ</t>
    </rPh>
    <rPh sb="6" eb="7">
      <t>ガク</t>
    </rPh>
    <phoneticPr fontId="10"/>
  </si>
  <si>
    <t>臨床支援技術学</t>
    <rPh sb="0" eb="2">
      <t>リンショウ</t>
    </rPh>
    <rPh sb="2" eb="4">
      <t>シエン</t>
    </rPh>
    <rPh sb="4" eb="6">
      <t>ギジュツ</t>
    </rPh>
    <rPh sb="6" eb="7">
      <t>ガク</t>
    </rPh>
    <phoneticPr fontId="10"/>
  </si>
  <si>
    <t>　　変更後　　</t>
    <rPh sb="2" eb="5">
      <t>ヘンコウゴ</t>
    </rPh>
    <phoneticPr fontId="10"/>
  </si>
  <si>
    <t>生体機能代行技術学に該当する科目</t>
    <rPh sb="0" eb="2">
      <t>セイタイ</t>
    </rPh>
    <rPh sb="2" eb="4">
      <t>キノウ</t>
    </rPh>
    <rPh sb="4" eb="6">
      <t>ダイコウ</t>
    </rPh>
    <rPh sb="6" eb="8">
      <t>ギジュツ</t>
    </rPh>
    <rPh sb="8" eb="9">
      <t>ガク</t>
    </rPh>
    <rPh sb="10" eb="12">
      <t>ガイトウ</t>
    </rPh>
    <rPh sb="14" eb="16">
      <t>カモク</t>
    </rPh>
    <phoneticPr fontId="10"/>
  </si>
  <si>
    <t>医療安全管理学に該当する科目</t>
    <rPh sb="0" eb="2">
      <t>イリョウ</t>
    </rPh>
    <rPh sb="2" eb="4">
      <t>アンゼン</t>
    </rPh>
    <rPh sb="4" eb="6">
      <t>カンリ</t>
    </rPh>
    <rPh sb="6" eb="7">
      <t>ガク</t>
    </rPh>
    <rPh sb="8" eb="10">
      <t>ガイトウ</t>
    </rPh>
    <rPh sb="12" eb="14">
      <t>カモク</t>
    </rPh>
    <phoneticPr fontId="10"/>
  </si>
  <si>
    <t>医用治療機器学②</t>
    <rPh sb="0" eb="2">
      <t>イヨウ</t>
    </rPh>
    <rPh sb="2" eb="4">
      <t>チリョウ</t>
    </rPh>
    <rPh sb="4" eb="6">
      <t>キキ</t>
    </rPh>
    <rPh sb="6" eb="7">
      <t>ガク</t>
    </rPh>
    <phoneticPr fontId="10"/>
  </si>
  <si>
    <t>生体計測装置学②</t>
    <rPh sb="0" eb="2">
      <t>セイタイ</t>
    </rPh>
    <rPh sb="2" eb="4">
      <t>ケイソク</t>
    </rPh>
    <rPh sb="4" eb="6">
      <t>ソウチ</t>
    </rPh>
    <rPh sb="6" eb="7">
      <t>ガク</t>
    </rPh>
    <phoneticPr fontId="10"/>
  </si>
  <si>
    <t>関係法規②</t>
    <rPh sb="0" eb="2">
      <t>カンケイ</t>
    </rPh>
    <rPh sb="2" eb="4">
      <t>ホウキ</t>
    </rPh>
    <phoneticPr fontId="10"/>
  </si>
  <si>
    <t>関連臨床医学に該当する科目</t>
    <rPh sb="0" eb="2">
      <t>カンレン</t>
    </rPh>
    <rPh sb="2" eb="4">
      <t>リンショウ</t>
    </rPh>
    <rPh sb="4" eb="6">
      <t>イガク</t>
    </rPh>
    <rPh sb="7" eb="9">
      <t>ガイトウ</t>
    </rPh>
    <rPh sb="11" eb="13">
      <t>カモク</t>
    </rPh>
    <phoneticPr fontId="10"/>
  </si>
  <si>
    <t>臨床実習</t>
    <rPh sb="0" eb="2">
      <t>リンショウ</t>
    </rPh>
    <rPh sb="2" eb="4">
      <t>ジッシュウ</t>
    </rPh>
    <phoneticPr fontId="10"/>
  </si>
  <si>
    <t>臨床実習に該当する科目</t>
    <rPh sb="0" eb="4">
      <t>リンショウジッシュウ</t>
    </rPh>
    <rPh sb="5" eb="7">
      <t>ガイトウ</t>
    </rPh>
    <rPh sb="9" eb="11">
      <t>カモク</t>
    </rPh>
    <phoneticPr fontId="10"/>
  </si>
  <si>
    <t>生理学</t>
    <rPh sb="0" eb="3">
      <t>セイリガク</t>
    </rPh>
    <phoneticPr fontId="10"/>
  </si>
  <si>
    <t>生化学</t>
    <rPh sb="0" eb="3">
      <t>セイカガク</t>
    </rPh>
    <phoneticPr fontId="10"/>
  </si>
  <si>
    <t>医学概論</t>
    <rPh sb="0" eb="2">
      <t>イガク</t>
    </rPh>
    <rPh sb="2" eb="4">
      <t>ガイロン</t>
    </rPh>
    <phoneticPr fontId="10"/>
  </si>
  <si>
    <t>薬理学</t>
    <rPh sb="0" eb="3">
      <t>ヤクリガク</t>
    </rPh>
    <phoneticPr fontId="10"/>
  </si>
  <si>
    <t>免疫学</t>
    <rPh sb="0" eb="3">
      <t>メンエキガク</t>
    </rPh>
    <phoneticPr fontId="10"/>
  </si>
  <si>
    <t>看護学概論</t>
    <rPh sb="0" eb="3">
      <t>カンゴガク</t>
    </rPh>
    <rPh sb="3" eb="5">
      <t>ガイロン</t>
    </rPh>
    <phoneticPr fontId="10"/>
  </si>
  <si>
    <t>関係法規</t>
    <rPh sb="0" eb="2">
      <t>カンケイ</t>
    </rPh>
    <rPh sb="2" eb="4">
      <t>ホウキ</t>
    </rPh>
    <phoneticPr fontId="10"/>
  </si>
  <si>
    <t>電気工学</t>
    <rPh sb="0" eb="2">
      <t>デンキ</t>
    </rPh>
    <rPh sb="2" eb="4">
      <t>コウガク</t>
    </rPh>
    <phoneticPr fontId="10"/>
  </si>
  <si>
    <t>電子工学</t>
    <rPh sb="0" eb="2">
      <t>デンシ</t>
    </rPh>
    <rPh sb="2" eb="4">
      <t>コウガク</t>
    </rPh>
    <phoneticPr fontId="10"/>
  </si>
  <si>
    <t>機械工学</t>
    <rPh sb="0" eb="2">
      <t>キカイ</t>
    </rPh>
    <rPh sb="2" eb="4">
      <t>コウガク</t>
    </rPh>
    <phoneticPr fontId="10"/>
  </si>
  <si>
    <t>計測工学</t>
    <rPh sb="0" eb="2">
      <t>ケイソク</t>
    </rPh>
    <rPh sb="2" eb="4">
      <t>コウガク</t>
    </rPh>
    <phoneticPr fontId="10"/>
  </si>
  <si>
    <t>医用工学</t>
    <rPh sb="0" eb="2">
      <t>イヨウ</t>
    </rPh>
    <rPh sb="2" eb="4">
      <t>コウガク</t>
    </rPh>
    <phoneticPr fontId="10"/>
  </si>
  <si>
    <t>物性工学</t>
    <rPh sb="0" eb="2">
      <t>ブッセイ</t>
    </rPh>
    <rPh sb="2" eb="4">
      <t>コウガク</t>
    </rPh>
    <phoneticPr fontId="10"/>
  </si>
  <si>
    <t>材料工学</t>
    <rPh sb="0" eb="2">
      <t>ザイリョウ</t>
    </rPh>
    <rPh sb="2" eb="4">
      <t>コウガク</t>
    </rPh>
    <phoneticPr fontId="10"/>
  </si>
  <si>
    <t>医用機器学概論</t>
    <rPh sb="0" eb="2">
      <t>イヨウ</t>
    </rPh>
    <rPh sb="2" eb="4">
      <t>キキ</t>
    </rPh>
    <rPh sb="4" eb="5">
      <t>ガク</t>
    </rPh>
    <rPh sb="5" eb="7">
      <t>ガイロン</t>
    </rPh>
    <phoneticPr fontId="10"/>
  </si>
  <si>
    <t>医用治療機器学</t>
    <rPh sb="0" eb="2">
      <t>イヨウ</t>
    </rPh>
    <rPh sb="2" eb="4">
      <t>チリョウ</t>
    </rPh>
    <rPh sb="4" eb="6">
      <t>キキ</t>
    </rPh>
    <rPh sb="6" eb="7">
      <t>ガク</t>
    </rPh>
    <phoneticPr fontId="10"/>
  </si>
  <si>
    <t>生体計測装置学</t>
    <rPh sb="0" eb="2">
      <t>セイタイ</t>
    </rPh>
    <rPh sb="2" eb="4">
      <t>ケイソク</t>
    </rPh>
    <rPh sb="4" eb="6">
      <t>ソウチ</t>
    </rPh>
    <rPh sb="6" eb="7">
      <t>ガク</t>
    </rPh>
    <phoneticPr fontId="10"/>
  </si>
  <si>
    <t>生体機能代行装置学</t>
    <rPh sb="0" eb="2">
      <t>セイタイ</t>
    </rPh>
    <rPh sb="2" eb="4">
      <t>キノウ</t>
    </rPh>
    <rPh sb="4" eb="6">
      <t>ダイコウ</t>
    </rPh>
    <rPh sb="6" eb="8">
      <t>ソウチ</t>
    </rPh>
    <rPh sb="8" eb="9">
      <t>ガク</t>
    </rPh>
    <phoneticPr fontId="10"/>
  </si>
  <si>
    <t>医用機器安全管理学</t>
    <rPh sb="0" eb="2">
      <t>イヨウ</t>
    </rPh>
    <rPh sb="2" eb="4">
      <t>キキ</t>
    </rPh>
    <rPh sb="4" eb="6">
      <t>アンゼン</t>
    </rPh>
    <rPh sb="6" eb="8">
      <t>カンリ</t>
    </rPh>
    <rPh sb="8" eb="9">
      <t>ガク</t>
    </rPh>
    <phoneticPr fontId="10"/>
  </si>
  <si>
    <t>＜厚生労働省告示９９＞</t>
    <phoneticPr fontId="10"/>
  </si>
  <si>
    <t>１　人体発生の概要</t>
    <rPh sb="2" eb="4">
      <t>ジンタイ</t>
    </rPh>
    <rPh sb="4" eb="6">
      <t>ハッセイ</t>
    </rPh>
    <rPh sb="7" eb="9">
      <t>ガイヨウ</t>
    </rPh>
    <phoneticPr fontId="10"/>
  </si>
  <si>
    <t>２　細胞と組織</t>
    <rPh sb="2" eb="4">
      <t>サイボウ</t>
    </rPh>
    <rPh sb="5" eb="7">
      <t>ソシキ</t>
    </rPh>
    <phoneticPr fontId="10"/>
  </si>
  <si>
    <t>（１）細胞の特徴</t>
    <rPh sb="3" eb="5">
      <t>サイボウ</t>
    </rPh>
    <rPh sb="6" eb="8">
      <t>トクチョウ</t>
    </rPh>
    <phoneticPr fontId="10"/>
  </si>
  <si>
    <t>（２）各組織の構造</t>
    <rPh sb="3" eb="6">
      <t>カクソシキ</t>
    </rPh>
    <rPh sb="7" eb="9">
      <t>コウゾウ</t>
    </rPh>
    <phoneticPr fontId="10"/>
  </si>
  <si>
    <t>３　器官系統の解剖</t>
    <phoneticPr fontId="10"/>
  </si>
  <si>
    <t>（１）骨格系</t>
    <rPh sb="3" eb="5">
      <t>コッカク</t>
    </rPh>
    <rPh sb="5" eb="6">
      <t>ケイ</t>
    </rPh>
    <phoneticPr fontId="10"/>
  </si>
  <si>
    <t>（２）筋系</t>
    <rPh sb="3" eb="5">
      <t>キンケイ</t>
    </rPh>
    <phoneticPr fontId="10"/>
  </si>
  <si>
    <t>（３）呼吸器系</t>
    <phoneticPr fontId="10"/>
  </si>
  <si>
    <t>（４）脈管系</t>
    <rPh sb="3" eb="4">
      <t>ミャク</t>
    </rPh>
    <rPh sb="4" eb="5">
      <t>カン</t>
    </rPh>
    <rPh sb="5" eb="6">
      <t>ケイ</t>
    </rPh>
    <phoneticPr fontId="10"/>
  </si>
  <si>
    <t>（５）消化器系</t>
    <rPh sb="3" eb="7">
      <t>ショウカキケイ</t>
    </rPh>
    <phoneticPr fontId="10"/>
  </si>
  <si>
    <t>（６）泌尿器系</t>
    <rPh sb="3" eb="6">
      <t>ヒニョウキ</t>
    </rPh>
    <rPh sb="6" eb="7">
      <t>ケイ</t>
    </rPh>
    <phoneticPr fontId="10"/>
  </si>
  <si>
    <t>（８）生殖器系</t>
    <rPh sb="3" eb="6">
      <t>セイショクキ</t>
    </rPh>
    <rPh sb="6" eb="7">
      <t>ケイ</t>
    </rPh>
    <phoneticPr fontId="10"/>
  </si>
  <si>
    <t>（９）神経系</t>
    <rPh sb="3" eb="6">
      <t>シンケイケイ</t>
    </rPh>
    <phoneticPr fontId="10"/>
  </si>
  <si>
    <t>（10）感覚器系</t>
    <rPh sb="4" eb="7">
      <t>カンカクキ</t>
    </rPh>
    <rPh sb="7" eb="8">
      <t>ケイ</t>
    </rPh>
    <phoneticPr fontId="10"/>
  </si>
  <si>
    <t>４　解剖実習</t>
    <rPh sb="2" eb="4">
      <t>カイボウ</t>
    </rPh>
    <rPh sb="4" eb="6">
      <t>ジッシュウ</t>
    </rPh>
    <phoneticPr fontId="10"/>
  </si>
  <si>
    <t>（１）人体、人体模型による各部の観察</t>
    <rPh sb="3" eb="5">
      <t>ジンタイ</t>
    </rPh>
    <rPh sb="6" eb="8">
      <t>ジンタイ</t>
    </rPh>
    <rPh sb="8" eb="10">
      <t>モケイ</t>
    </rPh>
    <rPh sb="13" eb="15">
      <t>カクブ</t>
    </rPh>
    <rPh sb="16" eb="18">
      <t>カンサツ</t>
    </rPh>
    <phoneticPr fontId="10"/>
  </si>
  <si>
    <t>（２）正常組織の顕微鏡観察</t>
    <rPh sb="3" eb="5">
      <t>セイジョウ</t>
    </rPh>
    <rPh sb="5" eb="7">
      <t>ソシキ</t>
    </rPh>
    <rPh sb="8" eb="11">
      <t>ケンビキョウ</t>
    </rPh>
    <rPh sb="11" eb="13">
      <t>カンサツ</t>
    </rPh>
    <phoneticPr fontId="10"/>
  </si>
  <si>
    <t>１　生理的機能と構造</t>
    <rPh sb="2" eb="5">
      <t>セイリテキ</t>
    </rPh>
    <rPh sb="5" eb="7">
      <t>キノウ</t>
    </rPh>
    <rPh sb="8" eb="10">
      <t>コウゾウ</t>
    </rPh>
    <phoneticPr fontId="10"/>
  </si>
  <si>
    <t>（１）体液と血液</t>
    <rPh sb="3" eb="5">
      <t>タイエキ</t>
    </rPh>
    <rPh sb="6" eb="8">
      <t>ケツエキ</t>
    </rPh>
    <phoneticPr fontId="10"/>
  </si>
  <si>
    <t>（２）循環</t>
    <rPh sb="3" eb="5">
      <t>ジュンカン</t>
    </rPh>
    <phoneticPr fontId="10"/>
  </si>
  <si>
    <t>（３）呼吸</t>
    <phoneticPr fontId="10"/>
  </si>
  <si>
    <t>（４）消化器</t>
    <rPh sb="3" eb="6">
      <t>ショウカキ</t>
    </rPh>
    <phoneticPr fontId="10"/>
  </si>
  <si>
    <t>（５）代謝及び栄養</t>
    <rPh sb="3" eb="5">
      <t>タイシャ</t>
    </rPh>
    <rPh sb="5" eb="6">
      <t>オヨ</t>
    </rPh>
    <rPh sb="7" eb="9">
      <t>エイヨウ</t>
    </rPh>
    <phoneticPr fontId="10"/>
  </si>
  <si>
    <t>（６）腎臓</t>
    <rPh sb="3" eb="5">
      <t>ジンゾウ</t>
    </rPh>
    <phoneticPr fontId="10"/>
  </si>
  <si>
    <t>（７）体温とその調節</t>
    <rPh sb="3" eb="5">
      <t>タイオン</t>
    </rPh>
    <rPh sb="8" eb="10">
      <t>チョウセツ</t>
    </rPh>
    <phoneticPr fontId="10"/>
  </si>
  <si>
    <t>（８）内分泌</t>
    <rPh sb="3" eb="6">
      <t>ナイブンピツ</t>
    </rPh>
    <phoneticPr fontId="10"/>
  </si>
  <si>
    <t>（９）生殖器</t>
    <rPh sb="3" eb="6">
      <t>セイショクキ</t>
    </rPh>
    <phoneticPr fontId="10"/>
  </si>
  <si>
    <t>（10）神経系</t>
    <rPh sb="4" eb="7">
      <t>シンケイケイ</t>
    </rPh>
    <phoneticPr fontId="10"/>
  </si>
  <si>
    <t>（11）感覚器</t>
    <rPh sb="4" eb="7">
      <t>カンカクキ</t>
    </rPh>
    <phoneticPr fontId="10"/>
  </si>
  <si>
    <t>（12）筋</t>
    <rPh sb="4" eb="5">
      <t>スジ</t>
    </rPh>
    <phoneticPr fontId="10"/>
  </si>
  <si>
    <t>２　実習</t>
    <rPh sb="2" eb="4">
      <t>ジッシュウ</t>
    </rPh>
    <phoneticPr fontId="10"/>
  </si>
  <si>
    <t>１　医学の歴史的変遷</t>
    <rPh sb="2" eb="4">
      <t>イガク</t>
    </rPh>
    <rPh sb="5" eb="8">
      <t>レキシテキ</t>
    </rPh>
    <rPh sb="8" eb="10">
      <t>ヘンセン</t>
    </rPh>
    <phoneticPr fontId="10"/>
  </si>
  <si>
    <t>２　医療機器の歴史的変遷</t>
    <rPh sb="2" eb="4">
      <t>イリョウ</t>
    </rPh>
    <rPh sb="4" eb="6">
      <t>キキ</t>
    </rPh>
    <rPh sb="7" eb="10">
      <t>レキシテキ</t>
    </rPh>
    <rPh sb="10" eb="12">
      <t>ヘンセン</t>
    </rPh>
    <phoneticPr fontId="10"/>
  </si>
  <si>
    <t>３　医療従事者の倫理</t>
    <rPh sb="2" eb="4">
      <t>イリョウ</t>
    </rPh>
    <rPh sb="4" eb="7">
      <t>ジュウジシャ</t>
    </rPh>
    <rPh sb="8" eb="10">
      <t>リンリ</t>
    </rPh>
    <phoneticPr fontId="10"/>
  </si>
  <si>
    <t>４　将来の展望</t>
    <rPh sb="2" eb="4">
      <t>ショウライ</t>
    </rPh>
    <rPh sb="5" eb="7">
      <t>テンボウ</t>
    </rPh>
    <phoneticPr fontId="10"/>
  </si>
  <si>
    <t>１　概論</t>
    <rPh sb="2" eb="4">
      <t>ガイロン</t>
    </rPh>
    <phoneticPr fontId="10"/>
  </si>
  <si>
    <t>（１）公衆衛生の概要</t>
    <rPh sb="3" eb="5">
      <t>コウシュウ</t>
    </rPh>
    <rPh sb="5" eb="7">
      <t>エイセイ</t>
    </rPh>
    <rPh sb="8" eb="10">
      <t>ガイヨウ</t>
    </rPh>
    <phoneticPr fontId="10"/>
  </si>
  <si>
    <t>２　各論</t>
    <rPh sb="2" eb="4">
      <t>カクロン</t>
    </rPh>
    <phoneticPr fontId="10"/>
  </si>
  <si>
    <t>（１）人口動態</t>
    <rPh sb="3" eb="5">
      <t>ジンコウ</t>
    </rPh>
    <rPh sb="5" eb="7">
      <t>ドウタイ</t>
    </rPh>
    <phoneticPr fontId="10"/>
  </si>
  <si>
    <t>（２）保健</t>
    <rPh sb="3" eb="5">
      <t>ホケン</t>
    </rPh>
    <phoneticPr fontId="10"/>
  </si>
  <si>
    <t>（３）生活環境</t>
    <rPh sb="3" eb="5">
      <t>セイカツ</t>
    </rPh>
    <rPh sb="5" eb="7">
      <t>カンキョウ</t>
    </rPh>
    <phoneticPr fontId="10"/>
  </si>
  <si>
    <t>（４）公害</t>
    <rPh sb="3" eb="5">
      <t>コウガイ</t>
    </rPh>
    <phoneticPr fontId="10"/>
  </si>
  <si>
    <t>（５）食品衛生</t>
    <rPh sb="3" eb="5">
      <t>ショクヒン</t>
    </rPh>
    <rPh sb="5" eb="7">
      <t>エイセイ</t>
    </rPh>
    <phoneticPr fontId="10"/>
  </si>
  <si>
    <t>（６）労働衛生</t>
    <rPh sb="3" eb="5">
      <t>ロウドウ</t>
    </rPh>
    <rPh sb="5" eb="7">
      <t>エイセイ</t>
    </rPh>
    <phoneticPr fontId="10"/>
  </si>
  <si>
    <t>（７）衛生統計</t>
    <rPh sb="3" eb="5">
      <t>エイセイ</t>
    </rPh>
    <rPh sb="5" eb="7">
      <t>トウケイ</t>
    </rPh>
    <phoneticPr fontId="10"/>
  </si>
  <si>
    <t>（８）健康の保持増進と予防医学</t>
    <rPh sb="3" eb="5">
      <t>ケンコウ</t>
    </rPh>
    <rPh sb="6" eb="8">
      <t>ホジ</t>
    </rPh>
    <rPh sb="8" eb="10">
      <t>ゾウシン</t>
    </rPh>
    <rPh sb="11" eb="13">
      <t>ヨボウ</t>
    </rPh>
    <rPh sb="13" eb="15">
      <t>イガク</t>
    </rPh>
    <phoneticPr fontId="10"/>
  </si>
  <si>
    <t>（９）衛生行政</t>
    <rPh sb="3" eb="5">
      <t>エイセイ</t>
    </rPh>
    <rPh sb="5" eb="7">
      <t>ギョウセイ</t>
    </rPh>
    <phoneticPr fontId="10"/>
  </si>
  <si>
    <t>病理学</t>
    <rPh sb="0" eb="3">
      <t>ビョウリガク</t>
    </rPh>
    <phoneticPr fontId="10"/>
  </si>
  <si>
    <t>１　総論</t>
    <rPh sb="2" eb="4">
      <t>ソウロン</t>
    </rPh>
    <phoneticPr fontId="10"/>
  </si>
  <si>
    <t>（１）病理学の概要</t>
    <rPh sb="3" eb="6">
      <t>ビョウリガク</t>
    </rPh>
    <rPh sb="7" eb="9">
      <t>ガイヨウ</t>
    </rPh>
    <phoneticPr fontId="10"/>
  </si>
  <si>
    <t>（２）物質代謝障害</t>
    <rPh sb="3" eb="5">
      <t>ブッシツ</t>
    </rPh>
    <rPh sb="5" eb="7">
      <t>タイシャ</t>
    </rPh>
    <rPh sb="7" eb="9">
      <t>ショウガイ</t>
    </rPh>
    <phoneticPr fontId="10"/>
  </si>
  <si>
    <t>（３）循環障害</t>
    <rPh sb="3" eb="5">
      <t>ジュンカン</t>
    </rPh>
    <rPh sb="5" eb="7">
      <t>ショウガイ</t>
    </rPh>
    <phoneticPr fontId="10"/>
  </si>
  <si>
    <t>（４）退行性病変</t>
    <rPh sb="3" eb="5">
      <t>タイコウ</t>
    </rPh>
    <rPh sb="5" eb="6">
      <t>セイ</t>
    </rPh>
    <rPh sb="6" eb="8">
      <t>ビョウヘン</t>
    </rPh>
    <phoneticPr fontId="10"/>
  </si>
  <si>
    <t>（５）炎症</t>
    <rPh sb="3" eb="5">
      <t>エンショウ</t>
    </rPh>
    <phoneticPr fontId="10"/>
  </si>
  <si>
    <t>（６）新生物</t>
    <rPh sb="3" eb="6">
      <t>シンセイブツ</t>
    </rPh>
    <phoneticPr fontId="10"/>
  </si>
  <si>
    <t>（１）病理組織検査及び細胞検査</t>
    <rPh sb="3" eb="5">
      <t>ビョウリ</t>
    </rPh>
    <rPh sb="5" eb="7">
      <t>ソシキ</t>
    </rPh>
    <rPh sb="7" eb="9">
      <t>ケンサ</t>
    </rPh>
    <rPh sb="9" eb="10">
      <t>オヨ</t>
    </rPh>
    <rPh sb="11" eb="13">
      <t>サイボウ</t>
    </rPh>
    <rPh sb="13" eb="15">
      <t>ケンサ</t>
    </rPh>
    <phoneticPr fontId="10"/>
  </si>
  <si>
    <t>（２）各種疾患と病理像</t>
    <rPh sb="3" eb="5">
      <t>カクシュ</t>
    </rPh>
    <rPh sb="5" eb="7">
      <t>シッカン</t>
    </rPh>
    <rPh sb="8" eb="10">
      <t>ビョウリ</t>
    </rPh>
    <rPh sb="10" eb="11">
      <t>ゾウ</t>
    </rPh>
    <phoneticPr fontId="10"/>
  </si>
  <si>
    <t>（３）各種生化学的検査</t>
    <rPh sb="3" eb="5">
      <t>カクシュ</t>
    </rPh>
    <rPh sb="5" eb="8">
      <t>セイカガク</t>
    </rPh>
    <rPh sb="8" eb="9">
      <t>テキ</t>
    </rPh>
    <rPh sb="9" eb="11">
      <t>ケンサ</t>
    </rPh>
    <phoneticPr fontId="10"/>
  </si>
  <si>
    <t>（４）血清学的検査</t>
    <rPh sb="3" eb="6">
      <t>ケッセイガク</t>
    </rPh>
    <rPh sb="6" eb="7">
      <t>テキ</t>
    </rPh>
    <rPh sb="7" eb="9">
      <t>ケンサ</t>
    </rPh>
    <phoneticPr fontId="10"/>
  </si>
  <si>
    <t>（５）細菌学的検査</t>
    <rPh sb="3" eb="6">
      <t>サイキンガク</t>
    </rPh>
    <rPh sb="6" eb="7">
      <t>テキ</t>
    </rPh>
    <rPh sb="7" eb="9">
      <t>ケンサ</t>
    </rPh>
    <phoneticPr fontId="10"/>
  </si>
  <si>
    <t>（６）生理学的検査</t>
    <phoneticPr fontId="10"/>
  </si>
  <si>
    <t>１　物質の代謝</t>
    <rPh sb="2" eb="4">
      <t>ブッシツ</t>
    </rPh>
    <rPh sb="5" eb="7">
      <t>タイシャ</t>
    </rPh>
    <phoneticPr fontId="10"/>
  </si>
  <si>
    <t>（１）糖質</t>
    <rPh sb="3" eb="5">
      <t>トウシツ</t>
    </rPh>
    <phoneticPr fontId="10"/>
  </si>
  <si>
    <t>（２）たん白質</t>
    <rPh sb="5" eb="7">
      <t>パクシツ</t>
    </rPh>
    <phoneticPr fontId="10"/>
  </si>
  <si>
    <t>（３）脂質</t>
    <rPh sb="3" eb="5">
      <t>シシツ</t>
    </rPh>
    <phoneticPr fontId="10"/>
  </si>
  <si>
    <t>（４）酵素</t>
    <rPh sb="3" eb="5">
      <t>コウソ</t>
    </rPh>
    <phoneticPr fontId="10"/>
  </si>
  <si>
    <t>（５）電解質</t>
    <rPh sb="3" eb="6">
      <t>デンカイシツ</t>
    </rPh>
    <phoneticPr fontId="10"/>
  </si>
  <si>
    <t>（６）ホルモン</t>
    <phoneticPr fontId="10"/>
  </si>
  <si>
    <t>（７）生体色素</t>
    <rPh sb="3" eb="5">
      <t>セイタイ</t>
    </rPh>
    <rPh sb="5" eb="7">
      <t>シキソ</t>
    </rPh>
    <phoneticPr fontId="10"/>
  </si>
  <si>
    <t>（８）核酸</t>
    <rPh sb="3" eb="5">
      <t>カクサン</t>
    </rPh>
    <phoneticPr fontId="10"/>
  </si>
  <si>
    <t>（９）ビタミン</t>
    <phoneticPr fontId="10"/>
  </si>
  <si>
    <t>（10）その他</t>
    <rPh sb="6" eb="7">
      <t>タ</t>
    </rPh>
    <phoneticPr fontId="10"/>
  </si>
  <si>
    <t>２　疫病と機能検査</t>
    <rPh sb="2" eb="4">
      <t>エキビョウ</t>
    </rPh>
    <rPh sb="5" eb="7">
      <t>キノウ</t>
    </rPh>
    <rPh sb="7" eb="9">
      <t>ケンサ</t>
    </rPh>
    <phoneticPr fontId="10"/>
  </si>
  <si>
    <t>（１）肝胆道系</t>
    <rPh sb="3" eb="5">
      <t>カンタン</t>
    </rPh>
    <rPh sb="5" eb="6">
      <t>ドウ</t>
    </rPh>
    <rPh sb="6" eb="7">
      <t>ケイ</t>
    </rPh>
    <phoneticPr fontId="10"/>
  </si>
  <si>
    <t>（２）腎</t>
    <rPh sb="3" eb="4">
      <t>ジン</t>
    </rPh>
    <phoneticPr fontId="10"/>
  </si>
  <si>
    <t>（３）内分泌</t>
    <rPh sb="3" eb="6">
      <t>ナイブンピツ</t>
    </rPh>
    <phoneticPr fontId="10"/>
  </si>
  <si>
    <t>（５）その他</t>
    <rPh sb="5" eb="6">
      <t>タ</t>
    </rPh>
    <phoneticPr fontId="10"/>
  </si>
  <si>
    <t>３　生体の分子メカニズム</t>
    <rPh sb="2" eb="4">
      <t>セイタイ</t>
    </rPh>
    <rPh sb="5" eb="7">
      <t>ブンシ</t>
    </rPh>
    <phoneticPr fontId="10"/>
  </si>
  <si>
    <t>（１）細胞周期、細胞の増殖・分化</t>
    <rPh sb="3" eb="5">
      <t>サイボウ</t>
    </rPh>
    <rPh sb="5" eb="7">
      <t>シュウキ</t>
    </rPh>
    <rPh sb="8" eb="10">
      <t>サイボウ</t>
    </rPh>
    <rPh sb="11" eb="13">
      <t>ゾウショク</t>
    </rPh>
    <rPh sb="14" eb="16">
      <t>ブンカ</t>
    </rPh>
    <phoneticPr fontId="10"/>
  </si>
  <si>
    <t>（２）シグナル伝達</t>
    <rPh sb="7" eb="9">
      <t>デンタツ</t>
    </rPh>
    <phoneticPr fontId="10"/>
  </si>
  <si>
    <t>（３）遺伝子の発現</t>
    <rPh sb="3" eb="6">
      <t>イデンシ</t>
    </rPh>
    <rPh sb="7" eb="9">
      <t>ハツゲン</t>
    </rPh>
    <phoneticPr fontId="10"/>
  </si>
  <si>
    <t>（４）幹細胞と再生</t>
    <rPh sb="3" eb="6">
      <t>カンサイボウ</t>
    </rPh>
    <rPh sb="7" eb="9">
      <t>サイセイ</t>
    </rPh>
    <phoneticPr fontId="10"/>
  </si>
  <si>
    <t>（５）バイオテクノロジー</t>
    <phoneticPr fontId="10"/>
  </si>
  <si>
    <t>（６）ゲノム</t>
    <phoneticPr fontId="10"/>
  </si>
  <si>
    <t>（７）がん</t>
    <phoneticPr fontId="10"/>
  </si>
  <si>
    <t>１　免疫血清学の概要</t>
    <rPh sb="2" eb="4">
      <t>メンエキ</t>
    </rPh>
    <rPh sb="4" eb="7">
      <t>ケッセイガク</t>
    </rPh>
    <rPh sb="8" eb="10">
      <t>ガイヨウ</t>
    </rPh>
    <phoneticPr fontId="10"/>
  </si>
  <si>
    <t>（１）抗原抗体反応の原理</t>
    <rPh sb="3" eb="5">
      <t>コウゲン</t>
    </rPh>
    <rPh sb="5" eb="7">
      <t>コウタイ</t>
    </rPh>
    <rPh sb="7" eb="9">
      <t>ハンノウ</t>
    </rPh>
    <rPh sb="10" eb="12">
      <t>ゲンリ</t>
    </rPh>
    <phoneticPr fontId="10"/>
  </si>
  <si>
    <t>（２）細胞免疫学の原理</t>
    <rPh sb="3" eb="5">
      <t>サイボウ</t>
    </rPh>
    <rPh sb="5" eb="8">
      <t>メンエキガク</t>
    </rPh>
    <rPh sb="9" eb="11">
      <t>ゲンリ</t>
    </rPh>
    <phoneticPr fontId="10"/>
  </si>
  <si>
    <t>（３）補体系</t>
    <rPh sb="3" eb="6">
      <t>ホタイケイ</t>
    </rPh>
    <phoneticPr fontId="10"/>
  </si>
  <si>
    <t>２　各種免疫</t>
    <rPh sb="2" eb="4">
      <t>カクシュ</t>
    </rPh>
    <rPh sb="4" eb="6">
      <t>メンエキ</t>
    </rPh>
    <phoneticPr fontId="10"/>
  </si>
  <si>
    <t>（１）感染免疫</t>
    <rPh sb="3" eb="5">
      <t>カンセン</t>
    </rPh>
    <rPh sb="5" eb="7">
      <t>メンエキ</t>
    </rPh>
    <phoneticPr fontId="10"/>
  </si>
  <si>
    <t>（２）自己免疫</t>
    <rPh sb="3" eb="5">
      <t>ジコ</t>
    </rPh>
    <rPh sb="5" eb="7">
      <t>メンエキ</t>
    </rPh>
    <phoneticPr fontId="10"/>
  </si>
  <si>
    <t>（３）免疫不全</t>
    <phoneticPr fontId="10"/>
  </si>
  <si>
    <t>（４）アレルギー</t>
    <phoneticPr fontId="10"/>
  </si>
  <si>
    <t>（５）移植免疫</t>
    <rPh sb="3" eb="5">
      <t>イショク</t>
    </rPh>
    <rPh sb="5" eb="7">
      <t>メンエキ</t>
    </rPh>
    <phoneticPr fontId="10"/>
  </si>
  <si>
    <t>（６）腫瘍免疫</t>
    <rPh sb="3" eb="5">
      <t>シュヨウ</t>
    </rPh>
    <rPh sb="5" eb="7">
      <t>メンエキ</t>
    </rPh>
    <phoneticPr fontId="10"/>
  </si>
  <si>
    <t>３　輸血検査</t>
    <rPh sb="2" eb="4">
      <t>ユケツ</t>
    </rPh>
    <rPh sb="4" eb="6">
      <t>ケンサ</t>
    </rPh>
    <phoneticPr fontId="10"/>
  </si>
  <si>
    <t>（１）輸血と検査</t>
    <rPh sb="3" eb="5">
      <t>ユケツ</t>
    </rPh>
    <rPh sb="6" eb="8">
      <t>ケンサ</t>
    </rPh>
    <phoneticPr fontId="10"/>
  </si>
  <si>
    <t>（２）血液型の遺伝</t>
    <rPh sb="3" eb="6">
      <t>ケツエキガタ</t>
    </rPh>
    <rPh sb="7" eb="9">
      <t>イデン</t>
    </rPh>
    <phoneticPr fontId="10"/>
  </si>
  <si>
    <t>１　呼吸器系薬剤</t>
    <rPh sb="2" eb="6">
      <t>コキュウキケイ</t>
    </rPh>
    <rPh sb="6" eb="8">
      <t>ヤクザイ</t>
    </rPh>
    <phoneticPr fontId="10"/>
  </si>
  <si>
    <t>（１）気管支拡張薬</t>
    <rPh sb="3" eb="6">
      <t>キカンシ</t>
    </rPh>
    <rPh sb="6" eb="9">
      <t>カクチョウヤク</t>
    </rPh>
    <phoneticPr fontId="10"/>
  </si>
  <si>
    <t>（２）鎮咳剤</t>
    <rPh sb="3" eb="4">
      <t>チン</t>
    </rPh>
    <rPh sb="4" eb="5">
      <t>セキ</t>
    </rPh>
    <rPh sb="5" eb="6">
      <t>ザイ</t>
    </rPh>
    <phoneticPr fontId="10"/>
  </si>
  <si>
    <t>２　循環器系薬剤</t>
    <rPh sb="2" eb="6">
      <t>ジュンカンキケイ</t>
    </rPh>
    <rPh sb="6" eb="8">
      <t>ヤクザイ</t>
    </rPh>
    <phoneticPr fontId="10"/>
  </si>
  <si>
    <t>（１）強心薬</t>
    <rPh sb="3" eb="4">
      <t>キョウ</t>
    </rPh>
    <rPh sb="4" eb="5">
      <t>シン</t>
    </rPh>
    <rPh sb="5" eb="6">
      <t>ヤク</t>
    </rPh>
    <phoneticPr fontId="10"/>
  </si>
  <si>
    <t>（２）心機能亢進薬</t>
    <rPh sb="3" eb="6">
      <t>シンキノウ</t>
    </rPh>
    <rPh sb="6" eb="8">
      <t>コウシン</t>
    </rPh>
    <rPh sb="8" eb="9">
      <t>ヤク</t>
    </rPh>
    <phoneticPr fontId="10"/>
  </si>
  <si>
    <t>（３）血管収縮薬</t>
    <rPh sb="3" eb="5">
      <t>ケッカン</t>
    </rPh>
    <rPh sb="5" eb="7">
      <t>シュウシュク</t>
    </rPh>
    <rPh sb="7" eb="8">
      <t>ヤク</t>
    </rPh>
    <phoneticPr fontId="10"/>
  </si>
  <si>
    <t>（４）血管拡張薬</t>
    <rPh sb="3" eb="5">
      <t>ケッカン</t>
    </rPh>
    <rPh sb="5" eb="8">
      <t>カクチョウヤク</t>
    </rPh>
    <phoneticPr fontId="10"/>
  </si>
  <si>
    <t>３　利尿薬</t>
    <rPh sb="2" eb="5">
      <t>リニョウヤク</t>
    </rPh>
    <phoneticPr fontId="10"/>
  </si>
  <si>
    <t>４　脳神経系薬剤</t>
    <rPh sb="2" eb="5">
      <t>ノウシンケイ</t>
    </rPh>
    <rPh sb="5" eb="6">
      <t>ケイ</t>
    </rPh>
    <rPh sb="6" eb="8">
      <t>ヤクザイ</t>
    </rPh>
    <phoneticPr fontId="10"/>
  </si>
  <si>
    <t>（１）鎮静剤</t>
    <rPh sb="3" eb="6">
      <t>チンセイザイ</t>
    </rPh>
    <phoneticPr fontId="10"/>
  </si>
  <si>
    <t>（２）鎮痛薬</t>
    <rPh sb="3" eb="6">
      <t>チンツウヤク</t>
    </rPh>
    <phoneticPr fontId="10"/>
  </si>
  <si>
    <t>（３）麻酔薬</t>
    <rPh sb="3" eb="6">
      <t>マスイヤク</t>
    </rPh>
    <phoneticPr fontId="10"/>
  </si>
  <si>
    <t>５　抗菌薬</t>
    <rPh sb="2" eb="5">
      <t>コウキンヤク</t>
    </rPh>
    <phoneticPr fontId="10"/>
  </si>
  <si>
    <t>６　抗悪性腫瘍薬</t>
    <rPh sb="2" eb="3">
      <t>コウ</t>
    </rPh>
    <rPh sb="3" eb="5">
      <t>アクセイ</t>
    </rPh>
    <rPh sb="5" eb="7">
      <t>シュヨウ</t>
    </rPh>
    <rPh sb="7" eb="8">
      <t>ヤク</t>
    </rPh>
    <phoneticPr fontId="10"/>
  </si>
  <si>
    <t>チーム医療概論</t>
    <rPh sb="3" eb="5">
      <t>イリョウ</t>
    </rPh>
    <rPh sb="5" eb="7">
      <t>ガイロン</t>
    </rPh>
    <phoneticPr fontId="10"/>
  </si>
  <si>
    <t>１　専門職種の理解</t>
    <rPh sb="2" eb="4">
      <t>センモン</t>
    </rPh>
    <rPh sb="4" eb="6">
      <t>ショクシュ</t>
    </rPh>
    <rPh sb="7" eb="9">
      <t>リカイ</t>
    </rPh>
    <phoneticPr fontId="10"/>
  </si>
  <si>
    <t>３　医療チームによる患者対応</t>
    <rPh sb="2" eb="4">
      <t>イリョウ</t>
    </rPh>
    <rPh sb="10" eb="12">
      <t>カンジャ</t>
    </rPh>
    <rPh sb="12" eb="14">
      <t>タイオウ</t>
    </rPh>
    <phoneticPr fontId="10"/>
  </si>
  <si>
    <t>４　患者の心理</t>
    <rPh sb="2" eb="4">
      <t>カンジャ</t>
    </rPh>
    <rPh sb="5" eb="7">
      <t>シンリ</t>
    </rPh>
    <phoneticPr fontId="10"/>
  </si>
  <si>
    <t>１　医事法規概説</t>
    <rPh sb="2" eb="4">
      <t>イジ</t>
    </rPh>
    <rPh sb="4" eb="6">
      <t>ホウキ</t>
    </rPh>
    <rPh sb="6" eb="8">
      <t>ガイセツ</t>
    </rPh>
    <phoneticPr fontId="10"/>
  </si>
  <si>
    <t>２　臨床工学技士法</t>
    <rPh sb="2" eb="4">
      <t>リンショウ</t>
    </rPh>
    <rPh sb="4" eb="6">
      <t>コウガク</t>
    </rPh>
    <rPh sb="6" eb="8">
      <t>ギシ</t>
    </rPh>
    <rPh sb="8" eb="9">
      <t>ホウ</t>
    </rPh>
    <phoneticPr fontId="10"/>
  </si>
  <si>
    <t>３　関連法規</t>
    <rPh sb="2" eb="4">
      <t>カンレン</t>
    </rPh>
    <rPh sb="4" eb="6">
      <t>ホウキ</t>
    </rPh>
    <phoneticPr fontId="10"/>
  </si>
  <si>
    <t>（１）免許</t>
    <rPh sb="3" eb="5">
      <t>メンキョ</t>
    </rPh>
    <phoneticPr fontId="10"/>
  </si>
  <si>
    <t>（２）業務</t>
    <rPh sb="3" eb="5">
      <t>ギョウム</t>
    </rPh>
    <phoneticPr fontId="10"/>
  </si>
  <si>
    <t>（３）遵守事項</t>
    <rPh sb="3" eb="5">
      <t>ジュンシュ</t>
    </rPh>
    <rPh sb="5" eb="7">
      <t>ジコウ</t>
    </rPh>
    <phoneticPr fontId="10"/>
  </si>
  <si>
    <t>（１）医師法、保健師助産師看護師その他の医療関係職種資格制度</t>
    <rPh sb="3" eb="6">
      <t>イシホウ</t>
    </rPh>
    <rPh sb="7" eb="10">
      <t>ホケンシ</t>
    </rPh>
    <rPh sb="10" eb="13">
      <t>ジョサンシ</t>
    </rPh>
    <rPh sb="13" eb="16">
      <t>カンゴシ</t>
    </rPh>
    <rPh sb="18" eb="19">
      <t>タ</t>
    </rPh>
    <rPh sb="20" eb="22">
      <t>イリョウ</t>
    </rPh>
    <rPh sb="22" eb="24">
      <t>カンケイ</t>
    </rPh>
    <rPh sb="24" eb="26">
      <t>ショクシュ</t>
    </rPh>
    <rPh sb="26" eb="28">
      <t>シカク</t>
    </rPh>
    <rPh sb="28" eb="30">
      <t>セイド</t>
    </rPh>
    <phoneticPr fontId="10"/>
  </si>
  <si>
    <t>（２）医療法</t>
    <rPh sb="3" eb="6">
      <t>イリョウホウ</t>
    </rPh>
    <phoneticPr fontId="10"/>
  </si>
  <si>
    <t>（３）医薬品医療機器等法</t>
    <rPh sb="3" eb="6">
      <t>イヤクヒン</t>
    </rPh>
    <rPh sb="6" eb="8">
      <t>イリョウ</t>
    </rPh>
    <rPh sb="8" eb="10">
      <t>キキ</t>
    </rPh>
    <rPh sb="10" eb="11">
      <t>トウ</t>
    </rPh>
    <rPh sb="11" eb="12">
      <t>ホウ</t>
    </rPh>
    <phoneticPr fontId="10"/>
  </si>
  <si>
    <t>４　医療過誤</t>
    <rPh sb="2" eb="4">
      <t>イリョウ</t>
    </rPh>
    <rPh sb="4" eb="6">
      <t>カゴ</t>
    </rPh>
    <phoneticPr fontId="10"/>
  </si>
  <si>
    <t>（１）臨床工学と電気工学</t>
    <rPh sb="3" eb="5">
      <t>リンショウ</t>
    </rPh>
    <rPh sb="5" eb="7">
      <t>コウガク</t>
    </rPh>
    <rPh sb="8" eb="10">
      <t>デンキ</t>
    </rPh>
    <rPh sb="10" eb="12">
      <t>コウガク</t>
    </rPh>
    <phoneticPr fontId="10"/>
  </si>
  <si>
    <t>（２）電磁気学・電気回路と電力装置</t>
    <rPh sb="3" eb="6">
      <t>デンジキ</t>
    </rPh>
    <rPh sb="6" eb="7">
      <t>ガク</t>
    </rPh>
    <rPh sb="8" eb="10">
      <t>デンキ</t>
    </rPh>
    <rPh sb="10" eb="12">
      <t>カイロ</t>
    </rPh>
    <rPh sb="13" eb="15">
      <t>デンリョク</t>
    </rPh>
    <rPh sb="15" eb="17">
      <t>ソウチ</t>
    </rPh>
    <phoneticPr fontId="10"/>
  </si>
  <si>
    <t>（１）電荷と電界</t>
    <rPh sb="3" eb="5">
      <t>デンカ</t>
    </rPh>
    <rPh sb="6" eb="8">
      <t>デンカイ</t>
    </rPh>
    <phoneticPr fontId="10"/>
  </si>
  <si>
    <t>（２）磁気と磁界</t>
    <rPh sb="3" eb="5">
      <t>ジキ</t>
    </rPh>
    <rPh sb="6" eb="8">
      <t>ジカイ</t>
    </rPh>
    <phoneticPr fontId="10"/>
  </si>
  <si>
    <t>（３）電磁波</t>
    <rPh sb="3" eb="6">
      <t>デンジハ</t>
    </rPh>
    <phoneticPr fontId="10"/>
  </si>
  <si>
    <t>（４）直流回路</t>
    <rPh sb="3" eb="5">
      <t>チョクリュウ</t>
    </rPh>
    <rPh sb="5" eb="7">
      <t>カイロ</t>
    </rPh>
    <phoneticPr fontId="10"/>
  </si>
  <si>
    <t>（５）交流回路</t>
    <rPh sb="3" eb="5">
      <t>コウリュウ</t>
    </rPh>
    <rPh sb="5" eb="7">
      <t>カイロ</t>
    </rPh>
    <phoneticPr fontId="10"/>
  </si>
  <si>
    <t>（６）過渡現象</t>
    <rPh sb="3" eb="5">
      <t>カト</t>
    </rPh>
    <rPh sb="5" eb="7">
      <t>ゲンショウ</t>
    </rPh>
    <phoneticPr fontId="10"/>
  </si>
  <si>
    <t>（７）電力装置</t>
    <rPh sb="3" eb="5">
      <t>デンリョク</t>
    </rPh>
    <rPh sb="5" eb="7">
      <t>ソウチ</t>
    </rPh>
    <phoneticPr fontId="10"/>
  </si>
  <si>
    <t>（８）医療機器の電気安全試験に必要な電気回路基礎</t>
    <rPh sb="3" eb="5">
      <t>イリョウ</t>
    </rPh>
    <rPh sb="5" eb="7">
      <t>キキ</t>
    </rPh>
    <rPh sb="8" eb="10">
      <t>デンキ</t>
    </rPh>
    <rPh sb="10" eb="12">
      <t>アンゼン</t>
    </rPh>
    <rPh sb="12" eb="14">
      <t>シケン</t>
    </rPh>
    <rPh sb="15" eb="17">
      <t>ヒツヨウ</t>
    </rPh>
    <rPh sb="18" eb="20">
      <t>デンキ</t>
    </rPh>
    <rPh sb="20" eb="22">
      <t>カイロ</t>
    </rPh>
    <rPh sb="22" eb="24">
      <t>キソ</t>
    </rPh>
    <phoneticPr fontId="10"/>
  </si>
  <si>
    <t>３　実習</t>
    <rPh sb="2" eb="4">
      <t>ジッシュウ</t>
    </rPh>
    <phoneticPr fontId="10"/>
  </si>
  <si>
    <t>（１）臨床工学と電子工学</t>
    <rPh sb="3" eb="5">
      <t>リンショウ</t>
    </rPh>
    <rPh sb="5" eb="7">
      <t>コウガク</t>
    </rPh>
    <rPh sb="8" eb="10">
      <t>デンシ</t>
    </rPh>
    <rPh sb="10" eb="12">
      <t>コウガク</t>
    </rPh>
    <phoneticPr fontId="10"/>
  </si>
  <si>
    <t>（２）電子回路と通信</t>
    <rPh sb="3" eb="5">
      <t>デンシ</t>
    </rPh>
    <rPh sb="5" eb="7">
      <t>カイロ</t>
    </rPh>
    <rPh sb="8" eb="10">
      <t>ツウシン</t>
    </rPh>
    <phoneticPr fontId="10"/>
  </si>
  <si>
    <t>（１）電子回路素子・要素</t>
    <rPh sb="3" eb="5">
      <t>デンシ</t>
    </rPh>
    <rPh sb="5" eb="7">
      <t>カイロ</t>
    </rPh>
    <rPh sb="7" eb="9">
      <t>ソシ</t>
    </rPh>
    <rPh sb="10" eb="12">
      <t>ヨウソ</t>
    </rPh>
    <phoneticPr fontId="10"/>
  </si>
  <si>
    <t>（２）アナログ回路</t>
    <rPh sb="7" eb="9">
      <t>カイロ</t>
    </rPh>
    <phoneticPr fontId="10"/>
  </si>
  <si>
    <t>（３）デジタル回路と論理回路</t>
    <rPh sb="7" eb="9">
      <t>カイロ</t>
    </rPh>
    <rPh sb="10" eb="12">
      <t>ロンリ</t>
    </rPh>
    <rPh sb="12" eb="14">
      <t>カイロ</t>
    </rPh>
    <phoneticPr fontId="10"/>
  </si>
  <si>
    <t>（４）通信</t>
    <rPh sb="3" eb="5">
      <t>ツウシン</t>
    </rPh>
    <phoneticPr fontId="10"/>
  </si>
  <si>
    <t>（５）医療機器の電気安全試験に必要な電子回路基礎</t>
    <rPh sb="3" eb="5">
      <t>イリョウ</t>
    </rPh>
    <rPh sb="5" eb="7">
      <t>キキ</t>
    </rPh>
    <rPh sb="8" eb="10">
      <t>デンキ</t>
    </rPh>
    <rPh sb="10" eb="12">
      <t>アンゼン</t>
    </rPh>
    <rPh sb="12" eb="14">
      <t>シケン</t>
    </rPh>
    <rPh sb="15" eb="17">
      <t>ヒツヨウ</t>
    </rPh>
    <rPh sb="18" eb="20">
      <t>デンシ</t>
    </rPh>
    <rPh sb="20" eb="22">
      <t>カイロ</t>
    </rPh>
    <rPh sb="22" eb="24">
      <t>キソ</t>
    </rPh>
    <phoneticPr fontId="10"/>
  </si>
  <si>
    <t>◎</t>
    <phoneticPr fontId="10"/>
  </si>
  <si>
    <t>Ⅰ　医用工学概論</t>
    <rPh sb="2" eb="4">
      <t>イヨウ</t>
    </rPh>
    <rPh sb="4" eb="6">
      <t>コウガク</t>
    </rPh>
    <rPh sb="6" eb="8">
      <t>ガイロン</t>
    </rPh>
    <phoneticPr fontId="10"/>
  </si>
  <si>
    <t>（１）生体の構造と機能と特異性</t>
    <rPh sb="3" eb="5">
      <t>セイタイ</t>
    </rPh>
    <rPh sb="6" eb="8">
      <t>コウゾウ</t>
    </rPh>
    <rPh sb="9" eb="11">
      <t>キノウ</t>
    </rPh>
    <rPh sb="12" eb="15">
      <t>トクイセイ</t>
    </rPh>
    <phoneticPr fontId="10"/>
  </si>
  <si>
    <t>（２）生体の物理・化学特性と特異性</t>
    <rPh sb="3" eb="5">
      <t>セイタイ</t>
    </rPh>
    <rPh sb="6" eb="8">
      <t>ブツリ</t>
    </rPh>
    <rPh sb="9" eb="11">
      <t>カガク</t>
    </rPh>
    <rPh sb="11" eb="13">
      <t>トクセイ</t>
    </rPh>
    <rPh sb="14" eb="17">
      <t>トクイセイ</t>
    </rPh>
    <phoneticPr fontId="10"/>
  </si>
  <si>
    <t>（１）生体システムの解析とシミュレーション</t>
    <rPh sb="3" eb="5">
      <t>セイタイ</t>
    </rPh>
    <rPh sb="10" eb="12">
      <t>カイセキ</t>
    </rPh>
    <phoneticPr fontId="10"/>
  </si>
  <si>
    <t>（２）生体計測の特徴と方法</t>
    <rPh sb="3" eb="5">
      <t>セイタイ</t>
    </rPh>
    <rPh sb="5" eb="7">
      <t>ケイソク</t>
    </rPh>
    <rPh sb="8" eb="10">
      <t>トクチョウ</t>
    </rPh>
    <rPh sb="11" eb="13">
      <t>ホウホウ</t>
    </rPh>
    <phoneticPr fontId="10"/>
  </si>
  <si>
    <t>（３）物理エネルギーによる治療</t>
    <rPh sb="3" eb="5">
      <t>ブツリ</t>
    </rPh>
    <rPh sb="13" eb="15">
      <t>チリョウ</t>
    </rPh>
    <phoneticPr fontId="10"/>
  </si>
  <si>
    <t>（４）人工臓器</t>
    <rPh sb="3" eb="5">
      <t>ジンコウ</t>
    </rPh>
    <rPh sb="5" eb="7">
      <t>ゾウキ</t>
    </rPh>
    <phoneticPr fontId="10"/>
  </si>
  <si>
    <t>（５）生体情報の処理</t>
    <rPh sb="3" eb="5">
      <t>セイタイ</t>
    </rPh>
    <rPh sb="5" eb="7">
      <t>ジョウホウ</t>
    </rPh>
    <rPh sb="8" eb="10">
      <t>ショリ</t>
    </rPh>
    <phoneticPr fontId="10"/>
  </si>
  <si>
    <t>（６）病院管理及び地域医療</t>
    <rPh sb="3" eb="5">
      <t>ビョウイン</t>
    </rPh>
    <rPh sb="5" eb="7">
      <t>カンリ</t>
    </rPh>
    <rPh sb="7" eb="8">
      <t>オヨ</t>
    </rPh>
    <rPh sb="9" eb="11">
      <t>チイキ</t>
    </rPh>
    <rPh sb="11" eb="13">
      <t>イリョウ</t>
    </rPh>
    <phoneticPr fontId="10"/>
  </si>
  <si>
    <t>（７）生体と環境</t>
    <rPh sb="3" eb="5">
      <t>セイタイ</t>
    </rPh>
    <rPh sb="6" eb="8">
      <t>カンキョウ</t>
    </rPh>
    <phoneticPr fontId="10"/>
  </si>
  <si>
    <t>（８）医用工学と安全</t>
    <rPh sb="3" eb="5">
      <t>イヨウ</t>
    </rPh>
    <rPh sb="5" eb="7">
      <t>コウガク</t>
    </rPh>
    <rPh sb="8" eb="10">
      <t>アンゼン</t>
    </rPh>
    <phoneticPr fontId="10"/>
  </si>
  <si>
    <t>３　演習</t>
    <rPh sb="2" eb="4">
      <t>エンシュウ</t>
    </rPh>
    <phoneticPr fontId="10"/>
  </si>
  <si>
    <t>Ⅱ　システム工学</t>
    <rPh sb="6" eb="8">
      <t>コウガク</t>
    </rPh>
    <phoneticPr fontId="10"/>
  </si>
  <si>
    <t>（１）臨床工学とシステム工学</t>
    <rPh sb="3" eb="5">
      <t>リンショウ</t>
    </rPh>
    <rPh sb="5" eb="7">
      <t>コウガク</t>
    </rPh>
    <rPh sb="12" eb="14">
      <t>コウガク</t>
    </rPh>
    <phoneticPr fontId="10"/>
  </si>
  <si>
    <t>（２）システム工学総論</t>
    <rPh sb="7" eb="9">
      <t>コウガク</t>
    </rPh>
    <rPh sb="9" eb="11">
      <t>ソウロン</t>
    </rPh>
    <phoneticPr fontId="10"/>
  </si>
  <si>
    <t>（１）システムの構成要素</t>
    <rPh sb="8" eb="10">
      <t>コウセイ</t>
    </rPh>
    <rPh sb="10" eb="12">
      <t>ヨウソ</t>
    </rPh>
    <phoneticPr fontId="10"/>
  </si>
  <si>
    <t>（２）伝達関数</t>
    <rPh sb="3" eb="5">
      <t>デンタツ</t>
    </rPh>
    <rPh sb="5" eb="7">
      <t>カンスウ</t>
    </rPh>
    <phoneticPr fontId="10"/>
  </si>
  <si>
    <t>（３）システムの特性</t>
    <rPh sb="8" eb="10">
      <t>トクセイ</t>
    </rPh>
    <phoneticPr fontId="10"/>
  </si>
  <si>
    <t>（４）システムの制御</t>
    <rPh sb="8" eb="10">
      <t>セイギョ</t>
    </rPh>
    <phoneticPr fontId="10"/>
  </si>
  <si>
    <t>（５）生体システム</t>
    <rPh sb="3" eb="5">
      <t>セイタイ</t>
    </rPh>
    <phoneticPr fontId="10"/>
  </si>
  <si>
    <t>Ⅲ　情報処理工学</t>
    <rPh sb="2" eb="4">
      <t>ジョウホウ</t>
    </rPh>
    <rPh sb="4" eb="6">
      <t>ショリ</t>
    </rPh>
    <rPh sb="6" eb="8">
      <t>コウガク</t>
    </rPh>
    <phoneticPr fontId="10"/>
  </si>
  <si>
    <t>（１）臨床工学と情報処理工学</t>
    <rPh sb="3" eb="5">
      <t>リンショウ</t>
    </rPh>
    <rPh sb="5" eb="7">
      <t>コウガク</t>
    </rPh>
    <rPh sb="8" eb="10">
      <t>ジョウホウ</t>
    </rPh>
    <rPh sb="10" eb="12">
      <t>ショリ</t>
    </rPh>
    <rPh sb="12" eb="14">
      <t>コウガク</t>
    </rPh>
    <phoneticPr fontId="10"/>
  </si>
  <si>
    <t>（２）情報処理工学総論</t>
    <rPh sb="3" eb="5">
      <t>ジョウホウ</t>
    </rPh>
    <rPh sb="5" eb="7">
      <t>ショリ</t>
    </rPh>
    <rPh sb="7" eb="9">
      <t>コウガク</t>
    </rPh>
    <rPh sb="9" eb="11">
      <t>ソウロン</t>
    </rPh>
    <phoneticPr fontId="10"/>
  </si>
  <si>
    <t>（１）コンピュータの構成</t>
    <rPh sb="10" eb="12">
      <t>コウセイ</t>
    </rPh>
    <phoneticPr fontId="10"/>
  </si>
  <si>
    <t>（３）コンピュータネットワーク</t>
    <phoneticPr fontId="10"/>
  </si>
  <si>
    <t>（４）情報セキュリティ</t>
    <rPh sb="3" eb="5">
      <t>ジョウホウ</t>
    </rPh>
    <phoneticPr fontId="10"/>
  </si>
  <si>
    <t>（５）生体信号処理</t>
    <rPh sb="3" eb="5">
      <t>セイタイ</t>
    </rPh>
    <rPh sb="5" eb="7">
      <t>シンゴウ</t>
    </rPh>
    <rPh sb="7" eb="9">
      <t>ショリ</t>
    </rPh>
    <phoneticPr fontId="10"/>
  </si>
  <si>
    <t>（６）医療機器のデータサイエンス</t>
    <rPh sb="3" eb="5">
      <t>イリョウ</t>
    </rPh>
    <rPh sb="5" eb="7">
      <t>キキ</t>
    </rPh>
    <phoneticPr fontId="10"/>
  </si>
  <si>
    <t>（７）医療情報システム</t>
    <rPh sb="3" eb="5">
      <t>イリョウ</t>
    </rPh>
    <rPh sb="5" eb="7">
      <t>ジョウホウ</t>
    </rPh>
    <phoneticPr fontId="10"/>
  </si>
  <si>
    <t>1　実習課題</t>
    <rPh sb="2" eb="4">
      <t>ジッシュウ</t>
    </rPh>
    <rPh sb="4" eb="6">
      <t>カダイ</t>
    </rPh>
    <phoneticPr fontId="10"/>
  </si>
  <si>
    <t>（１）波形とスペクトル</t>
    <rPh sb="3" eb="5">
      <t>ハケイ</t>
    </rPh>
    <phoneticPr fontId="10"/>
  </si>
  <si>
    <t>（２）システム応答のシミュレーション</t>
    <rPh sb="7" eb="9">
      <t>オウトウ</t>
    </rPh>
    <phoneticPr fontId="10"/>
  </si>
  <si>
    <t>（３）フィードバック制御</t>
    <rPh sb="10" eb="12">
      <t>セイギョ</t>
    </rPh>
    <phoneticPr fontId="10"/>
  </si>
  <si>
    <t>（４）プログラミング</t>
    <phoneticPr fontId="10"/>
  </si>
  <si>
    <t>応用数学</t>
    <rPh sb="0" eb="2">
      <t>オウヨウ</t>
    </rPh>
    <rPh sb="2" eb="4">
      <t>スウガク</t>
    </rPh>
    <phoneticPr fontId="10"/>
  </si>
  <si>
    <t>（１）臨床工学と数学</t>
    <rPh sb="3" eb="5">
      <t>リンショウ</t>
    </rPh>
    <rPh sb="5" eb="7">
      <t>コウガク</t>
    </rPh>
    <rPh sb="8" eb="10">
      <t>スウガク</t>
    </rPh>
    <phoneticPr fontId="10"/>
  </si>
  <si>
    <t>（２）応用数学総論</t>
    <rPh sb="3" eb="5">
      <t>オウヨウ</t>
    </rPh>
    <rPh sb="5" eb="7">
      <t>スウガク</t>
    </rPh>
    <rPh sb="7" eb="9">
      <t>ソウロン</t>
    </rPh>
    <phoneticPr fontId="10"/>
  </si>
  <si>
    <t>（１）代数学</t>
    <rPh sb="3" eb="6">
      <t>ダイスウガク</t>
    </rPh>
    <phoneticPr fontId="10"/>
  </si>
  <si>
    <t>（２）微分積分学</t>
    <rPh sb="3" eb="5">
      <t>ビブン</t>
    </rPh>
    <rPh sb="5" eb="8">
      <t>セキブンガク</t>
    </rPh>
    <phoneticPr fontId="10"/>
  </si>
  <si>
    <t>（３）微分方程式</t>
    <rPh sb="3" eb="5">
      <t>ビブン</t>
    </rPh>
    <rPh sb="5" eb="8">
      <t>ホウテイシキ</t>
    </rPh>
    <phoneticPr fontId="10"/>
  </si>
  <si>
    <t>（４）フーリエ級数とフーリエ変換</t>
    <rPh sb="7" eb="9">
      <t>キュウスウ</t>
    </rPh>
    <rPh sb="14" eb="16">
      <t>ヘンカン</t>
    </rPh>
    <phoneticPr fontId="10"/>
  </si>
  <si>
    <t>（５）確率統計学</t>
    <rPh sb="3" eb="5">
      <t>カクリツ</t>
    </rPh>
    <rPh sb="5" eb="8">
      <t>トウケイガク</t>
    </rPh>
    <phoneticPr fontId="10"/>
  </si>
  <si>
    <t>（１）臨床工学と機械工学</t>
    <rPh sb="3" eb="5">
      <t>リンショウ</t>
    </rPh>
    <rPh sb="5" eb="7">
      <t>コウガク</t>
    </rPh>
    <rPh sb="8" eb="10">
      <t>キカイ</t>
    </rPh>
    <rPh sb="10" eb="12">
      <t>コウガク</t>
    </rPh>
    <phoneticPr fontId="10"/>
  </si>
  <si>
    <t>（２）機械工学総論</t>
    <rPh sb="3" eb="5">
      <t>キカイ</t>
    </rPh>
    <rPh sb="5" eb="7">
      <t>コウガク</t>
    </rPh>
    <rPh sb="7" eb="9">
      <t>ソウロン</t>
    </rPh>
    <phoneticPr fontId="10"/>
  </si>
  <si>
    <t>（１）機械力学</t>
    <rPh sb="3" eb="5">
      <t>キカイ</t>
    </rPh>
    <rPh sb="5" eb="7">
      <t>リキガク</t>
    </rPh>
    <phoneticPr fontId="10"/>
  </si>
  <si>
    <t>（２）生体の運動</t>
    <rPh sb="3" eb="5">
      <t>セイタイ</t>
    </rPh>
    <rPh sb="6" eb="8">
      <t>ウンドウ</t>
    </rPh>
    <phoneticPr fontId="10"/>
  </si>
  <si>
    <t>（３）流体の法則</t>
    <rPh sb="3" eb="5">
      <t>リュウタイ</t>
    </rPh>
    <rPh sb="6" eb="8">
      <t>ホウソク</t>
    </rPh>
    <phoneticPr fontId="10"/>
  </si>
  <si>
    <t>（４）生体における流れ</t>
    <rPh sb="3" eb="5">
      <t>セイタイ</t>
    </rPh>
    <rPh sb="9" eb="10">
      <t>ナガ</t>
    </rPh>
    <phoneticPr fontId="10"/>
  </si>
  <si>
    <t>（５）振動と超音波</t>
    <rPh sb="3" eb="5">
      <t>シンドウ</t>
    </rPh>
    <rPh sb="6" eb="9">
      <t>チョウオンパ</t>
    </rPh>
    <phoneticPr fontId="10"/>
  </si>
  <si>
    <t>（６）熱力学と機械</t>
    <rPh sb="3" eb="6">
      <t>ネツリキガク</t>
    </rPh>
    <rPh sb="7" eb="9">
      <t>キカイ</t>
    </rPh>
    <phoneticPr fontId="10"/>
  </si>
  <si>
    <t>（７）医療機器の機械的安全試験に必要な基礎</t>
    <rPh sb="3" eb="5">
      <t>イリョウ</t>
    </rPh>
    <rPh sb="5" eb="7">
      <t>キキ</t>
    </rPh>
    <rPh sb="8" eb="11">
      <t>キカイテキ</t>
    </rPh>
    <rPh sb="11" eb="13">
      <t>アンゼン</t>
    </rPh>
    <rPh sb="13" eb="15">
      <t>シケン</t>
    </rPh>
    <rPh sb="16" eb="18">
      <t>ヒツヨウ</t>
    </rPh>
    <rPh sb="19" eb="21">
      <t>キソ</t>
    </rPh>
    <phoneticPr fontId="10"/>
  </si>
  <si>
    <t>生体物性工学</t>
    <rPh sb="0" eb="2">
      <t>セイタイ</t>
    </rPh>
    <rPh sb="2" eb="4">
      <t>ブッセイ</t>
    </rPh>
    <rPh sb="4" eb="6">
      <t>コウガク</t>
    </rPh>
    <phoneticPr fontId="10"/>
  </si>
  <si>
    <t>（１）臨床工学と生体物性</t>
    <rPh sb="3" eb="5">
      <t>リンショウ</t>
    </rPh>
    <rPh sb="5" eb="7">
      <t>コウガク</t>
    </rPh>
    <rPh sb="8" eb="10">
      <t>セイタイ</t>
    </rPh>
    <rPh sb="10" eb="12">
      <t>ブッセイ</t>
    </rPh>
    <phoneticPr fontId="10"/>
  </si>
  <si>
    <t>（２）生体の物理的特異性</t>
    <rPh sb="3" eb="5">
      <t>セイタイ</t>
    </rPh>
    <rPh sb="6" eb="9">
      <t>ブツリテキ</t>
    </rPh>
    <rPh sb="9" eb="12">
      <t>トクイセイ</t>
    </rPh>
    <phoneticPr fontId="10"/>
  </si>
  <si>
    <t>（１）生体の受動的電気特性</t>
    <rPh sb="3" eb="5">
      <t>セイタイ</t>
    </rPh>
    <rPh sb="6" eb="9">
      <t>ジュドウテキ</t>
    </rPh>
    <rPh sb="9" eb="11">
      <t>デンキ</t>
    </rPh>
    <rPh sb="11" eb="13">
      <t>トクセイ</t>
    </rPh>
    <phoneticPr fontId="10"/>
  </si>
  <si>
    <t>（２）生体の能動的電気特性（刺激と興奮）</t>
    <rPh sb="3" eb="5">
      <t>セイタイ</t>
    </rPh>
    <rPh sb="6" eb="9">
      <t>ノウドウテキ</t>
    </rPh>
    <rPh sb="9" eb="11">
      <t>デンキ</t>
    </rPh>
    <rPh sb="11" eb="13">
      <t>トクセイ</t>
    </rPh>
    <rPh sb="14" eb="16">
      <t>シゲキ</t>
    </rPh>
    <rPh sb="17" eb="19">
      <t>コウフン</t>
    </rPh>
    <phoneticPr fontId="10"/>
  </si>
  <si>
    <t>（３）生体の機械的特性</t>
    <rPh sb="3" eb="5">
      <t>セイタイ</t>
    </rPh>
    <rPh sb="6" eb="9">
      <t>キカイテキ</t>
    </rPh>
    <rPh sb="9" eb="11">
      <t>トクセイ</t>
    </rPh>
    <phoneticPr fontId="10"/>
  </si>
  <si>
    <t>（４）生体の音響特性</t>
    <rPh sb="3" eb="5">
      <t>セイタイ</t>
    </rPh>
    <rPh sb="6" eb="8">
      <t>オンキョウ</t>
    </rPh>
    <rPh sb="8" eb="10">
      <t>トクセイ</t>
    </rPh>
    <phoneticPr fontId="10"/>
  </si>
  <si>
    <t>（５）生体の磁気特性</t>
    <rPh sb="3" eb="5">
      <t>セイタイ</t>
    </rPh>
    <rPh sb="6" eb="8">
      <t>ジキ</t>
    </rPh>
    <rPh sb="8" eb="10">
      <t>トクセイ</t>
    </rPh>
    <phoneticPr fontId="10"/>
  </si>
  <si>
    <t>（６）生体の熱特性</t>
    <rPh sb="3" eb="5">
      <t>セイタイ</t>
    </rPh>
    <rPh sb="6" eb="7">
      <t>ネツ</t>
    </rPh>
    <rPh sb="7" eb="9">
      <t>トクセイ</t>
    </rPh>
    <phoneticPr fontId="10"/>
  </si>
  <si>
    <t>（７）生体の光特性</t>
    <rPh sb="3" eb="5">
      <t>セイタイ</t>
    </rPh>
    <rPh sb="6" eb="7">
      <t>ヒカリ</t>
    </rPh>
    <rPh sb="7" eb="9">
      <t>トクセイ</t>
    </rPh>
    <phoneticPr fontId="10"/>
  </si>
  <si>
    <t>（８）生体における輸送現象</t>
    <rPh sb="3" eb="5">
      <t>セイタイ</t>
    </rPh>
    <rPh sb="9" eb="11">
      <t>ユソウ</t>
    </rPh>
    <rPh sb="11" eb="13">
      <t>ゲンショウ</t>
    </rPh>
    <phoneticPr fontId="10"/>
  </si>
  <si>
    <t>（９）生体の放射線特性</t>
    <rPh sb="3" eb="5">
      <t>セイタイ</t>
    </rPh>
    <rPh sb="6" eb="9">
      <t>ホウシャセン</t>
    </rPh>
    <rPh sb="9" eb="11">
      <t>トクセイ</t>
    </rPh>
    <phoneticPr fontId="10"/>
  </si>
  <si>
    <t>医用材料工学</t>
    <rPh sb="0" eb="2">
      <t>イヨウ</t>
    </rPh>
    <rPh sb="2" eb="4">
      <t>ザイリョウ</t>
    </rPh>
    <rPh sb="4" eb="6">
      <t>コウガク</t>
    </rPh>
    <phoneticPr fontId="10"/>
  </si>
  <si>
    <t>（１）医用材料の生体適合性</t>
    <rPh sb="3" eb="5">
      <t>イヨウ</t>
    </rPh>
    <rPh sb="5" eb="7">
      <t>ザイリョウ</t>
    </rPh>
    <rPh sb="8" eb="10">
      <t>セイタイ</t>
    </rPh>
    <rPh sb="10" eb="13">
      <t>テキゴウセイ</t>
    </rPh>
    <phoneticPr fontId="10"/>
  </si>
  <si>
    <t>（２）臨床工学と医用材料</t>
    <rPh sb="3" eb="5">
      <t>リンショウ</t>
    </rPh>
    <rPh sb="5" eb="7">
      <t>コウガク</t>
    </rPh>
    <rPh sb="8" eb="10">
      <t>イヨウ</t>
    </rPh>
    <rPh sb="10" eb="12">
      <t>ザイリョウ</t>
    </rPh>
    <phoneticPr fontId="10"/>
  </si>
  <si>
    <t>（３）安全性試験</t>
    <rPh sb="3" eb="6">
      <t>アンゼンセイ</t>
    </rPh>
    <rPh sb="6" eb="8">
      <t>シケン</t>
    </rPh>
    <phoneticPr fontId="10"/>
  </si>
  <si>
    <t>（１）金属材料</t>
    <rPh sb="3" eb="5">
      <t>キンゾク</t>
    </rPh>
    <rPh sb="5" eb="7">
      <t>ザイリョウ</t>
    </rPh>
    <phoneticPr fontId="10"/>
  </si>
  <si>
    <t>（２）セラミックス材料</t>
    <rPh sb="9" eb="11">
      <t>ザイリョウ</t>
    </rPh>
    <phoneticPr fontId="10"/>
  </si>
  <si>
    <t>（３）高分子材料</t>
    <rPh sb="3" eb="6">
      <t>コウブンシ</t>
    </rPh>
    <rPh sb="6" eb="8">
      <t>ザイリョウ</t>
    </rPh>
    <phoneticPr fontId="10"/>
  </si>
  <si>
    <t>（４）生物由来材料</t>
    <rPh sb="3" eb="5">
      <t>セイブツ</t>
    </rPh>
    <rPh sb="5" eb="7">
      <t>ユライ</t>
    </rPh>
    <rPh sb="7" eb="9">
      <t>ザイリョウ</t>
    </rPh>
    <phoneticPr fontId="10"/>
  </si>
  <si>
    <t>（１）測定値と誤差の処理</t>
    <rPh sb="3" eb="6">
      <t>ソクテイチ</t>
    </rPh>
    <rPh sb="7" eb="9">
      <t>ゴサ</t>
    </rPh>
    <rPh sb="10" eb="12">
      <t>ショリ</t>
    </rPh>
    <phoneticPr fontId="10"/>
  </si>
  <si>
    <t>（２）生体情報の性質と計測</t>
    <rPh sb="3" eb="5">
      <t>セイタイ</t>
    </rPh>
    <rPh sb="5" eb="7">
      <t>ジョウホウ</t>
    </rPh>
    <rPh sb="8" eb="10">
      <t>セイシツ</t>
    </rPh>
    <rPh sb="11" eb="13">
      <t>ケイソク</t>
    </rPh>
    <phoneticPr fontId="10"/>
  </si>
  <si>
    <t>（３）測定法総論</t>
    <rPh sb="3" eb="6">
      <t>ソクテイホウ</t>
    </rPh>
    <rPh sb="6" eb="8">
      <t>ソウロン</t>
    </rPh>
    <phoneticPr fontId="10"/>
  </si>
  <si>
    <t>（１）生体の電気磁気特性を利用した計測</t>
    <rPh sb="3" eb="5">
      <t>セイタイ</t>
    </rPh>
    <rPh sb="6" eb="8">
      <t>デンキ</t>
    </rPh>
    <rPh sb="8" eb="10">
      <t>ジキ</t>
    </rPh>
    <rPh sb="10" eb="12">
      <t>トクセイ</t>
    </rPh>
    <rPh sb="13" eb="15">
      <t>リヨウ</t>
    </rPh>
    <rPh sb="17" eb="19">
      <t>ケイソク</t>
    </rPh>
    <phoneticPr fontId="10"/>
  </si>
  <si>
    <t>（２）生体の機械的特性を利用した計測</t>
    <rPh sb="3" eb="5">
      <t>セイタイ</t>
    </rPh>
    <rPh sb="6" eb="9">
      <t>キカイテキ</t>
    </rPh>
    <rPh sb="9" eb="11">
      <t>トクセイ</t>
    </rPh>
    <rPh sb="12" eb="14">
      <t>リヨウ</t>
    </rPh>
    <rPh sb="16" eb="18">
      <t>ケイソク</t>
    </rPh>
    <phoneticPr fontId="10"/>
  </si>
  <si>
    <t>（３）生体の熱的特性を利用した計測</t>
    <rPh sb="3" eb="5">
      <t>セイタイ</t>
    </rPh>
    <rPh sb="6" eb="7">
      <t>ネツ</t>
    </rPh>
    <rPh sb="7" eb="8">
      <t>テキ</t>
    </rPh>
    <rPh sb="8" eb="10">
      <t>トクセイ</t>
    </rPh>
    <rPh sb="11" eb="13">
      <t>リヨウ</t>
    </rPh>
    <rPh sb="15" eb="17">
      <t>ケイソク</t>
    </rPh>
    <phoneticPr fontId="10"/>
  </si>
  <si>
    <t>（４）生体の光学特性を利用した計測</t>
    <rPh sb="3" eb="5">
      <t>セイタイ</t>
    </rPh>
    <rPh sb="6" eb="8">
      <t>コウガク</t>
    </rPh>
    <rPh sb="8" eb="10">
      <t>トクセイ</t>
    </rPh>
    <rPh sb="11" eb="13">
      <t>リヨウ</t>
    </rPh>
    <rPh sb="15" eb="17">
      <t>ケイソク</t>
    </rPh>
    <phoneticPr fontId="10"/>
  </si>
  <si>
    <t>（５）生体と放射線の相互作用を利用した計測</t>
    <rPh sb="3" eb="5">
      <t>セイタイ</t>
    </rPh>
    <rPh sb="6" eb="9">
      <t>ホウシャセン</t>
    </rPh>
    <rPh sb="10" eb="12">
      <t>ソウゴ</t>
    </rPh>
    <rPh sb="12" eb="14">
      <t>サヨウ</t>
    </rPh>
    <rPh sb="15" eb="17">
      <t>リヨウ</t>
    </rPh>
    <rPh sb="19" eb="21">
      <t>ケイソク</t>
    </rPh>
    <phoneticPr fontId="10"/>
  </si>
  <si>
    <t>（６）生体の超音波特性を利用した計測</t>
    <rPh sb="3" eb="5">
      <t>セイタイ</t>
    </rPh>
    <rPh sb="6" eb="9">
      <t>チョウオンパ</t>
    </rPh>
    <rPh sb="9" eb="11">
      <t>トクセイ</t>
    </rPh>
    <rPh sb="12" eb="14">
      <t>リヨウ</t>
    </rPh>
    <rPh sb="16" eb="18">
      <t>ケイソク</t>
    </rPh>
    <phoneticPr fontId="10"/>
  </si>
  <si>
    <t>（７）生体化学量の計測</t>
    <rPh sb="3" eb="5">
      <t>セイタイ</t>
    </rPh>
    <rPh sb="5" eb="7">
      <t>カガク</t>
    </rPh>
    <rPh sb="7" eb="8">
      <t>リョウ</t>
    </rPh>
    <rPh sb="9" eb="11">
      <t>ケイソク</t>
    </rPh>
    <phoneticPr fontId="10"/>
  </si>
  <si>
    <t>（８）生体情報の処理</t>
    <rPh sb="3" eb="5">
      <t>セイタイ</t>
    </rPh>
    <rPh sb="5" eb="7">
      <t>ジョウホウ</t>
    </rPh>
    <rPh sb="8" eb="10">
      <t>ショリ</t>
    </rPh>
    <phoneticPr fontId="10"/>
  </si>
  <si>
    <t>（９）画像の計測処理基礎</t>
    <rPh sb="3" eb="5">
      <t>ガゾウ</t>
    </rPh>
    <rPh sb="6" eb="8">
      <t>ケイソク</t>
    </rPh>
    <rPh sb="8" eb="10">
      <t>ショリ</t>
    </rPh>
    <rPh sb="10" eb="12">
      <t>キソ</t>
    </rPh>
    <phoneticPr fontId="10"/>
  </si>
  <si>
    <t>１　医用機器と関連技術</t>
    <rPh sb="2" eb="4">
      <t>イヨウ</t>
    </rPh>
    <rPh sb="4" eb="6">
      <t>キキ</t>
    </rPh>
    <rPh sb="7" eb="9">
      <t>カンレン</t>
    </rPh>
    <rPh sb="9" eb="11">
      <t>ギジュツ</t>
    </rPh>
    <phoneticPr fontId="10"/>
  </si>
  <si>
    <t>１　治療機器概論</t>
    <rPh sb="2" eb="4">
      <t>チリョウ</t>
    </rPh>
    <rPh sb="4" eb="6">
      <t>キキ</t>
    </rPh>
    <rPh sb="6" eb="8">
      <t>ガイロン</t>
    </rPh>
    <phoneticPr fontId="10"/>
  </si>
  <si>
    <t>（１）使用エネルギーの種類と特性</t>
    <rPh sb="3" eb="5">
      <t>シヨウ</t>
    </rPh>
    <rPh sb="11" eb="13">
      <t>シュルイ</t>
    </rPh>
    <rPh sb="14" eb="16">
      <t>トクセイ</t>
    </rPh>
    <phoneticPr fontId="10"/>
  </si>
  <si>
    <t>（２）安全性と信頼性</t>
    <rPh sb="3" eb="6">
      <t>アンゼンセイ</t>
    </rPh>
    <rPh sb="7" eb="10">
      <t>シンライセイ</t>
    </rPh>
    <phoneticPr fontId="10"/>
  </si>
  <si>
    <t>（３）使用環境と使用条件</t>
    <rPh sb="3" eb="5">
      <t>シヨウ</t>
    </rPh>
    <rPh sb="5" eb="7">
      <t>カンキョウ</t>
    </rPh>
    <rPh sb="8" eb="10">
      <t>シヨウ</t>
    </rPh>
    <rPh sb="10" eb="12">
      <t>ジョウケン</t>
    </rPh>
    <phoneticPr fontId="10"/>
  </si>
  <si>
    <t>（４）安全教育</t>
    <rPh sb="3" eb="5">
      <t>アンゼン</t>
    </rPh>
    <rPh sb="5" eb="7">
      <t>キョウイク</t>
    </rPh>
    <phoneticPr fontId="10"/>
  </si>
  <si>
    <t>（５）事故事例と安全対策</t>
    <rPh sb="3" eb="5">
      <t>ジコ</t>
    </rPh>
    <rPh sb="5" eb="7">
      <t>ジレイ</t>
    </rPh>
    <rPh sb="8" eb="10">
      <t>アンゼン</t>
    </rPh>
    <rPh sb="10" eb="12">
      <t>タイサク</t>
    </rPh>
    <phoneticPr fontId="10"/>
  </si>
  <si>
    <t>２　電気的治療機器の原理・構造・操作・保守</t>
    <rPh sb="2" eb="5">
      <t>デンキテキ</t>
    </rPh>
    <rPh sb="5" eb="7">
      <t>チリョウ</t>
    </rPh>
    <rPh sb="7" eb="9">
      <t>キキ</t>
    </rPh>
    <rPh sb="10" eb="12">
      <t>ゲンリ</t>
    </rPh>
    <rPh sb="13" eb="15">
      <t>コウゾウ</t>
    </rPh>
    <rPh sb="16" eb="18">
      <t>ソウサ</t>
    </rPh>
    <rPh sb="19" eb="21">
      <t>ホシュ</t>
    </rPh>
    <phoneticPr fontId="10"/>
  </si>
  <si>
    <t>（１）不整脈治療機器</t>
    <rPh sb="3" eb="6">
      <t>フセイミャク</t>
    </rPh>
    <rPh sb="6" eb="8">
      <t>チリョウ</t>
    </rPh>
    <rPh sb="8" eb="10">
      <t>キキ</t>
    </rPh>
    <phoneticPr fontId="10"/>
  </si>
  <si>
    <t>（２）除細動器・AED</t>
    <rPh sb="3" eb="6">
      <t>ジョサイドウ</t>
    </rPh>
    <rPh sb="6" eb="7">
      <t>キ</t>
    </rPh>
    <phoneticPr fontId="10"/>
  </si>
  <si>
    <t>（３）電磁波治療器</t>
    <rPh sb="3" eb="6">
      <t>デンジハ</t>
    </rPh>
    <rPh sb="6" eb="9">
      <t>チリョウキ</t>
    </rPh>
    <phoneticPr fontId="10"/>
  </si>
  <si>
    <t>（４）温熱治療器</t>
    <rPh sb="3" eb="5">
      <t>オンネツ</t>
    </rPh>
    <rPh sb="5" eb="8">
      <t>チリョウキ</t>
    </rPh>
    <phoneticPr fontId="10"/>
  </si>
  <si>
    <t>（５）アブレーション</t>
    <phoneticPr fontId="10"/>
  </si>
  <si>
    <t>３　機械的治療機器の原理・構造・操作・保守</t>
    <rPh sb="2" eb="5">
      <t>キカイテキ</t>
    </rPh>
    <rPh sb="5" eb="7">
      <t>チリョウ</t>
    </rPh>
    <rPh sb="7" eb="9">
      <t>キキ</t>
    </rPh>
    <rPh sb="10" eb="12">
      <t>ゲンリ</t>
    </rPh>
    <rPh sb="13" eb="15">
      <t>コウゾウ</t>
    </rPh>
    <rPh sb="16" eb="18">
      <t>ソウサ</t>
    </rPh>
    <rPh sb="19" eb="21">
      <t>ホシュ</t>
    </rPh>
    <phoneticPr fontId="10"/>
  </si>
  <si>
    <t>（２）経皮的冠動脈インターベンション</t>
    <rPh sb="3" eb="6">
      <t>ケイヒテキ</t>
    </rPh>
    <rPh sb="6" eb="9">
      <t>カンドウミャク</t>
    </rPh>
    <phoneticPr fontId="10"/>
  </si>
  <si>
    <t>（３）吸引器</t>
    <rPh sb="3" eb="6">
      <t>キュウインキ</t>
    </rPh>
    <phoneticPr fontId="10"/>
  </si>
  <si>
    <t>４　手術用機器の原理・構造・操作・保守</t>
    <rPh sb="2" eb="7">
      <t>シュジュツヨウキキ</t>
    </rPh>
    <phoneticPr fontId="10"/>
  </si>
  <si>
    <t>（１）電気メス</t>
    <rPh sb="3" eb="5">
      <t>デンキ</t>
    </rPh>
    <phoneticPr fontId="10"/>
  </si>
  <si>
    <t>（２）マイクロ波手術装置</t>
    <rPh sb="7" eb="8">
      <t>ハ</t>
    </rPh>
    <rPh sb="8" eb="10">
      <t>シュジュツ</t>
    </rPh>
    <rPh sb="10" eb="12">
      <t>ソウチ</t>
    </rPh>
    <phoneticPr fontId="10"/>
  </si>
  <si>
    <t>（３）レーザー手術装置・光線治療器</t>
    <rPh sb="7" eb="9">
      <t>シュジュツ</t>
    </rPh>
    <rPh sb="9" eb="11">
      <t>ソウチ</t>
    </rPh>
    <rPh sb="12" eb="14">
      <t>コウセン</t>
    </rPh>
    <rPh sb="14" eb="17">
      <t>チリョウキ</t>
    </rPh>
    <phoneticPr fontId="10"/>
  </si>
  <si>
    <t>（４）超音波治療器（HIFU含む）</t>
    <rPh sb="3" eb="6">
      <t>チョウオンパ</t>
    </rPh>
    <rPh sb="6" eb="9">
      <t>チリョウキ</t>
    </rPh>
    <rPh sb="14" eb="15">
      <t>フク</t>
    </rPh>
    <phoneticPr fontId="10"/>
  </si>
  <si>
    <t>（５）冷凍手術器</t>
    <rPh sb="3" eb="5">
      <t>レイトウ</t>
    </rPh>
    <rPh sb="5" eb="7">
      <t>シュジュツ</t>
    </rPh>
    <rPh sb="7" eb="8">
      <t>キ</t>
    </rPh>
    <phoneticPr fontId="10"/>
  </si>
  <si>
    <t>（６）結石破砕器</t>
    <rPh sb="3" eb="5">
      <t>ケッセキ</t>
    </rPh>
    <rPh sb="5" eb="7">
      <t>ハサイ</t>
    </rPh>
    <rPh sb="7" eb="8">
      <t>キ</t>
    </rPh>
    <phoneticPr fontId="10"/>
  </si>
  <si>
    <t>（７）手術支援システム</t>
    <rPh sb="3" eb="5">
      <t>シュジュツ</t>
    </rPh>
    <rPh sb="5" eb="7">
      <t>シエン</t>
    </rPh>
    <phoneticPr fontId="10"/>
  </si>
  <si>
    <t>（８）内視鏡外科手術装置</t>
    <rPh sb="3" eb="6">
      <t>ナイシキョウ</t>
    </rPh>
    <rPh sb="6" eb="8">
      <t>ゲカ</t>
    </rPh>
    <rPh sb="8" eb="10">
      <t>シュジュツ</t>
    </rPh>
    <rPh sb="10" eb="12">
      <t>ソウチ</t>
    </rPh>
    <phoneticPr fontId="10"/>
  </si>
  <si>
    <t>５　保守管理技術</t>
    <rPh sb="2" eb="4">
      <t>ホシュ</t>
    </rPh>
    <rPh sb="4" eb="6">
      <t>カンリ</t>
    </rPh>
    <rPh sb="6" eb="8">
      <t>ギジュツ</t>
    </rPh>
    <phoneticPr fontId="10"/>
  </si>
  <si>
    <t>（１）保守管理上の安全確保</t>
    <rPh sb="3" eb="5">
      <t>ホシュ</t>
    </rPh>
    <rPh sb="5" eb="8">
      <t>カンリジョウ</t>
    </rPh>
    <rPh sb="9" eb="11">
      <t>アンゼン</t>
    </rPh>
    <rPh sb="11" eb="13">
      <t>カクホ</t>
    </rPh>
    <phoneticPr fontId="10"/>
  </si>
  <si>
    <t>（２）点検用測定器</t>
    <rPh sb="3" eb="6">
      <t>テンケンヨウ</t>
    </rPh>
    <rPh sb="6" eb="9">
      <t>ソクテイキ</t>
    </rPh>
    <phoneticPr fontId="10"/>
  </si>
  <si>
    <t>（３）安全点検</t>
    <rPh sb="3" eb="5">
      <t>アンゼン</t>
    </rPh>
    <rPh sb="5" eb="7">
      <t>テンケン</t>
    </rPh>
    <phoneticPr fontId="10"/>
  </si>
  <si>
    <t>（４）性能点検</t>
    <rPh sb="3" eb="5">
      <t>セイノウ</t>
    </rPh>
    <rPh sb="5" eb="7">
      <t>テンケン</t>
    </rPh>
    <phoneticPr fontId="10"/>
  </si>
  <si>
    <t>（５）保守管理技術に関する実習</t>
    <rPh sb="3" eb="5">
      <t>ホシュ</t>
    </rPh>
    <rPh sb="5" eb="7">
      <t>カンリ</t>
    </rPh>
    <rPh sb="7" eb="9">
      <t>ギジュツ</t>
    </rPh>
    <rPh sb="10" eb="11">
      <t>カン</t>
    </rPh>
    <rPh sb="13" eb="15">
      <t>ジッシュウ</t>
    </rPh>
    <phoneticPr fontId="10"/>
  </si>
  <si>
    <t>６　在宅医療等で用いられる治療機器</t>
    <rPh sb="2" eb="4">
      <t>ザイタク</t>
    </rPh>
    <rPh sb="4" eb="6">
      <t>イリョウ</t>
    </rPh>
    <rPh sb="6" eb="7">
      <t>トウ</t>
    </rPh>
    <rPh sb="8" eb="9">
      <t>モチ</t>
    </rPh>
    <rPh sb="13" eb="15">
      <t>チリョウ</t>
    </rPh>
    <rPh sb="15" eb="17">
      <t>キキ</t>
    </rPh>
    <phoneticPr fontId="10"/>
  </si>
  <si>
    <t>７　治療機器を用いた臨床支援技術の実際</t>
    <rPh sb="2" eb="4">
      <t>チリョウ</t>
    </rPh>
    <rPh sb="4" eb="6">
      <t>キキ</t>
    </rPh>
    <rPh sb="7" eb="8">
      <t>モチ</t>
    </rPh>
    <rPh sb="10" eb="12">
      <t>リンショウ</t>
    </rPh>
    <rPh sb="12" eb="14">
      <t>シエン</t>
    </rPh>
    <rPh sb="14" eb="16">
      <t>ギジュツ</t>
    </rPh>
    <rPh sb="17" eb="19">
      <t>ジッサイ</t>
    </rPh>
    <phoneticPr fontId="10"/>
  </si>
  <si>
    <t>８　実習</t>
    <rPh sb="2" eb="4">
      <t>ジッシュウ</t>
    </rPh>
    <phoneticPr fontId="10"/>
  </si>
  <si>
    <t>７　実習</t>
    <rPh sb="2" eb="4">
      <t>ジッシュウ</t>
    </rPh>
    <phoneticPr fontId="10"/>
  </si>
  <si>
    <t>１　生体計測の基礎</t>
    <rPh sb="2" eb="4">
      <t>セイタイ</t>
    </rPh>
    <rPh sb="4" eb="6">
      <t>ケイソク</t>
    </rPh>
    <rPh sb="7" eb="9">
      <t>キソ</t>
    </rPh>
    <phoneticPr fontId="10"/>
  </si>
  <si>
    <t>（１）計測論</t>
    <rPh sb="3" eb="5">
      <t>ケイソク</t>
    </rPh>
    <rPh sb="5" eb="6">
      <t>ロン</t>
    </rPh>
    <phoneticPr fontId="10"/>
  </si>
  <si>
    <t>（２）計測機器の基本構成</t>
    <rPh sb="3" eb="5">
      <t>ケイソク</t>
    </rPh>
    <rPh sb="5" eb="7">
      <t>キキ</t>
    </rPh>
    <rPh sb="8" eb="10">
      <t>キホン</t>
    </rPh>
    <rPh sb="10" eb="12">
      <t>コウセイ</t>
    </rPh>
    <phoneticPr fontId="10"/>
  </si>
  <si>
    <t>（３）センサ・トランスデューサ</t>
    <phoneticPr fontId="10"/>
  </si>
  <si>
    <t>（４）生体情報の計測</t>
    <rPh sb="3" eb="5">
      <t>セイタイ</t>
    </rPh>
    <rPh sb="5" eb="7">
      <t>ジョウホウ</t>
    </rPh>
    <rPh sb="8" eb="10">
      <t>ケイソク</t>
    </rPh>
    <phoneticPr fontId="10"/>
  </si>
  <si>
    <t>２　生体電気計測</t>
    <rPh sb="2" eb="4">
      <t>セイタイ</t>
    </rPh>
    <rPh sb="4" eb="6">
      <t>デンキ</t>
    </rPh>
    <rPh sb="6" eb="8">
      <t>ケイソク</t>
    </rPh>
    <phoneticPr fontId="10"/>
  </si>
  <si>
    <t>（１）心電図・心電図モニタと医用テレメータ</t>
    <rPh sb="3" eb="6">
      <t>シンデンズ</t>
    </rPh>
    <rPh sb="7" eb="10">
      <t>シンデンズ</t>
    </rPh>
    <rPh sb="14" eb="16">
      <t>イヨウ</t>
    </rPh>
    <phoneticPr fontId="10"/>
  </si>
  <si>
    <t>（２）脳波と脳波計測</t>
    <rPh sb="3" eb="5">
      <t>ノウハ</t>
    </rPh>
    <rPh sb="6" eb="8">
      <t>ノウハ</t>
    </rPh>
    <rPh sb="8" eb="10">
      <t>ケイソク</t>
    </rPh>
    <phoneticPr fontId="10"/>
  </si>
  <si>
    <t>（３）筋電図と筋電図計測</t>
    <rPh sb="3" eb="6">
      <t>キンデンズ</t>
    </rPh>
    <rPh sb="7" eb="10">
      <t>キンデンズ</t>
    </rPh>
    <rPh sb="10" eb="12">
      <t>ケイソク</t>
    </rPh>
    <phoneticPr fontId="10"/>
  </si>
  <si>
    <t>３　生体の物理・化学現象計測</t>
    <rPh sb="2" eb="4">
      <t>セイタイ</t>
    </rPh>
    <rPh sb="5" eb="7">
      <t>ブツリ</t>
    </rPh>
    <rPh sb="8" eb="10">
      <t>カガク</t>
    </rPh>
    <rPh sb="10" eb="12">
      <t>ゲンショウ</t>
    </rPh>
    <rPh sb="12" eb="14">
      <t>ケイソク</t>
    </rPh>
    <phoneticPr fontId="10"/>
  </si>
  <si>
    <t>（１）血圧計測（観血式、非観血式）</t>
    <rPh sb="3" eb="5">
      <t>ケツアツ</t>
    </rPh>
    <rPh sb="5" eb="7">
      <t>ケイソク</t>
    </rPh>
    <rPh sb="8" eb="9">
      <t>カン</t>
    </rPh>
    <rPh sb="9" eb="10">
      <t>チ</t>
    </rPh>
    <rPh sb="10" eb="11">
      <t>シキ</t>
    </rPh>
    <rPh sb="12" eb="13">
      <t>ヒ</t>
    </rPh>
    <rPh sb="13" eb="14">
      <t>カン</t>
    </rPh>
    <rPh sb="14" eb="15">
      <t>ケツ</t>
    </rPh>
    <rPh sb="15" eb="16">
      <t>シキ</t>
    </rPh>
    <phoneticPr fontId="10"/>
  </si>
  <si>
    <t>（２）心拍出量計測</t>
    <rPh sb="3" eb="5">
      <t>シンパク</t>
    </rPh>
    <rPh sb="5" eb="7">
      <t>シュツリョウ</t>
    </rPh>
    <rPh sb="7" eb="9">
      <t>ケイソク</t>
    </rPh>
    <phoneticPr fontId="10"/>
  </si>
  <si>
    <t>（３）血流計測</t>
    <rPh sb="3" eb="5">
      <t>ケツリュウ</t>
    </rPh>
    <rPh sb="5" eb="7">
      <t>ケイソク</t>
    </rPh>
    <phoneticPr fontId="10"/>
  </si>
  <si>
    <t>（４）呼吸機能の計測</t>
    <rPh sb="3" eb="5">
      <t>コキュウ</t>
    </rPh>
    <rPh sb="5" eb="7">
      <t>キノウ</t>
    </rPh>
    <rPh sb="8" eb="10">
      <t>ケイソク</t>
    </rPh>
    <phoneticPr fontId="10"/>
  </si>
  <si>
    <t>（５）呼吸モニタ（パルスオキシメータ、カプノメータ）</t>
    <rPh sb="3" eb="5">
      <t>コキュウ</t>
    </rPh>
    <phoneticPr fontId="10"/>
  </si>
  <si>
    <t>（６）血液ガスモニタ</t>
    <rPh sb="3" eb="5">
      <t>ケツエキ</t>
    </rPh>
    <phoneticPr fontId="10"/>
  </si>
  <si>
    <t>（７）体温計測</t>
    <rPh sb="3" eb="5">
      <t>タイオン</t>
    </rPh>
    <rPh sb="5" eb="7">
      <t>ケイソク</t>
    </rPh>
    <phoneticPr fontId="10"/>
  </si>
  <si>
    <t>４　画像診断法</t>
    <rPh sb="2" eb="4">
      <t>ガゾウ</t>
    </rPh>
    <rPh sb="4" eb="7">
      <t>シンダンホウ</t>
    </rPh>
    <phoneticPr fontId="10"/>
  </si>
  <si>
    <t>（１）超音波画像計測</t>
    <rPh sb="3" eb="6">
      <t>チョウオンパ</t>
    </rPh>
    <rPh sb="6" eb="8">
      <t>ガゾウ</t>
    </rPh>
    <rPh sb="8" eb="10">
      <t>ケイソク</t>
    </rPh>
    <phoneticPr fontId="10"/>
  </si>
  <si>
    <t>（２）X線・X線CT</t>
    <rPh sb="4" eb="5">
      <t>セン</t>
    </rPh>
    <rPh sb="7" eb="8">
      <t>セン</t>
    </rPh>
    <phoneticPr fontId="10"/>
  </si>
  <si>
    <t>（３）ラジオアイソトープ（RI）による画像計測（SPECT、PET等）</t>
    <rPh sb="19" eb="21">
      <t>ガゾウ</t>
    </rPh>
    <rPh sb="21" eb="23">
      <t>ケイソク</t>
    </rPh>
    <rPh sb="33" eb="34">
      <t>トウ</t>
    </rPh>
    <phoneticPr fontId="10"/>
  </si>
  <si>
    <t>（４）MRI</t>
    <phoneticPr fontId="10"/>
  </si>
  <si>
    <t>（５）内視鏡</t>
    <rPh sb="3" eb="6">
      <t>ナイシキョウ</t>
    </rPh>
    <phoneticPr fontId="10"/>
  </si>
  <si>
    <t>５　在宅医療等で用いられる生体計測機器</t>
    <rPh sb="2" eb="4">
      <t>ザイタク</t>
    </rPh>
    <rPh sb="4" eb="6">
      <t>イリョウ</t>
    </rPh>
    <rPh sb="6" eb="7">
      <t>トウ</t>
    </rPh>
    <rPh sb="8" eb="9">
      <t>モチ</t>
    </rPh>
    <rPh sb="13" eb="15">
      <t>セイタイ</t>
    </rPh>
    <rPh sb="15" eb="17">
      <t>ケイソク</t>
    </rPh>
    <rPh sb="17" eb="19">
      <t>キキ</t>
    </rPh>
    <phoneticPr fontId="10"/>
  </si>
  <si>
    <t>６　計測機器を用いた臨床支援技術の実際</t>
    <rPh sb="2" eb="4">
      <t>ケイソク</t>
    </rPh>
    <rPh sb="4" eb="6">
      <t>キキ</t>
    </rPh>
    <rPh sb="7" eb="8">
      <t>モチ</t>
    </rPh>
    <rPh sb="10" eb="12">
      <t>リンショウ</t>
    </rPh>
    <rPh sb="12" eb="14">
      <t>シエン</t>
    </rPh>
    <rPh sb="14" eb="16">
      <t>ギジュツ</t>
    </rPh>
    <rPh sb="17" eb="19">
      <t>ジッサイ</t>
    </rPh>
    <phoneticPr fontId="10"/>
  </si>
  <si>
    <t>臨床支援技術学</t>
    <rPh sb="0" eb="2">
      <t>リンショウ</t>
    </rPh>
    <rPh sb="2" eb="4">
      <t>シエン</t>
    </rPh>
    <rPh sb="4" eb="6">
      <t>ギジュツ</t>
    </rPh>
    <rPh sb="6" eb="7">
      <t>ガク</t>
    </rPh>
    <phoneticPr fontId="10"/>
  </si>
  <si>
    <t>１　臨床支援技術に必要な実践的知識の基礎</t>
    <rPh sb="2" eb="4">
      <t>リンショウ</t>
    </rPh>
    <rPh sb="4" eb="6">
      <t>シエン</t>
    </rPh>
    <rPh sb="6" eb="8">
      <t>ギジュツ</t>
    </rPh>
    <rPh sb="9" eb="11">
      <t>ヒツヨウ</t>
    </rPh>
    <rPh sb="12" eb="15">
      <t>ジッセンテキ</t>
    </rPh>
    <rPh sb="15" eb="17">
      <t>チシキ</t>
    </rPh>
    <rPh sb="18" eb="20">
      <t>キソ</t>
    </rPh>
    <phoneticPr fontId="10"/>
  </si>
  <si>
    <t>（１）臨床的な病態</t>
    <rPh sb="3" eb="6">
      <t>リンショウテキ</t>
    </rPh>
    <rPh sb="7" eb="9">
      <t>ビョウタイ</t>
    </rPh>
    <phoneticPr fontId="10"/>
  </si>
  <si>
    <t>（２）治療法の実際</t>
    <rPh sb="3" eb="6">
      <t>チリョウホウ</t>
    </rPh>
    <rPh sb="7" eb="9">
      <t>ジッサイ</t>
    </rPh>
    <phoneticPr fontId="10"/>
  </si>
  <si>
    <t>２　臨床支援技術に必要な医工学の基礎</t>
    <rPh sb="2" eb="4">
      <t>リンショウ</t>
    </rPh>
    <rPh sb="4" eb="6">
      <t>シエン</t>
    </rPh>
    <rPh sb="6" eb="8">
      <t>ギジュツ</t>
    </rPh>
    <rPh sb="9" eb="11">
      <t>ヒツヨウ</t>
    </rPh>
    <rPh sb="12" eb="13">
      <t>イ</t>
    </rPh>
    <rPh sb="13" eb="15">
      <t>コウガク</t>
    </rPh>
    <rPh sb="16" eb="18">
      <t>キソ</t>
    </rPh>
    <phoneticPr fontId="10"/>
  </si>
  <si>
    <t>（１）内視鏡治療・検査関連機器</t>
    <rPh sb="3" eb="6">
      <t>ナイシキョウ</t>
    </rPh>
    <rPh sb="6" eb="8">
      <t>チリョウ</t>
    </rPh>
    <rPh sb="9" eb="11">
      <t>ケンサ</t>
    </rPh>
    <rPh sb="11" eb="13">
      <t>カンレン</t>
    </rPh>
    <rPh sb="13" eb="15">
      <t>キキ</t>
    </rPh>
    <phoneticPr fontId="10"/>
  </si>
  <si>
    <t>（２）内視鏡による外科的治療関連機器</t>
    <rPh sb="3" eb="6">
      <t>ナイシキョウ</t>
    </rPh>
    <rPh sb="9" eb="12">
      <t>ゲカテキ</t>
    </rPh>
    <rPh sb="12" eb="14">
      <t>チリョウ</t>
    </rPh>
    <rPh sb="14" eb="16">
      <t>カンレン</t>
    </rPh>
    <rPh sb="16" eb="18">
      <t>キキ</t>
    </rPh>
    <phoneticPr fontId="10"/>
  </si>
  <si>
    <t>（３）心・血管カテーテル関連機器</t>
    <rPh sb="3" eb="4">
      <t>シン</t>
    </rPh>
    <rPh sb="5" eb="7">
      <t>ケッカン</t>
    </rPh>
    <rPh sb="12" eb="14">
      <t>カンレン</t>
    </rPh>
    <rPh sb="14" eb="16">
      <t>キキ</t>
    </rPh>
    <phoneticPr fontId="10"/>
  </si>
  <si>
    <t>３　各種治療・検査法の実際</t>
    <rPh sb="2" eb="4">
      <t>カクシュ</t>
    </rPh>
    <rPh sb="4" eb="6">
      <t>チリョウ</t>
    </rPh>
    <rPh sb="7" eb="10">
      <t>ケンサホウ</t>
    </rPh>
    <rPh sb="11" eb="13">
      <t>ジッサイ</t>
    </rPh>
    <phoneticPr fontId="10"/>
  </si>
  <si>
    <t>（２）心・血管カテーテル治療・検査の手技</t>
    <rPh sb="3" eb="4">
      <t>シン</t>
    </rPh>
    <rPh sb="5" eb="7">
      <t>ケッカン</t>
    </rPh>
    <rPh sb="12" eb="14">
      <t>チリョウ</t>
    </rPh>
    <rPh sb="15" eb="17">
      <t>ケンサ</t>
    </rPh>
    <rPh sb="18" eb="20">
      <t>シュギ</t>
    </rPh>
    <phoneticPr fontId="10"/>
  </si>
  <si>
    <t>４　演習・実習</t>
    <rPh sb="2" eb="4">
      <t>エンシュウ</t>
    </rPh>
    <rPh sb="5" eb="7">
      <t>ジッシュウ</t>
    </rPh>
    <phoneticPr fontId="10"/>
  </si>
  <si>
    <t>１　呼吸療法装置</t>
    <rPh sb="2" eb="4">
      <t>コキュウ</t>
    </rPh>
    <rPh sb="4" eb="6">
      <t>リョウホウ</t>
    </rPh>
    <rPh sb="6" eb="8">
      <t>ソウチ</t>
    </rPh>
    <phoneticPr fontId="10"/>
  </si>
  <si>
    <t>生体機能代行技術学</t>
    <rPh sb="0" eb="2">
      <t>セイタイ</t>
    </rPh>
    <rPh sb="2" eb="4">
      <t>キノウ</t>
    </rPh>
    <rPh sb="4" eb="6">
      <t>ダイコウ</t>
    </rPh>
    <rPh sb="6" eb="8">
      <t>ギジュツ</t>
    </rPh>
    <rPh sb="8" eb="9">
      <t>ガク</t>
    </rPh>
    <phoneticPr fontId="10"/>
  </si>
  <si>
    <t>（１）臨床的意義</t>
    <rPh sb="3" eb="6">
      <t>リンショウテキ</t>
    </rPh>
    <rPh sb="6" eb="8">
      <t>イギ</t>
    </rPh>
    <phoneticPr fontId="10"/>
  </si>
  <si>
    <t>（２）呼吸系の生理と病態</t>
    <rPh sb="3" eb="6">
      <t>コキュウケイ</t>
    </rPh>
    <rPh sb="7" eb="9">
      <t>セイリ</t>
    </rPh>
    <rPh sb="10" eb="12">
      <t>ビョウタイ</t>
    </rPh>
    <phoneticPr fontId="10"/>
  </si>
  <si>
    <t>（３）種類・原理・構造</t>
    <rPh sb="3" eb="5">
      <t>シュルイ</t>
    </rPh>
    <rPh sb="6" eb="8">
      <t>ゲンリ</t>
    </rPh>
    <rPh sb="9" eb="11">
      <t>コウゾウ</t>
    </rPh>
    <phoneticPr fontId="10"/>
  </si>
  <si>
    <t>（４）医用ガスの物性と気体力学</t>
    <rPh sb="3" eb="5">
      <t>イヨウ</t>
    </rPh>
    <rPh sb="8" eb="10">
      <t>ブッセイ</t>
    </rPh>
    <rPh sb="11" eb="13">
      <t>キタイ</t>
    </rPh>
    <rPh sb="13" eb="15">
      <t>リキガク</t>
    </rPh>
    <phoneticPr fontId="10"/>
  </si>
  <si>
    <t>（５）呼吸療法技術（酸素療法含む）</t>
    <rPh sb="3" eb="5">
      <t>コキュウ</t>
    </rPh>
    <rPh sb="5" eb="7">
      <t>リョウホウ</t>
    </rPh>
    <rPh sb="7" eb="9">
      <t>ギジュツ</t>
    </rPh>
    <rPh sb="10" eb="12">
      <t>サンソ</t>
    </rPh>
    <rPh sb="12" eb="14">
      <t>リョウホウ</t>
    </rPh>
    <rPh sb="14" eb="15">
      <t>フク</t>
    </rPh>
    <phoneticPr fontId="10"/>
  </si>
  <si>
    <t>（６）周辺医用機器の原理と取り扱い</t>
    <rPh sb="3" eb="5">
      <t>シュウヘン</t>
    </rPh>
    <rPh sb="5" eb="7">
      <t>イヨウ</t>
    </rPh>
    <rPh sb="7" eb="9">
      <t>キキ</t>
    </rPh>
    <rPh sb="10" eb="12">
      <t>ゲンリ</t>
    </rPh>
    <rPh sb="13" eb="14">
      <t>ト</t>
    </rPh>
    <rPh sb="15" eb="16">
      <t>アツカ</t>
    </rPh>
    <phoneticPr fontId="10"/>
  </si>
  <si>
    <t>（７）患者管理</t>
    <rPh sb="3" eb="5">
      <t>カンジャ</t>
    </rPh>
    <rPh sb="5" eb="7">
      <t>カンリ</t>
    </rPh>
    <phoneticPr fontId="10"/>
  </si>
  <si>
    <t>（８）事故事例と安全対策</t>
    <rPh sb="3" eb="5">
      <t>ジコ</t>
    </rPh>
    <rPh sb="5" eb="7">
      <t>ジレイ</t>
    </rPh>
    <rPh sb="8" eb="10">
      <t>アンゼン</t>
    </rPh>
    <rPh sb="10" eb="12">
      <t>タイサク</t>
    </rPh>
    <phoneticPr fontId="10"/>
  </si>
  <si>
    <t>（９）新しい機器・技術</t>
    <rPh sb="3" eb="4">
      <t>アタラ</t>
    </rPh>
    <rPh sb="6" eb="8">
      <t>キキ</t>
    </rPh>
    <rPh sb="9" eb="11">
      <t>ギジュツ</t>
    </rPh>
    <phoneticPr fontId="10"/>
  </si>
  <si>
    <t>（10）保守点検技術</t>
    <rPh sb="4" eb="6">
      <t>ホシュ</t>
    </rPh>
    <rPh sb="6" eb="8">
      <t>テンケン</t>
    </rPh>
    <rPh sb="8" eb="10">
      <t>ギジュツ</t>
    </rPh>
    <phoneticPr fontId="10"/>
  </si>
  <si>
    <t>（11）高気圧酸素治療</t>
    <rPh sb="4" eb="7">
      <t>コウキアツ</t>
    </rPh>
    <rPh sb="7" eb="9">
      <t>サンソ</t>
    </rPh>
    <rPh sb="9" eb="11">
      <t>チリョウ</t>
    </rPh>
    <phoneticPr fontId="10"/>
  </si>
  <si>
    <t>（12）在宅酸素療法</t>
    <rPh sb="4" eb="6">
      <t>ザイタク</t>
    </rPh>
    <rPh sb="6" eb="8">
      <t>サンソ</t>
    </rPh>
    <rPh sb="8" eb="10">
      <t>リョウホウ</t>
    </rPh>
    <phoneticPr fontId="10"/>
  </si>
  <si>
    <t>（13）ECMO</t>
    <phoneticPr fontId="10"/>
  </si>
  <si>
    <t>（14）実習</t>
    <rPh sb="4" eb="6">
      <t>ジッシュウ</t>
    </rPh>
    <phoneticPr fontId="10"/>
  </si>
  <si>
    <t>２　体外循環装置</t>
    <rPh sb="2" eb="4">
      <t>タイガイ</t>
    </rPh>
    <rPh sb="4" eb="6">
      <t>ジュンカン</t>
    </rPh>
    <rPh sb="6" eb="8">
      <t>ソウチ</t>
    </rPh>
    <phoneticPr fontId="10"/>
  </si>
  <si>
    <t>（１）臨床的意義</t>
    <rPh sb="3" eb="6">
      <t>リンショウテキ</t>
    </rPh>
    <rPh sb="6" eb="8">
      <t>イギ</t>
    </rPh>
    <phoneticPr fontId="10"/>
  </si>
  <si>
    <t>（２）循環系の生理と病態</t>
    <rPh sb="3" eb="6">
      <t>ジュンカンケイ</t>
    </rPh>
    <rPh sb="7" eb="9">
      <t>セイリ</t>
    </rPh>
    <rPh sb="10" eb="12">
      <t>ビョウタイ</t>
    </rPh>
    <phoneticPr fontId="10"/>
  </si>
  <si>
    <t>（４）血液物性と流体力学</t>
    <rPh sb="3" eb="5">
      <t>ケツエキ</t>
    </rPh>
    <rPh sb="5" eb="7">
      <t>ブッセイ</t>
    </rPh>
    <rPh sb="8" eb="10">
      <t>リュウタイ</t>
    </rPh>
    <rPh sb="10" eb="12">
      <t>リキガク</t>
    </rPh>
    <phoneticPr fontId="10"/>
  </si>
  <si>
    <t>（５）人工肺の物理</t>
    <rPh sb="3" eb="6">
      <t>ジンコウハイ</t>
    </rPh>
    <rPh sb="7" eb="9">
      <t>ブツリ</t>
    </rPh>
    <phoneticPr fontId="10"/>
  </si>
  <si>
    <t>（６）体外循環技術</t>
    <rPh sb="3" eb="5">
      <t>タイガイ</t>
    </rPh>
    <rPh sb="5" eb="7">
      <t>ジュンカン</t>
    </rPh>
    <rPh sb="7" eb="9">
      <t>ギジュツ</t>
    </rPh>
    <phoneticPr fontId="10"/>
  </si>
  <si>
    <t>（７）補助人工心臓</t>
    <rPh sb="3" eb="5">
      <t>ホジョ</t>
    </rPh>
    <rPh sb="5" eb="7">
      <t>ジンコウ</t>
    </rPh>
    <rPh sb="7" eb="9">
      <t>シンゾウ</t>
    </rPh>
    <phoneticPr fontId="10"/>
  </si>
  <si>
    <t>（８）周辺医用機器の原理と取り扱い</t>
    <rPh sb="3" eb="5">
      <t>シュウヘン</t>
    </rPh>
    <rPh sb="5" eb="7">
      <t>イヨウ</t>
    </rPh>
    <rPh sb="7" eb="9">
      <t>キキ</t>
    </rPh>
    <rPh sb="10" eb="12">
      <t>ゲンリ</t>
    </rPh>
    <rPh sb="13" eb="14">
      <t>ト</t>
    </rPh>
    <rPh sb="15" eb="16">
      <t>アツカ</t>
    </rPh>
    <phoneticPr fontId="10"/>
  </si>
  <si>
    <t>（９）患者管理</t>
    <rPh sb="3" eb="5">
      <t>カンジャ</t>
    </rPh>
    <rPh sb="5" eb="7">
      <t>カンリ</t>
    </rPh>
    <phoneticPr fontId="10"/>
  </si>
  <si>
    <t>（10）事故事例と安全対策</t>
    <rPh sb="4" eb="6">
      <t>ジコ</t>
    </rPh>
    <rPh sb="6" eb="8">
      <t>ジレイ</t>
    </rPh>
    <rPh sb="9" eb="11">
      <t>アンゼン</t>
    </rPh>
    <rPh sb="11" eb="13">
      <t>タイサク</t>
    </rPh>
    <phoneticPr fontId="10"/>
  </si>
  <si>
    <t>（11）新しい機器・技術</t>
    <rPh sb="4" eb="5">
      <t>アタラ</t>
    </rPh>
    <rPh sb="7" eb="9">
      <t>キキ</t>
    </rPh>
    <rPh sb="10" eb="12">
      <t>ギジュツ</t>
    </rPh>
    <phoneticPr fontId="10"/>
  </si>
  <si>
    <t>（12）保守点検技術</t>
    <rPh sb="4" eb="6">
      <t>ホシュ</t>
    </rPh>
    <rPh sb="6" eb="8">
      <t>テンケン</t>
    </rPh>
    <rPh sb="8" eb="10">
      <t>ギジュツ</t>
    </rPh>
    <phoneticPr fontId="10"/>
  </si>
  <si>
    <t>（13）実習</t>
    <rPh sb="4" eb="6">
      <t>ジッシュウ</t>
    </rPh>
    <phoneticPr fontId="10"/>
  </si>
  <si>
    <t>３　血液浄化装置（人工透析装置を含む）</t>
    <rPh sb="2" eb="4">
      <t>ケツエキ</t>
    </rPh>
    <rPh sb="4" eb="6">
      <t>ジョウカ</t>
    </rPh>
    <rPh sb="6" eb="8">
      <t>ソウチ</t>
    </rPh>
    <rPh sb="9" eb="11">
      <t>ジンコウ</t>
    </rPh>
    <rPh sb="11" eb="13">
      <t>トウセキ</t>
    </rPh>
    <rPh sb="13" eb="15">
      <t>ソウチ</t>
    </rPh>
    <rPh sb="16" eb="17">
      <t>フク</t>
    </rPh>
    <phoneticPr fontId="10"/>
  </si>
  <si>
    <t>（２）代謝系の生理と病態</t>
    <rPh sb="3" eb="5">
      <t>タイシャ</t>
    </rPh>
    <rPh sb="5" eb="6">
      <t>ケイ</t>
    </rPh>
    <rPh sb="7" eb="9">
      <t>セイリ</t>
    </rPh>
    <rPh sb="10" eb="12">
      <t>ビョウタイ</t>
    </rPh>
    <phoneticPr fontId="10"/>
  </si>
  <si>
    <t>（４）流体力学と物質輸送論</t>
    <rPh sb="3" eb="5">
      <t>リュウタイ</t>
    </rPh>
    <rPh sb="5" eb="7">
      <t>リキガク</t>
    </rPh>
    <rPh sb="8" eb="10">
      <t>ブッシツ</t>
    </rPh>
    <rPh sb="10" eb="12">
      <t>ユソウ</t>
    </rPh>
    <rPh sb="12" eb="13">
      <t>ロン</t>
    </rPh>
    <phoneticPr fontId="10"/>
  </si>
  <si>
    <t>（５）血液浄化の物理</t>
    <rPh sb="3" eb="5">
      <t>ケツエキ</t>
    </rPh>
    <rPh sb="5" eb="7">
      <t>ジョウカ</t>
    </rPh>
    <rPh sb="8" eb="10">
      <t>ブツリ</t>
    </rPh>
    <phoneticPr fontId="10"/>
  </si>
  <si>
    <t>（６）血液浄化技術（アフェレーシス、腹膜透析、腹水濾過濃縮含む）</t>
    <rPh sb="3" eb="5">
      <t>ケツエキ</t>
    </rPh>
    <rPh sb="5" eb="7">
      <t>ジョウカ</t>
    </rPh>
    <rPh sb="7" eb="9">
      <t>ギジュツ</t>
    </rPh>
    <rPh sb="18" eb="20">
      <t>フクマク</t>
    </rPh>
    <rPh sb="20" eb="22">
      <t>トウセキ</t>
    </rPh>
    <rPh sb="23" eb="25">
      <t>フクスイ</t>
    </rPh>
    <rPh sb="25" eb="27">
      <t>ロカ</t>
    </rPh>
    <rPh sb="27" eb="29">
      <t>ノウシュク</t>
    </rPh>
    <rPh sb="29" eb="30">
      <t>フク</t>
    </rPh>
    <phoneticPr fontId="10"/>
  </si>
  <si>
    <t>（７）水処理装置・周辺医用機器の原理と取り扱い</t>
    <rPh sb="3" eb="4">
      <t>ミズ</t>
    </rPh>
    <rPh sb="4" eb="6">
      <t>ショリ</t>
    </rPh>
    <rPh sb="6" eb="8">
      <t>ソウチ</t>
    </rPh>
    <rPh sb="9" eb="11">
      <t>シュウヘン</t>
    </rPh>
    <rPh sb="11" eb="13">
      <t>イヨウ</t>
    </rPh>
    <rPh sb="13" eb="15">
      <t>キキ</t>
    </rPh>
    <rPh sb="16" eb="18">
      <t>ゲンリ</t>
    </rPh>
    <rPh sb="19" eb="20">
      <t>ト</t>
    </rPh>
    <rPh sb="21" eb="22">
      <t>アツカ</t>
    </rPh>
    <phoneticPr fontId="10"/>
  </si>
  <si>
    <t>（８）水質管理</t>
    <rPh sb="3" eb="5">
      <t>スイシツ</t>
    </rPh>
    <rPh sb="5" eb="7">
      <t>カンリ</t>
    </rPh>
    <phoneticPr fontId="10"/>
  </si>
  <si>
    <t>（10）バスキュラ-アクセスの管理</t>
    <rPh sb="15" eb="17">
      <t>カンリ</t>
    </rPh>
    <phoneticPr fontId="10"/>
  </si>
  <si>
    <t>（11）事故事例と安全対策</t>
    <rPh sb="4" eb="6">
      <t>ジコ</t>
    </rPh>
    <rPh sb="6" eb="8">
      <t>ジレイ</t>
    </rPh>
    <rPh sb="9" eb="11">
      <t>アンゼン</t>
    </rPh>
    <rPh sb="11" eb="13">
      <t>タイサク</t>
    </rPh>
    <phoneticPr fontId="10"/>
  </si>
  <si>
    <t>（12）新しい機器・技術</t>
    <rPh sb="4" eb="5">
      <t>アタラ</t>
    </rPh>
    <rPh sb="7" eb="9">
      <t>キキ</t>
    </rPh>
    <rPh sb="10" eb="12">
      <t>ギジュツ</t>
    </rPh>
    <phoneticPr fontId="10"/>
  </si>
  <si>
    <t>（13）保守点検技術</t>
    <rPh sb="4" eb="6">
      <t>ホシュ</t>
    </rPh>
    <rPh sb="6" eb="8">
      <t>テンケン</t>
    </rPh>
    <rPh sb="8" eb="10">
      <t>ギジュツ</t>
    </rPh>
    <phoneticPr fontId="10"/>
  </si>
  <si>
    <t>医療安全管理学</t>
    <rPh sb="0" eb="2">
      <t>イリョウ</t>
    </rPh>
    <rPh sb="2" eb="4">
      <t>アンゼン</t>
    </rPh>
    <rPh sb="4" eb="6">
      <t>カンリ</t>
    </rPh>
    <rPh sb="6" eb="7">
      <t>ガク</t>
    </rPh>
    <phoneticPr fontId="10"/>
  </si>
  <si>
    <t xml:space="preserve">１　臨床工学の概念 </t>
    <rPh sb="2" eb="4">
      <t>リンショウ</t>
    </rPh>
    <rPh sb="4" eb="6">
      <t>コウガク</t>
    </rPh>
    <rPh sb="7" eb="9">
      <t>ガイネン</t>
    </rPh>
    <phoneticPr fontId="10"/>
  </si>
  <si>
    <t>◎</t>
    <phoneticPr fontId="10"/>
  </si>
  <si>
    <t>２　各種エネルギーの人体への危険性</t>
    <rPh sb="2" eb="4">
      <t>カクシュ</t>
    </rPh>
    <rPh sb="10" eb="12">
      <t>ジンタイ</t>
    </rPh>
    <rPh sb="14" eb="17">
      <t>キケンセイ</t>
    </rPh>
    <phoneticPr fontId="10"/>
  </si>
  <si>
    <t>（１）安全限界エネルギー</t>
    <rPh sb="3" eb="5">
      <t>アンゼン</t>
    </rPh>
    <rPh sb="5" eb="7">
      <t>ゲンカイ</t>
    </rPh>
    <phoneticPr fontId="10"/>
  </si>
  <si>
    <t>（２）電撃に対する人体反応</t>
    <rPh sb="3" eb="5">
      <t>デンゲキ</t>
    </rPh>
    <rPh sb="6" eb="7">
      <t>タイ</t>
    </rPh>
    <rPh sb="9" eb="11">
      <t>ジンタイ</t>
    </rPh>
    <rPh sb="11" eb="13">
      <t>ハンノウ</t>
    </rPh>
    <phoneticPr fontId="10"/>
  </si>
  <si>
    <t>（３）事故事例と安全対策</t>
    <rPh sb="3" eb="5">
      <t>ジコ</t>
    </rPh>
    <rPh sb="5" eb="7">
      <t>ジレイ</t>
    </rPh>
    <rPh sb="8" eb="10">
      <t>アンゼン</t>
    </rPh>
    <rPh sb="10" eb="12">
      <t>タイサク</t>
    </rPh>
    <phoneticPr fontId="10"/>
  </si>
  <si>
    <t>３　安全基準</t>
    <rPh sb="2" eb="4">
      <t>アンゼン</t>
    </rPh>
    <rPh sb="4" eb="6">
      <t>キジュン</t>
    </rPh>
    <phoneticPr fontId="10"/>
  </si>
  <si>
    <t>（１）機器の規格</t>
    <rPh sb="3" eb="5">
      <t>キキ</t>
    </rPh>
    <rPh sb="6" eb="8">
      <t>キカク</t>
    </rPh>
    <phoneticPr fontId="10"/>
  </si>
  <si>
    <t>（２）設備の規格</t>
    <rPh sb="3" eb="5">
      <t>セツビ</t>
    </rPh>
    <rPh sb="6" eb="8">
      <t>キカク</t>
    </rPh>
    <phoneticPr fontId="10"/>
  </si>
  <si>
    <t>４　電気的安全性の測定</t>
    <rPh sb="2" eb="5">
      <t>デンキテキ</t>
    </rPh>
    <rPh sb="5" eb="8">
      <t>アンゼンセイ</t>
    </rPh>
    <rPh sb="9" eb="11">
      <t>ソクテイ</t>
    </rPh>
    <phoneticPr fontId="10"/>
  </si>
  <si>
    <t>（１）漏れ電流</t>
    <rPh sb="3" eb="4">
      <t>モ</t>
    </rPh>
    <rPh sb="5" eb="7">
      <t>デンリュウ</t>
    </rPh>
    <phoneticPr fontId="10"/>
  </si>
  <si>
    <t>（２）接地線抵抗</t>
    <rPh sb="3" eb="5">
      <t>セッチ</t>
    </rPh>
    <rPh sb="5" eb="6">
      <t>セン</t>
    </rPh>
    <rPh sb="6" eb="8">
      <t>テイコウ</t>
    </rPh>
    <phoneticPr fontId="10"/>
  </si>
  <si>
    <t>（３）実習</t>
    <rPh sb="3" eb="5">
      <t>ジッシュウ</t>
    </rPh>
    <phoneticPr fontId="10"/>
  </si>
  <si>
    <t>５　安全管理技術</t>
    <rPh sb="2" eb="4">
      <t>アンゼン</t>
    </rPh>
    <rPh sb="4" eb="6">
      <t>カンリ</t>
    </rPh>
    <rPh sb="6" eb="8">
      <t>ギジュツ</t>
    </rPh>
    <phoneticPr fontId="10"/>
  </si>
  <si>
    <t>（１）導入技術評価と安全教育</t>
    <rPh sb="3" eb="5">
      <t>ドウニュウ</t>
    </rPh>
    <rPh sb="5" eb="7">
      <t>ギジュツ</t>
    </rPh>
    <rPh sb="7" eb="9">
      <t>ヒョウカ</t>
    </rPh>
    <rPh sb="10" eb="12">
      <t>アンゼン</t>
    </rPh>
    <rPh sb="12" eb="14">
      <t>キョウイク</t>
    </rPh>
    <phoneticPr fontId="10"/>
  </si>
  <si>
    <t>（２）日常点検</t>
    <rPh sb="3" eb="5">
      <t>ニチジョウ</t>
    </rPh>
    <rPh sb="5" eb="7">
      <t>テンケン</t>
    </rPh>
    <phoneticPr fontId="10"/>
  </si>
  <si>
    <t>（３）定期点検</t>
    <rPh sb="3" eb="5">
      <t>テイキ</t>
    </rPh>
    <rPh sb="5" eb="7">
      <t>テンケン</t>
    </rPh>
    <phoneticPr fontId="10"/>
  </si>
  <si>
    <t>（４）修理</t>
    <rPh sb="3" eb="5">
      <t>シュウリ</t>
    </rPh>
    <phoneticPr fontId="10"/>
  </si>
  <si>
    <t>（５）安全管理体制</t>
    <rPh sb="3" eb="5">
      <t>アンゼン</t>
    </rPh>
    <rPh sb="5" eb="7">
      <t>カンリ</t>
    </rPh>
    <rPh sb="7" eb="9">
      <t>タイセイ</t>
    </rPh>
    <phoneticPr fontId="10"/>
  </si>
  <si>
    <t>（６）医療設備管理</t>
    <rPh sb="3" eb="5">
      <t>イリョウ</t>
    </rPh>
    <rPh sb="5" eb="7">
      <t>セツビ</t>
    </rPh>
    <rPh sb="7" eb="9">
      <t>カンリ</t>
    </rPh>
    <phoneticPr fontId="10"/>
  </si>
  <si>
    <t>（７）安全確保と倫理</t>
    <rPh sb="3" eb="5">
      <t>アンゼン</t>
    </rPh>
    <rPh sb="5" eb="7">
      <t>カクホ</t>
    </rPh>
    <rPh sb="8" eb="10">
      <t>リンリ</t>
    </rPh>
    <phoneticPr fontId="10"/>
  </si>
  <si>
    <t>（８）医療安全管理者、医療機器安全管理責任者の役割</t>
    <rPh sb="3" eb="5">
      <t>イリョウ</t>
    </rPh>
    <rPh sb="5" eb="7">
      <t>アンゼン</t>
    </rPh>
    <rPh sb="7" eb="10">
      <t>カンリシャ</t>
    </rPh>
    <rPh sb="11" eb="13">
      <t>イリョウ</t>
    </rPh>
    <rPh sb="13" eb="15">
      <t>キキ</t>
    </rPh>
    <rPh sb="15" eb="17">
      <t>アンゼン</t>
    </rPh>
    <rPh sb="17" eb="19">
      <t>カンリ</t>
    </rPh>
    <rPh sb="19" eb="22">
      <t>セキニンシャ</t>
    </rPh>
    <rPh sb="23" eb="25">
      <t>ヤクワリ</t>
    </rPh>
    <phoneticPr fontId="10"/>
  </si>
  <si>
    <t>（９）安全文化の醸成</t>
    <rPh sb="3" eb="5">
      <t>アンゼン</t>
    </rPh>
    <rPh sb="5" eb="7">
      <t>ブンカ</t>
    </rPh>
    <rPh sb="8" eb="10">
      <t>ジョウセイ</t>
    </rPh>
    <phoneticPr fontId="10"/>
  </si>
  <si>
    <t>（10）医療機器・医療情報システムとセキュリティ</t>
    <rPh sb="4" eb="6">
      <t>イリョウ</t>
    </rPh>
    <rPh sb="6" eb="8">
      <t>キキ</t>
    </rPh>
    <rPh sb="9" eb="11">
      <t>イリョウ</t>
    </rPh>
    <rPh sb="11" eb="13">
      <t>ジョウホウ</t>
    </rPh>
    <phoneticPr fontId="10"/>
  </si>
  <si>
    <t>（11）実習</t>
    <rPh sb="4" eb="6">
      <t>ジッシュウ</t>
    </rPh>
    <phoneticPr fontId="10"/>
  </si>
  <si>
    <t>６　システム安全</t>
    <rPh sb="6" eb="8">
      <t>アンゼン</t>
    </rPh>
    <phoneticPr fontId="10"/>
  </si>
  <si>
    <t>（１）信頼性工学の基礎</t>
    <rPh sb="3" eb="6">
      <t>シンライセイ</t>
    </rPh>
    <rPh sb="6" eb="8">
      <t>コウガク</t>
    </rPh>
    <rPh sb="9" eb="11">
      <t>キソ</t>
    </rPh>
    <phoneticPr fontId="10"/>
  </si>
  <si>
    <t>（２）システム安全の手法</t>
    <rPh sb="7" eb="9">
      <t>アンゼン</t>
    </rPh>
    <rPh sb="10" eb="12">
      <t>シュホウ</t>
    </rPh>
    <phoneticPr fontId="10"/>
  </si>
  <si>
    <t>（３）ヒューマンファクタ科学概要</t>
    <rPh sb="12" eb="14">
      <t>カガク</t>
    </rPh>
    <rPh sb="14" eb="16">
      <t>ガイヨウ</t>
    </rPh>
    <phoneticPr fontId="10"/>
  </si>
  <si>
    <t>（４）医療事故分析手法</t>
    <rPh sb="3" eb="5">
      <t>イリョウ</t>
    </rPh>
    <rPh sb="5" eb="7">
      <t>ジコ</t>
    </rPh>
    <rPh sb="7" eb="9">
      <t>ブンセキ</t>
    </rPh>
    <rPh sb="9" eb="11">
      <t>シュホウ</t>
    </rPh>
    <phoneticPr fontId="10"/>
  </si>
  <si>
    <t>（５）演習・実習</t>
    <rPh sb="3" eb="5">
      <t>エンシュウ</t>
    </rPh>
    <rPh sb="6" eb="8">
      <t>ジッシュウ</t>
    </rPh>
    <phoneticPr fontId="10"/>
  </si>
  <si>
    <t>７　高圧医用ガス、可燃性医用ガスの安全</t>
    <rPh sb="2" eb="4">
      <t>コウアツ</t>
    </rPh>
    <rPh sb="4" eb="6">
      <t>イヨウ</t>
    </rPh>
    <rPh sb="9" eb="12">
      <t>カネンセイ</t>
    </rPh>
    <rPh sb="12" eb="14">
      <t>イヨウ</t>
    </rPh>
    <rPh sb="17" eb="19">
      <t>アンゼン</t>
    </rPh>
    <phoneticPr fontId="10"/>
  </si>
  <si>
    <t>（１）高圧医用ガス、可燃性医用ガスの安全</t>
    <rPh sb="3" eb="5">
      <t>コウアツ</t>
    </rPh>
    <rPh sb="5" eb="7">
      <t>イヨウ</t>
    </rPh>
    <rPh sb="10" eb="13">
      <t>カネンセイ</t>
    </rPh>
    <rPh sb="13" eb="15">
      <t>イヨウ</t>
    </rPh>
    <rPh sb="18" eb="20">
      <t>アンゼン</t>
    </rPh>
    <phoneticPr fontId="10"/>
  </si>
  <si>
    <t>（２）実習</t>
    <rPh sb="3" eb="5">
      <t>ジッシュウ</t>
    </rPh>
    <phoneticPr fontId="10"/>
  </si>
  <si>
    <t>８　医療安全と患者急変時対応</t>
    <rPh sb="2" eb="4">
      <t>イリョウ</t>
    </rPh>
    <rPh sb="4" eb="6">
      <t>アンゼン</t>
    </rPh>
    <rPh sb="7" eb="9">
      <t>カンジャ</t>
    </rPh>
    <rPh sb="9" eb="11">
      <t>キュウヘン</t>
    </rPh>
    <rPh sb="11" eb="12">
      <t>ジ</t>
    </rPh>
    <rPh sb="12" eb="14">
      <t>タイオウ</t>
    </rPh>
    <phoneticPr fontId="10"/>
  </si>
  <si>
    <t xml:space="preserve">９　各種医療機器の操作に伴う危険因子の認識と対処 </t>
    <rPh sb="2" eb="4">
      <t>カクシュ</t>
    </rPh>
    <rPh sb="4" eb="6">
      <t>イリョウ</t>
    </rPh>
    <rPh sb="6" eb="8">
      <t>キキ</t>
    </rPh>
    <rPh sb="9" eb="11">
      <t>ソウサ</t>
    </rPh>
    <rPh sb="12" eb="13">
      <t>トモナ</t>
    </rPh>
    <rPh sb="14" eb="16">
      <t>キケン</t>
    </rPh>
    <rPh sb="16" eb="18">
      <t>インシ</t>
    </rPh>
    <rPh sb="19" eb="21">
      <t>ニンシキ</t>
    </rPh>
    <rPh sb="22" eb="24">
      <t>タイショ</t>
    </rPh>
    <phoneticPr fontId="10"/>
  </si>
  <si>
    <t>（１）体外循環装置を用いた治療中の操作</t>
    <rPh sb="3" eb="5">
      <t>タイガイ</t>
    </rPh>
    <rPh sb="5" eb="7">
      <t>ジュンカン</t>
    </rPh>
    <rPh sb="7" eb="9">
      <t>ソウチ</t>
    </rPh>
    <rPh sb="10" eb="11">
      <t>モチ</t>
    </rPh>
    <rPh sb="13" eb="16">
      <t>チリョウチュウ</t>
    </rPh>
    <rPh sb="17" eb="19">
      <t>ソウサ</t>
    </rPh>
    <phoneticPr fontId="10"/>
  </si>
  <si>
    <t>（２）人工呼吸器を用いた治療中の操作</t>
    <rPh sb="3" eb="5">
      <t>ジンコウ</t>
    </rPh>
    <rPh sb="5" eb="8">
      <t>コキュウキ</t>
    </rPh>
    <rPh sb="9" eb="10">
      <t>モチ</t>
    </rPh>
    <rPh sb="12" eb="15">
      <t>チリョウチュウ</t>
    </rPh>
    <rPh sb="16" eb="18">
      <t>ソウサ</t>
    </rPh>
    <phoneticPr fontId="10"/>
  </si>
  <si>
    <t>（３）血液浄化療法装置を用いた治療中の操作</t>
    <rPh sb="3" eb="5">
      <t>ケツエキ</t>
    </rPh>
    <rPh sb="5" eb="7">
      <t>ジョウカ</t>
    </rPh>
    <rPh sb="7" eb="9">
      <t>リョウホウ</t>
    </rPh>
    <rPh sb="9" eb="11">
      <t>ソウチ</t>
    </rPh>
    <rPh sb="12" eb="13">
      <t>モチ</t>
    </rPh>
    <rPh sb="15" eb="18">
      <t>チリョウチュウ</t>
    </rPh>
    <rPh sb="19" eb="21">
      <t>ソウサ</t>
    </rPh>
    <phoneticPr fontId="10"/>
  </si>
  <si>
    <t>（４）血液浄化療法における表在化動脈への穿刺針の接続・抜去</t>
    <rPh sb="3" eb="5">
      <t>ケツエキ</t>
    </rPh>
    <rPh sb="5" eb="7">
      <t>ジョウカ</t>
    </rPh>
    <rPh sb="7" eb="9">
      <t>リョウホウ</t>
    </rPh>
    <rPh sb="13" eb="15">
      <t>ヒョウザイ</t>
    </rPh>
    <rPh sb="15" eb="16">
      <t>カ</t>
    </rPh>
    <rPh sb="16" eb="18">
      <t>ドウミャク</t>
    </rPh>
    <rPh sb="20" eb="21">
      <t>ウガ</t>
    </rPh>
    <rPh sb="21" eb="22">
      <t>サ</t>
    </rPh>
    <rPh sb="22" eb="23">
      <t>ハリ</t>
    </rPh>
    <rPh sb="24" eb="26">
      <t>セツゾク</t>
    </rPh>
    <rPh sb="27" eb="29">
      <t>バッキョ</t>
    </rPh>
    <phoneticPr fontId="10"/>
  </si>
  <si>
    <t>（５）高気圧酸素治療装置を用いた治療中の操作</t>
    <rPh sb="3" eb="6">
      <t>コウキアツ</t>
    </rPh>
    <rPh sb="6" eb="8">
      <t>サンソ</t>
    </rPh>
    <rPh sb="8" eb="10">
      <t>チリョウ</t>
    </rPh>
    <rPh sb="10" eb="12">
      <t>ソウチ</t>
    </rPh>
    <rPh sb="13" eb="14">
      <t>モチ</t>
    </rPh>
    <rPh sb="16" eb="19">
      <t>チリョウチュウ</t>
    </rPh>
    <rPh sb="20" eb="22">
      <t>ソウサ</t>
    </rPh>
    <phoneticPr fontId="10"/>
  </si>
  <si>
    <t>（６）鏡視下手術時の操作</t>
    <rPh sb="3" eb="4">
      <t>カガミ</t>
    </rPh>
    <rPh sb="4" eb="5">
      <t>ミ</t>
    </rPh>
    <rPh sb="5" eb="6">
      <t>シタ</t>
    </rPh>
    <rPh sb="6" eb="9">
      <t>シュジュツジ</t>
    </rPh>
    <rPh sb="10" eb="12">
      <t>ソウサ</t>
    </rPh>
    <phoneticPr fontId="10"/>
  </si>
  <si>
    <t>（７）心・血管カテーテル治療における電気的負荷装置の操作</t>
    <rPh sb="3" eb="4">
      <t>シン</t>
    </rPh>
    <rPh sb="18" eb="21">
      <t>デンキテキ</t>
    </rPh>
    <rPh sb="21" eb="23">
      <t>フカ</t>
    </rPh>
    <rPh sb="23" eb="25">
      <t>ソウチ</t>
    </rPh>
    <rPh sb="26" eb="28">
      <t>ソウサ</t>
    </rPh>
    <phoneticPr fontId="10"/>
  </si>
  <si>
    <t>（９）上記以外の医療機器の操作</t>
    <rPh sb="3" eb="5">
      <t>ジョウキ</t>
    </rPh>
    <rPh sb="5" eb="7">
      <t>イガイ</t>
    </rPh>
    <rPh sb="8" eb="10">
      <t>イリョウ</t>
    </rPh>
    <rPh sb="10" eb="12">
      <t>キキ</t>
    </rPh>
    <rPh sb="13" eb="15">
      <t>ソウサ</t>
    </rPh>
    <phoneticPr fontId="10"/>
  </si>
  <si>
    <t>10　感染対策</t>
    <rPh sb="3" eb="5">
      <t>カンセン</t>
    </rPh>
    <rPh sb="5" eb="7">
      <t>タイサク</t>
    </rPh>
    <phoneticPr fontId="10"/>
  </si>
  <si>
    <t>（１）感染管理</t>
    <rPh sb="3" eb="5">
      <t>カンセン</t>
    </rPh>
    <rPh sb="5" eb="7">
      <t>カンリ</t>
    </rPh>
    <phoneticPr fontId="10"/>
  </si>
  <si>
    <t>（２）感染制御</t>
    <rPh sb="3" eb="5">
      <t>カンセン</t>
    </rPh>
    <rPh sb="5" eb="7">
      <t>セイギョ</t>
    </rPh>
    <phoneticPr fontId="10"/>
  </si>
  <si>
    <t>（３）洗浄・消毒・滅菌</t>
    <rPh sb="3" eb="5">
      <t>センジョウ</t>
    </rPh>
    <rPh sb="6" eb="8">
      <t>ショウドク</t>
    </rPh>
    <rPh sb="9" eb="11">
      <t>メッキン</t>
    </rPh>
    <phoneticPr fontId="10"/>
  </si>
  <si>
    <t>１　内科学概論</t>
    <rPh sb="2" eb="5">
      <t>ナイカガク</t>
    </rPh>
    <rPh sb="5" eb="7">
      <t>ガイロン</t>
    </rPh>
    <phoneticPr fontId="10"/>
  </si>
  <si>
    <t>（１）内科学の歴史</t>
    <rPh sb="3" eb="6">
      <t>ナイカガク</t>
    </rPh>
    <rPh sb="7" eb="9">
      <t>レキシ</t>
    </rPh>
    <phoneticPr fontId="10"/>
  </si>
  <si>
    <t>（３）内科学的治療法の概要</t>
    <rPh sb="3" eb="6">
      <t>ナイカガク</t>
    </rPh>
    <rPh sb="6" eb="7">
      <t>テキ</t>
    </rPh>
    <rPh sb="7" eb="10">
      <t>チリョウホウ</t>
    </rPh>
    <rPh sb="11" eb="13">
      <t>ガイヨウ</t>
    </rPh>
    <phoneticPr fontId="10"/>
  </si>
  <si>
    <t>２　外科学概論</t>
    <rPh sb="2" eb="5">
      <t>ゲカガク</t>
    </rPh>
    <rPh sb="5" eb="7">
      <t>ガイロン</t>
    </rPh>
    <phoneticPr fontId="10"/>
  </si>
  <si>
    <t>（１）外科学の歴史</t>
    <rPh sb="3" eb="6">
      <t>ゲカガク</t>
    </rPh>
    <rPh sb="7" eb="9">
      <t>レキシ</t>
    </rPh>
    <phoneticPr fontId="10"/>
  </si>
  <si>
    <t>（２）外科手術概論</t>
    <rPh sb="3" eb="5">
      <t>ゲカ</t>
    </rPh>
    <rPh sb="5" eb="7">
      <t>シュジュツ</t>
    </rPh>
    <rPh sb="7" eb="9">
      <t>ガイロン</t>
    </rPh>
    <phoneticPr fontId="10"/>
  </si>
  <si>
    <t>（３）創傷治癒</t>
    <rPh sb="3" eb="5">
      <t>ソウショウ</t>
    </rPh>
    <rPh sb="5" eb="7">
      <t>チユ</t>
    </rPh>
    <phoneticPr fontId="10"/>
  </si>
  <si>
    <t>（４）消毒、滅菌</t>
    <rPh sb="3" eb="5">
      <t>ショウドク</t>
    </rPh>
    <rPh sb="6" eb="8">
      <t>メッキン</t>
    </rPh>
    <phoneticPr fontId="10"/>
  </si>
  <si>
    <t>３　呼吸器系</t>
    <rPh sb="2" eb="6">
      <t>コキュウキケイ</t>
    </rPh>
    <phoneticPr fontId="10"/>
  </si>
  <si>
    <t>（１）感染症</t>
    <rPh sb="3" eb="6">
      <t>カンセンショウ</t>
    </rPh>
    <phoneticPr fontId="10"/>
  </si>
  <si>
    <t>（２）新生物</t>
    <rPh sb="3" eb="6">
      <t>シンセイブツ</t>
    </rPh>
    <phoneticPr fontId="10"/>
  </si>
  <si>
    <t>（３）喘息</t>
    <rPh sb="3" eb="5">
      <t>ゼンソク</t>
    </rPh>
    <phoneticPr fontId="10"/>
  </si>
  <si>
    <t>（４）呼吸不全</t>
    <rPh sb="3" eb="5">
      <t>コキュウ</t>
    </rPh>
    <rPh sb="5" eb="7">
      <t>フゼン</t>
    </rPh>
    <phoneticPr fontId="10"/>
  </si>
  <si>
    <t>１）新生児呼吸不全</t>
    <rPh sb="2" eb="5">
      <t>シンセイジ</t>
    </rPh>
    <rPh sb="5" eb="7">
      <t>コキュウ</t>
    </rPh>
    <rPh sb="7" eb="9">
      <t>フゼン</t>
    </rPh>
    <phoneticPr fontId="10"/>
  </si>
  <si>
    <t>２）慢性呼吸不全</t>
    <rPh sb="2" eb="4">
      <t>マンセイ</t>
    </rPh>
    <rPh sb="4" eb="6">
      <t>コキュウ</t>
    </rPh>
    <rPh sb="6" eb="8">
      <t>フゼン</t>
    </rPh>
    <phoneticPr fontId="10"/>
  </si>
  <si>
    <t>３）急性呼吸促迫（窮迫）症候群</t>
    <rPh sb="2" eb="4">
      <t>キュウセイ</t>
    </rPh>
    <rPh sb="4" eb="6">
      <t>コキュウ</t>
    </rPh>
    <rPh sb="6" eb="8">
      <t>ソクハク</t>
    </rPh>
    <rPh sb="9" eb="11">
      <t>キュウハク</t>
    </rPh>
    <rPh sb="12" eb="15">
      <t>ショウコウグン</t>
    </rPh>
    <phoneticPr fontId="10"/>
  </si>
  <si>
    <t>（５）肺の手術</t>
    <rPh sb="3" eb="4">
      <t>ハイ</t>
    </rPh>
    <rPh sb="5" eb="7">
      <t>シュジュツ</t>
    </rPh>
    <phoneticPr fontId="10"/>
  </si>
  <si>
    <t>４　循環器系</t>
    <rPh sb="2" eb="6">
      <t>ジュンカンキケイ</t>
    </rPh>
    <phoneticPr fontId="10"/>
  </si>
  <si>
    <t>（１）血管病学</t>
    <rPh sb="3" eb="6">
      <t>ケッカンビョウ</t>
    </rPh>
    <rPh sb="6" eb="7">
      <t>ガク</t>
    </rPh>
    <phoneticPr fontId="10"/>
  </si>
  <si>
    <t>１）血圧異常</t>
    <rPh sb="2" eb="4">
      <t>ケツアツ</t>
    </rPh>
    <rPh sb="4" eb="6">
      <t>イジョウ</t>
    </rPh>
    <phoneticPr fontId="10"/>
  </si>
  <si>
    <t>２）閉塞性疾患</t>
    <rPh sb="2" eb="5">
      <t>ヘイソクセイ</t>
    </rPh>
    <rPh sb="5" eb="7">
      <t>シッカン</t>
    </rPh>
    <phoneticPr fontId="10"/>
  </si>
  <si>
    <t>３）大動脈瘤</t>
    <rPh sb="2" eb="6">
      <t>ダイドウミャクリュウ</t>
    </rPh>
    <phoneticPr fontId="10"/>
  </si>
  <si>
    <t>（２）心臓病学</t>
    <rPh sb="3" eb="6">
      <t>シンゾウビョウ</t>
    </rPh>
    <rPh sb="6" eb="7">
      <t>ガク</t>
    </rPh>
    <phoneticPr fontId="10"/>
  </si>
  <si>
    <t>１）先天性心疾患</t>
    <rPh sb="2" eb="5">
      <t>センテンセイ</t>
    </rPh>
    <rPh sb="5" eb="8">
      <t>シンシッカン</t>
    </rPh>
    <phoneticPr fontId="10"/>
  </si>
  <si>
    <t>２）弁膜症</t>
    <rPh sb="2" eb="5">
      <t>ベンマクショウ</t>
    </rPh>
    <phoneticPr fontId="10"/>
  </si>
  <si>
    <t>３）虚血性心疾患</t>
    <rPh sb="2" eb="5">
      <t>キョケツセイ</t>
    </rPh>
    <rPh sb="5" eb="8">
      <t>シンシッカン</t>
    </rPh>
    <phoneticPr fontId="10"/>
  </si>
  <si>
    <t>４）不整脈</t>
    <rPh sb="2" eb="5">
      <t>フセイミャク</t>
    </rPh>
    <phoneticPr fontId="10"/>
  </si>
  <si>
    <t>（３）体外循環</t>
    <rPh sb="3" eb="5">
      <t>タイガイ</t>
    </rPh>
    <rPh sb="5" eb="7">
      <t>ジュンカン</t>
    </rPh>
    <phoneticPr fontId="10"/>
  </si>
  <si>
    <t>（４）ペースメーカ</t>
    <phoneticPr fontId="10"/>
  </si>
  <si>
    <t>５　内分泌系</t>
    <rPh sb="2" eb="5">
      <t>ナイブンピツ</t>
    </rPh>
    <rPh sb="5" eb="6">
      <t>ケイ</t>
    </rPh>
    <phoneticPr fontId="10"/>
  </si>
  <si>
    <t>（１）下垂体疾患</t>
    <rPh sb="3" eb="6">
      <t>カスイタイ</t>
    </rPh>
    <rPh sb="6" eb="8">
      <t>シッカン</t>
    </rPh>
    <phoneticPr fontId="10"/>
  </si>
  <si>
    <t>（２）甲状腺疾患</t>
    <rPh sb="3" eb="6">
      <t>コウジョウセン</t>
    </rPh>
    <rPh sb="6" eb="8">
      <t>シッカン</t>
    </rPh>
    <phoneticPr fontId="10"/>
  </si>
  <si>
    <t>（３）副甲状腺疾患</t>
    <rPh sb="3" eb="4">
      <t>フク</t>
    </rPh>
    <rPh sb="4" eb="7">
      <t>コウジョウセン</t>
    </rPh>
    <rPh sb="7" eb="9">
      <t>シッカン</t>
    </rPh>
    <phoneticPr fontId="10"/>
  </si>
  <si>
    <t>（４）副腎疾患</t>
    <rPh sb="3" eb="5">
      <t>フクジン</t>
    </rPh>
    <rPh sb="5" eb="7">
      <t>シッカン</t>
    </rPh>
    <phoneticPr fontId="10"/>
  </si>
  <si>
    <t>６　代謝系</t>
    <rPh sb="2" eb="4">
      <t>タイシャ</t>
    </rPh>
    <rPh sb="4" eb="5">
      <t>ケイ</t>
    </rPh>
    <phoneticPr fontId="10"/>
  </si>
  <si>
    <t>（１）先天性代謝疾患</t>
    <rPh sb="3" eb="6">
      <t>センテンセイ</t>
    </rPh>
    <rPh sb="6" eb="8">
      <t>タイシャ</t>
    </rPh>
    <rPh sb="8" eb="10">
      <t>シッカン</t>
    </rPh>
    <phoneticPr fontId="10"/>
  </si>
  <si>
    <t>（２）後天性代謝疾患</t>
    <rPh sb="3" eb="6">
      <t>コウテンセイ</t>
    </rPh>
    <rPh sb="6" eb="8">
      <t>タイシャ</t>
    </rPh>
    <rPh sb="8" eb="10">
      <t>シッカン</t>
    </rPh>
    <phoneticPr fontId="10"/>
  </si>
  <si>
    <t>１）糖尿病</t>
    <rPh sb="2" eb="5">
      <t>トウニョウビョウ</t>
    </rPh>
    <phoneticPr fontId="10"/>
  </si>
  <si>
    <t>２）痛風</t>
    <rPh sb="2" eb="4">
      <t>ツウフウ</t>
    </rPh>
    <phoneticPr fontId="10"/>
  </si>
  <si>
    <t>７　神経・筋肉系</t>
    <rPh sb="2" eb="4">
      <t>シンケイ</t>
    </rPh>
    <rPh sb="5" eb="8">
      <t>キンニクケイ</t>
    </rPh>
    <phoneticPr fontId="10"/>
  </si>
  <si>
    <t>（１）脳血管障害</t>
    <rPh sb="3" eb="6">
      <t>ノウケッカン</t>
    </rPh>
    <rPh sb="6" eb="8">
      <t>ショウガイ</t>
    </rPh>
    <phoneticPr fontId="10"/>
  </si>
  <si>
    <t>（２）脳腫瘍</t>
    <rPh sb="3" eb="6">
      <t>ノウシュヨウ</t>
    </rPh>
    <phoneticPr fontId="10"/>
  </si>
  <si>
    <t>（３）アルツハイマー病</t>
    <rPh sb="10" eb="11">
      <t>ビョウ</t>
    </rPh>
    <phoneticPr fontId="10"/>
  </si>
  <si>
    <t>（４）パーキンソン病</t>
    <rPh sb="9" eb="10">
      <t>ビョウ</t>
    </rPh>
    <phoneticPr fontId="10"/>
  </si>
  <si>
    <t>８　感染症</t>
    <rPh sb="2" eb="5">
      <t>カンセンショウ</t>
    </rPh>
    <phoneticPr fontId="10"/>
  </si>
  <si>
    <t>（１）病原微生物学の概要</t>
    <rPh sb="3" eb="5">
      <t>ビョウゲン</t>
    </rPh>
    <rPh sb="5" eb="8">
      <t>ビセイブツ</t>
    </rPh>
    <rPh sb="8" eb="9">
      <t>ガク</t>
    </rPh>
    <rPh sb="10" eb="12">
      <t>ガイヨウ</t>
    </rPh>
    <phoneticPr fontId="10"/>
  </si>
  <si>
    <t>１）分類</t>
    <rPh sb="2" eb="4">
      <t>ブンルイ</t>
    </rPh>
    <phoneticPr fontId="10"/>
  </si>
  <si>
    <t>２）微細構造と機能</t>
    <rPh sb="2" eb="4">
      <t>ビサイ</t>
    </rPh>
    <rPh sb="4" eb="6">
      <t>コウゾウ</t>
    </rPh>
    <rPh sb="7" eb="9">
      <t>キノウ</t>
    </rPh>
    <phoneticPr fontId="10"/>
  </si>
  <si>
    <t>３）遺伝子と微生物</t>
    <rPh sb="2" eb="5">
      <t>イデンシ</t>
    </rPh>
    <rPh sb="6" eb="9">
      <t>ビセイブツ</t>
    </rPh>
    <phoneticPr fontId="10"/>
  </si>
  <si>
    <t>４）変異と遺伝</t>
    <rPh sb="2" eb="4">
      <t>ヘンイ</t>
    </rPh>
    <rPh sb="5" eb="7">
      <t>イデン</t>
    </rPh>
    <phoneticPr fontId="10"/>
  </si>
  <si>
    <t>５）耐性と感受性</t>
    <rPh sb="2" eb="4">
      <t>タイセイ</t>
    </rPh>
    <rPh sb="5" eb="8">
      <t>カンジュセイ</t>
    </rPh>
    <phoneticPr fontId="10"/>
  </si>
  <si>
    <t>６）化学療法剤</t>
    <rPh sb="2" eb="4">
      <t>カガク</t>
    </rPh>
    <rPh sb="4" eb="7">
      <t>リョウホウザイ</t>
    </rPh>
    <phoneticPr fontId="10"/>
  </si>
  <si>
    <t>７）ワクチン</t>
    <phoneticPr fontId="10"/>
  </si>
  <si>
    <t>８）滅菌と消毒</t>
    <rPh sb="2" eb="4">
      <t>メッキン</t>
    </rPh>
    <rPh sb="5" eb="7">
      <t>ショウドク</t>
    </rPh>
    <phoneticPr fontId="10"/>
  </si>
  <si>
    <t>（２）病原微生物の特徴</t>
    <rPh sb="3" eb="5">
      <t>ビョウゲン</t>
    </rPh>
    <rPh sb="5" eb="8">
      <t>ビセイブツ</t>
    </rPh>
    <rPh sb="9" eb="11">
      <t>トクチョウ</t>
    </rPh>
    <phoneticPr fontId="10"/>
  </si>
  <si>
    <t>１）感染性微生物</t>
    <rPh sb="2" eb="5">
      <t>カンセンセイ</t>
    </rPh>
    <rPh sb="5" eb="8">
      <t>ビセイブツ</t>
    </rPh>
    <phoneticPr fontId="10"/>
  </si>
  <si>
    <t>２）細菌の性質</t>
    <rPh sb="2" eb="4">
      <t>サイキン</t>
    </rPh>
    <rPh sb="5" eb="7">
      <t>セイシツ</t>
    </rPh>
    <phoneticPr fontId="10"/>
  </si>
  <si>
    <t>３）抗菌療法と薬剤耐性菌</t>
    <rPh sb="2" eb="4">
      <t>コウキン</t>
    </rPh>
    <rPh sb="4" eb="6">
      <t>リョウホウ</t>
    </rPh>
    <rPh sb="7" eb="9">
      <t>ヤクザイ</t>
    </rPh>
    <rPh sb="9" eb="12">
      <t>タイセイキン</t>
    </rPh>
    <phoneticPr fontId="10"/>
  </si>
  <si>
    <t>９　腎臓・泌尿器・生殖器系</t>
    <rPh sb="2" eb="4">
      <t>ジンゾウ</t>
    </rPh>
    <rPh sb="5" eb="6">
      <t>ピツ</t>
    </rPh>
    <rPh sb="6" eb="8">
      <t>ニョウキ</t>
    </rPh>
    <rPh sb="9" eb="12">
      <t>セイショクキ</t>
    </rPh>
    <rPh sb="12" eb="13">
      <t>ケイ</t>
    </rPh>
    <phoneticPr fontId="10"/>
  </si>
  <si>
    <t>（１）腎炎</t>
    <rPh sb="3" eb="5">
      <t>ジンエン</t>
    </rPh>
    <phoneticPr fontId="10"/>
  </si>
  <si>
    <t>１）腎孟腎炎</t>
    <rPh sb="2" eb="3">
      <t>ジン</t>
    </rPh>
    <rPh sb="3" eb="4">
      <t>モウ</t>
    </rPh>
    <rPh sb="4" eb="6">
      <t>ジンエン</t>
    </rPh>
    <phoneticPr fontId="10"/>
  </si>
  <si>
    <t>２）糸球体腎炎</t>
    <rPh sb="2" eb="5">
      <t>シキュウタイ</t>
    </rPh>
    <rPh sb="5" eb="7">
      <t>ジンエン</t>
    </rPh>
    <phoneticPr fontId="10"/>
  </si>
  <si>
    <t>３）急性腎炎</t>
    <rPh sb="2" eb="4">
      <t>キュウセイ</t>
    </rPh>
    <rPh sb="4" eb="6">
      <t>ジンエン</t>
    </rPh>
    <phoneticPr fontId="10"/>
  </si>
  <si>
    <t>４）慢性腎炎</t>
    <rPh sb="2" eb="4">
      <t>マンセイ</t>
    </rPh>
    <rPh sb="4" eb="6">
      <t>ジンエン</t>
    </rPh>
    <phoneticPr fontId="10"/>
  </si>
  <si>
    <t>（２）ネフローゼ</t>
    <phoneticPr fontId="10"/>
  </si>
  <si>
    <t>（３）腎・尿路結石</t>
    <rPh sb="3" eb="4">
      <t>ジン</t>
    </rPh>
    <rPh sb="5" eb="7">
      <t>ニョウロ</t>
    </rPh>
    <rPh sb="7" eb="9">
      <t>ケッセキ</t>
    </rPh>
    <phoneticPr fontId="10"/>
  </si>
  <si>
    <t>（４）腎泌尿生殖器外傷</t>
    <rPh sb="3" eb="4">
      <t>ジン</t>
    </rPh>
    <rPh sb="4" eb="6">
      <t>ヒニョウ</t>
    </rPh>
    <rPh sb="6" eb="9">
      <t>セイショクキ</t>
    </rPh>
    <rPh sb="9" eb="11">
      <t>ガイショウ</t>
    </rPh>
    <phoneticPr fontId="10"/>
  </si>
  <si>
    <t>（５）腎泌尿生殖器腫瘍</t>
    <rPh sb="3" eb="4">
      <t>ジン</t>
    </rPh>
    <rPh sb="4" eb="6">
      <t>ヒニョウ</t>
    </rPh>
    <rPh sb="6" eb="9">
      <t>セイショクキ</t>
    </rPh>
    <rPh sb="9" eb="11">
      <t>シュヨウ</t>
    </rPh>
    <phoneticPr fontId="10"/>
  </si>
  <si>
    <t>（６）腎不全の治療</t>
    <rPh sb="3" eb="6">
      <t>ジンフゼン</t>
    </rPh>
    <rPh sb="7" eb="9">
      <t>チリョウ</t>
    </rPh>
    <phoneticPr fontId="10"/>
  </si>
  <si>
    <t>１）慢性腎臓病</t>
    <rPh sb="2" eb="4">
      <t>マンセイ</t>
    </rPh>
    <rPh sb="4" eb="7">
      <t>ジンゾウビョウ</t>
    </rPh>
    <phoneticPr fontId="10"/>
  </si>
  <si>
    <t>２）急性腎障害</t>
    <rPh sb="2" eb="4">
      <t>キュウセイ</t>
    </rPh>
    <rPh sb="4" eb="7">
      <t>ジンショウガイ</t>
    </rPh>
    <phoneticPr fontId="10"/>
  </si>
  <si>
    <t>（７）電解質異常</t>
    <rPh sb="3" eb="6">
      <t>デンカイシツ</t>
    </rPh>
    <rPh sb="6" eb="8">
      <t>イジョウ</t>
    </rPh>
    <phoneticPr fontId="10"/>
  </si>
  <si>
    <t>（８）男性生殖器疾患</t>
    <rPh sb="3" eb="5">
      <t>ダンセイ</t>
    </rPh>
    <rPh sb="5" eb="8">
      <t>セイショクキ</t>
    </rPh>
    <rPh sb="8" eb="10">
      <t>シッカン</t>
    </rPh>
    <phoneticPr fontId="10"/>
  </si>
  <si>
    <t>（９）女性生殖器疾患</t>
    <rPh sb="3" eb="5">
      <t>ジョセイ</t>
    </rPh>
    <rPh sb="5" eb="8">
      <t>セイショクキ</t>
    </rPh>
    <rPh sb="8" eb="10">
      <t>シッカン</t>
    </rPh>
    <phoneticPr fontId="10"/>
  </si>
  <si>
    <t>10　消化器系の疾患</t>
    <rPh sb="3" eb="7">
      <t>ショウカキケイ</t>
    </rPh>
    <rPh sb="8" eb="10">
      <t>シッカン</t>
    </rPh>
    <phoneticPr fontId="10"/>
  </si>
  <si>
    <t>（１）胃</t>
    <rPh sb="3" eb="4">
      <t>イ</t>
    </rPh>
    <phoneticPr fontId="10"/>
  </si>
  <si>
    <t>（２）小腸</t>
    <rPh sb="3" eb="5">
      <t>ショウチョウ</t>
    </rPh>
    <phoneticPr fontId="10"/>
  </si>
  <si>
    <t>（３）大腸</t>
    <rPh sb="3" eb="5">
      <t>ダイチョウ</t>
    </rPh>
    <phoneticPr fontId="10"/>
  </si>
  <si>
    <t>（４）肝胆道</t>
    <rPh sb="3" eb="6">
      <t>カンタンドウ</t>
    </rPh>
    <phoneticPr fontId="10"/>
  </si>
  <si>
    <t>（５）膵臓</t>
    <rPh sb="3" eb="5">
      <t>スイゾウ</t>
    </rPh>
    <phoneticPr fontId="10"/>
  </si>
  <si>
    <t>（６）食道</t>
    <rPh sb="3" eb="5">
      <t>ショクドウ</t>
    </rPh>
    <phoneticPr fontId="10"/>
  </si>
  <si>
    <t>（７）その他</t>
    <rPh sb="5" eb="6">
      <t>タ</t>
    </rPh>
    <phoneticPr fontId="10"/>
  </si>
  <si>
    <t>11　血液系</t>
    <rPh sb="3" eb="5">
      <t>ケツエキ</t>
    </rPh>
    <rPh sb="5" eb="6">
      <t>ケイ</t>
    </rPh>
    <phoneticPr fontId="10"/>
  </si>
  <si>
    <t>（１）赤血球</t>
    <rPh sb="3" eb="6">
      <t>セッケッキュウ</t>
    </rPh>
    <phoneticPr fontId="10"/>
  </si>
  <si>
    <t>（２）白血球</t>
    <rPh sb="3" eb="6">
      <t>ハッケッキュウ</t>
    </rPh>
    <phoneticPr fontId="10"/>
  </si>
  <si>
    <t>（３）輸血</t>
    <rPh sb="3" eb="5">
      <t>ユケツ</t>
    </rPh>
    <phoneticPr fontId="10"/>
  </si>
  <si>
    <t>（４）その他</t>
    <rPh sb="5" eb="6">
      <t>タ</t>
    </rPh>
    <phoneticPr fontId="10"/>
  </si>
  <si>
    <t>12　麻酔科学</t>
    <rPh sb="3" eb="5">
      <t>マスイ</t>
    </rPh>
    <rPh sb="5" eb="7">
      <t>カガク</t>
    </rPh>
    <phoneticPr fontId="10"/>
  </si>
  <si>
    <t>（１）麻酔科学の歴史</t>
    <rPh sb="3" eb="5">
      <t>マスイ</t>
    </rPh>
    <rPh sb="5" eb="7">
      <t>カガク</t>
    </rPh>
    <rPh sb="8" eb="10">
      <t>レキシ</t>
    </rPh>
    <phoneticPr fontId="10"/>
  </si>
  <si>
    <t>（２）手術室での麻酔</t>
    <rPh sb="3" eb="6">
      <t>シュジュツシツ</t>
    </rPh>
    <rPh sb="8" eb="10">
      <t>マスイ</t>
    </rPh>
    <phoneticPr fontId="10"/>
  </si>
  <si>
    <t>１）全身麻酔</t>
    <rPh sb="2" eb="4">
      <t>ゼンシン</t>
    </rPh>
    <rPh sb="4" eb="6">
      <t>マスイ</t>
    </rPh>
    <phoneticPr fontId="10"/>
  </si>
  <si>
    <t>２）脊髄くも膜下麻酔</t>
    <rPh sb="2" eb="4">
      <t>セキズイ</t>
    </rPh>
    <rPh sb="6" eb="8">
      <t>マッカ</t>
    </rPh>
    <rPh sb="8" eb="10">
      <t>マスイ</t>
    </rPh>
    <phoneticPr fontId="10"/>
  </si>
  <si>
    <t>３）硬膜外麻酔</t>
    <rPh sb="2" eb="5">
      <t>コウマクガイ</t>
    </rPh>
    <rPh sb="5" eb="7">
      <t>マスイ</t>
    </rPh>
    <phoneticPr fontId="10"/>
  </si>
  <si>
    <t>４）局所麻酔、伝達麻酔</t>
    <rPh sb="2" eb="4">
      <t>キョクショ</t>
    </rPh>
    <rPh sb="4" eb="6">
      <t>マスイ</t>
    </rPh>
    <rPh sb="7" eb="9">
      <t>デンタツ</t>
    </rPh>
    <rPh sb="9" eb="11">
      <t>マスイ</t>
    </rPh>
    <phoneticPr fontId="10"/>
  </si>
  <si>
    <t>５）麻酔器</t>
    <rPh sb="2" eb="5">
      <t>マスイキ</t>
    </rPh>
    <phoneticPr fontId="10"/>
  </si>
  <si>
    <t>６）術中モニタ</t>
    <rPh sb="2" eb="3">
      <t>ジュツ</t>
    </rPh>
    <rPh sb="3" eb="4">
      <t>チュウ</t>
    </rPh>
    <phoneticPr fontId="10"/>
  </si>
  <si>
    <t>（３）ペインクリニック</t>
    <phoneticPr fontId="10"/>
  </si>
  <si>
    <t>１）各種神経ブロック</t>
    <rPh sb="2" eb="4">
      <t>カクシュ</t>
    </rPh>
    <rPh sb="4" eb="6">
      <t>シンケイ</t>
    </rPh>
    <phoneticPr fontId="10"/>
  </si>
  <si>
    <t>２）対象疾患</t>
    <rPh sb="2" eb="4">
      <t>タイショウ</t>
    </rPh>
    <rPh sb="4" eb="6">
      <t>シッカン</t>
    </rPh>
    <phoneticPr fontId="10"/>
  </si>
  <si>
    <t>（５）集中治療での役割</t>
    <rPh sb="3" eb="5">
      <t>シュウチュウ</t>
    </rPh>
    <rPh sb="5" eb="7">
      <t>チリョウ</t>
    </rPh>
    <rPh sb="9" eb="11">
      <t>ヤクワリ</t>
    </rPh>
    <phoneticPr fontId="10"/>
  </si>
  <si>
    <t>１）呼吸管理</t>
    <rPh sb="2" eb="4">
      <t>コキュウ</t>
    </rPh>
    <rPh sb="4" eb="6">
      <t>カンリ</t>
    </rPh>
    <phoneticPr fontId="10"/>
  </si>
  <si>
    <t>２）循環管理</t>
    <rPh sb="2" eb="4">
      <t>ジュンカン</t>
    </rPh>
    <rPh sb="4" eb="6">
      <t>カンリ</t>
    </rPh>
    <phoneticPr fontId="10"/>
  </si>
  <si>
    <t>３）術後管理</t>
    <rPh sb="2" eb="4">
      <t>ジュツゴ</t>
    </rPh>
    <rPh sb="4" eb="6">
      <t>カンリ</t>
    </rPh>
    <phoneticPr fontId="10"/>
  </si>
  <si>
    <t>13　集中治療・救急医学</t>
    <rPh sb="3" eb="5">
      <t>シュウチュウ</t>
    </rPh>
    <rPh sb="5" eb="7">
      <t>チリョウ</t>
    </rPh>
    <rPh sb="8" eb="10">
      <t>キュウキュウ</t>
    </rPh>
    <rPh sb="10" eb="12">
      <t>イガク</t>
    </rPh>
    <phoneticPr fontId="10"/>
  </si>
  <si>
    <t>（１）集中治療の体制と特徴</t>
    <rPh sb="3" eb="5">
      <t>シュウチュウ</t>
    </rPh>
    <rPh sb="5" eb="7">
      <t>チリョウ</t>
    </rPh>
    <rPh sb="8" eb="10">
      <t>タイセイ</t>
    </rPh>
    <rPh sb="11" eb="13">
      <t>トクチョウ</t>
    </rPh>
    <phoneticPr fontId="10"/>
  </si>
  <si>
    <t>１）ICU</t>
    <phoneticPr fontId="10"/>
  </si>
  <si>
    <t>２）CCU</t>
    <phoneticPr fontId="10"/>
  </si>
  <si>
    <t>３）NICU</t>
    <phoneticPr fontId="10"/>
  </si>
  <si>
    <t>（２）患者管理</t>
    <rPh sb="3" eb="5">
      <t>カンジャ</t>
    </rPh>
    <rPh sb="5" eb="7">
      <t>カンリ</t>
    </rPh>
    <phoneticPr fontId="10"/>
  </si>
  <si>
    <t>（３）一般的救急措置</t>
    <rPh sb="3" eb="6">
      <t>イッパンテキ</t>
    </rPh>
    <rPh sb="6" eb="8">
      <t>キュウキュウ</t>
    </rPh>
    <rPh sb="8" eb="10">
      <t>ソチ</t>
    </rPh>
    <phoneticPr fontId="10"/>
  </si>
  <si>
    <t>（４）救急医療体制</t>
    <rPh sb="3" eb="5">
      <t>キュウキュウ</t>
    </rPh>
    <rPh sb="5" eb="7">
      <t>イリョウ</t>
    </rPh>
    <rPh sb="7" eb="9">
      <t>タイセイ</t>
    </rPh>
    <phoneticPr fontId="10"/>
  </si>
  <si>
    <t>14　手術医学</t>
    <rPh sb="3" eb="5">
      <t>シュジュツ</t>
    </rPh>
    <rPh sb="5" eb="7">
      <t>イガク</t>
    </rPh>
    <phoneticPr fontId="10"/>
  </si>
  <si>
    <t>（１）感染防止</t>
    <rPh sb="3" eb="5">
      <t>カンセン</t>
    </rPh>
    <rPh sb="5" eb="7">
      <t>ボウシ</t>
    </rPh>
    <phoneticPr fontId="10"/>
  </si>
  <si>
    <t>（２）手術用機器</t>
    <rPh sb="3" eb="6">
      <t>シュジュツヨウ</t>
    </rPh>
    <rPh sb="6" eb="8">
      <t>キキ</t>
    </rPh>
    <phoneticPr fontId="10"/>
  </si>
  <si>
    <t>（３）麻酔関連機器</t>
    <rPh sb="3" eb="5">
      <t>マスイ</t>
    </rPh>
    <rPh sb="5" eb="7">
      <t>カンレン</t>
    </rPh>
    <rPh sb="7" eb="9">
      <t>キキ</t>
    </rPh>
    <phoneticPr fontId="10"/>
  </si>
  <si>
    <t>（４）モニタ機器</t>
    <rPh sb="6" eb="8">
      <t>キキ</t>
    </rPh>
    <phoneticPr fontId="10"/>
  </si>
  <si>
    <t>15　臨床生理学検査</t>
    <rPh sb="3" eb="5">
      <t>リンショウ</t>
    </rPh>
    <rPh sb="5" eb="8">
      <t>セイリガク</t>
    </rPh>
    <rPh sb="8" eb="10">
      <t>ケンサ</t>
    </rPh>
    <phoneticPr fontId="10"/>
  </si>
  <si>
    <t>（１）呼吸器系検査</t>
    <rPh sb="3" eb="7">
      <t>コキュウキケイ</t>
    </rPh>
    <rPh sb="7" eb="9">
      <t>ケンサ</t>
    </rPh>
    <phoneticPr fontId="10"/>
  </si>
  <si>
    <t>（２）循環器系検査</t>
    <rPh sb="3" eb="7">
      <t>ジュンカンキケイ</t>
    </rPh>
    <rPh sb="7" eb="9">
      <t>ケンサ</t>
    </rPh>
    <phoneticPr fontId="10"/>
  </si>
  <si>
    <t>（３）代謝・腎臓系検査</t>
    <rPh sb="3" eb="5">
      <t>タイシャ</t>
    </rPh>
    <rPh sb="6" eb="8">
      <t>ジンゾウ</t>
    </rPh>
    <rPh sb="8" eb="9">
      <t>ケイ</t>
    </rPh>
    <rPh sb="9" eb="11">
      <t>ケンサ</t>
    </rPh>
    <phoneticPr fontId="10"/>
  </si>
  <si>
    <t>（４）神経・筋機能検査</t>
    <rPh sb="3" eb="5">
      <t>シンケイ</t>
    </rPh>
    <rPh sb="6" eb="7">
      <t>キン</t>
    </rPh>
    <rPh sb="7" eb="9">
      <t>キノウ</t>
    </rPh>
    <rPh sb="9" eb="11">
      <t>ケンサ</t>
    </rPh>
    <phoneticPr fontId="10"/>
  </si>
  <si>
    <t>（５）患者管理</t>
    <rPh sb="3" eb="5">
      <t>カンジャ</t>
    </rPh>
    <rPh sb="5" eb="7">
      <t>カンリ</t>
    </rPh>
    <phoneticPr fontId="10"/>
  </si>
  <si>
    <t>臨床実習</t>
    <rPh sb="0" eb="2">
      <t>リンショウ</t>
    </rPh>
    <rPh sb="2" eb="4">
      <t>ジッシュウ</t>
    </rPh>
    <phoneticPr fontId="10"/>
  </si>
  <si>
    <t>１　血液浄化療法関連実習</t>
    <rPh sb="2" eb="4">
      <t>ケツエキ</t>
    </rPh>
    <rPh sb="4" eb="6">
      <t>ジョウカ</t>
    </rPh>
    <rPh sb="6" eb="8">
      <t>リョウホウ</t>
    </rPh>
    <rPh sb="8" eb="10">
      <t>カンレン</t>
    </rPh>
    <rPh sb="10" eb="12">
      <t>ジッシュウ</t>
    </rPh>
    <phoneticPr fontId="10"/>
  </si>
  <si>
    <t>２　呼吸療法関連実習（集中治療室と手術室での実習を含む）</t>
    <rPh sb="2" eb="4">
      <t>コキュウ</t>
    </rPh>
    <rPh sb="4" eb="6">
      <t>リョウホウ</t>
    </rPh>
    <rPh sb="6" eb="8">
      <t>カンレン</t>
    </rPh>
    <rPh sb="8" eb="10">
      <t>ジッシュウ</t>
    </rPh>
    <rPh sb="11" eb="13">
      <t>シュウチュウ</t>
    </rPh>
    <rPh sb="13" eb="16">
      <t>チリョウシツ</t>
    </rPh>
    <rPh sb="17" eb="20">
      <t>シュジュツシツ</t>
    </rPh>
    <rPh sb="22" eb="24">
      <t>ジッシュウ</t>
    </rPh>
    <rPh sb="25" eb="26">
      <t>フク</t>
    </rPh>
    <phoneticPr fontId="10"/>
  </si>
  <si>
    <t>３　循環器関連実習（集中治療室と手術室での実習及び人工心肺装置の実習を含む）</t>
    <rPh sb="2" eb="5">
      <t>ジュンカンキ</t>
    </rPh>
    <rPh sb="5" eb="7">
      <t>カンレン</t>
    </rPh>
    <rPh sb="7" eb="9">
      <t>ジッシュウ</t>
    </rPh>
    <rPh sb="10" eb="12">
      <t>シュウチュウ</t>
    </rPh>
    <rPh sb="12" eb="15">
      <t>チリョウシツ</t>
    </rPh>
    <rPh sb="16" eb="19">
      <t>シュジュツシツ</t>
    </rPh>
    <rPh sb="21" eb="23">
      <t>ジッシュウ</t>
    </rPh>
    <rPh sb="23" eb="24">
      <t>オヨ</t>
    </rPh>
    <rPh sb="25" eb="27">
      <t>ジンコウ</t>
    </rPh>
    <rPh sb="27" eb="29">
      <t>シンパイ</t>
    </rPh>
    <rPh sb="29" eb="31">
      <t>ソウチ</t>
    </rPh>
    <rPh sb="32" eb="34">
      <t>ジッシュウ</t>
    </rPh>
    <rPh sb="35" eb="36">
      <t>フク</t>
    </rPh>
    <phoneticPr fontId="10"/>
  </si>
  <si>
    <t>４　治療機器関連実習</t>
    <rPh sb="2" eb="4">
      <t>チリョウ</t>
    </rPh>
    <rPh sb="4" eb="6">
      <t>キキ</t>
    </rPh>
    <rPh sb="6" eb="8">
      <t>カンレン</t>
    </rPh>
    <rPh sb="8" eb="10">
      <t>ジッシュウ</t>
    </rPh>
    <phoneticPr fontId="10"/>
  </si>
  <si>
    <t>５　医療機器管理業務実習</t>
    <rPh sb="2" eb="4">
      <t>イリョウ</t>
    </rPh>
    <rPh sb="4" eb="6">
      <t>キキ</t>
    </rPh>
    <rPh sb="6" eb="8">
      <t>カンリ</t>
    </rPh>
    <rPh sb="8" eb="10">
      <t>ギョウム</t>
    </rPh>
    <rPh sb="10" eb="12">
      <t>ジッシュウ</t>
    </rPh>
    <phoneticPr fontId="10"/>
  </si>
  <si>
    <t>６　その他臨床での実習（医療機関各部門の見学実習、臨床支援技術実習、振り返り等）</t>
    <rPh sb="4" eb="5">
      <t>タ</t>
    </rPh>
    <rPh sb="5" eb="7">
      <t>リンショウ</t>
    </rPh>
    <rPh sb="9" eb="11">
      <t>ジッシュウ</t>
    </rPh>
    <rPh sb="12" eb="14">
      <t>イリョウ</t>
    </rPh>
    <rPh sb="14" eb="16">
      <t>キカン</t>
    </rPh>
    <rPh sb="16" eb="19">
      <t>カクブモン</t>
    </rPh>
    <rPh sb="20" eb="22">
      <t>ケンガク</t>
    </rPh>
    <rPh sb="22" eb="24">
      <t>ジッシュウ</t>
    </rPh>
    <rPh sb="25" eb="27">
      <t>リンショウ</t>
    </rPh>
    <rPh sb="27" eb="29">
      <t>シエン</t>
    </rPh>
    <rPh sb="29" eb="31">
      <t>ギジュツ</t>
    </rPh>
    <rPh sb="31" eb="33">
      <t>ジッシュウ</t>
    </rPh>
    <rPh sb="34" eb="35">
      <t>フ</t>
    </rPh>
    <rPh sb="36" eb="37">
      <t>カエ</t>
    </rPh>
    <rPh sb="38" eb="39">
      <t>トウ</t>
    </rPh>
    <phoneticPr fontId="10"/>
  </si>
  <si>
    <t>７学内実習（臨床実習前後の技術・知識の到達度評価）</t>
    <rPh sb="1" eb="3">
      <t>ガクナイ</t>
    </rPh>
    <rPh sb="3" eb="5">
      <t>ジッシュウ</t>
    </rPh>
    <rPh sb="6" eb="8">
      <t>リンショウ</t>
    </rPh>
    <rPh sb="8" eb="10">
      <t>ジッシュウ</t>
    </rPh>
    <rPh sb="10" eb="12">
      <t>ゼンゴ</t>
    </rPh>
    <rPh sb="13" eb="15">
      <t>ギジュツ</t>
    </rPh>
    <rPh sb="16" eb="18">
      <t>チシキ</t>
    </rPh>
    <rPh sb="19" eb="22">
      <t>トウタツド</t>
    </rPh>
    <rPh sb="22" eb="24">
      <t>ヒョウカ</t>
    </rPh>
    <phoneticPr fontId="10"/>
  </si>
  <si>
    <t>８学内実習（実習中後の振り返り等）</t>
    <rPh sb="1" eb="3">
      <t>ガクナイ</t>
    </rPh>
    <rPh sb="3" eb="5">
      <t>ジッシュウ</t>
    </rPh>
    <rPh sb="6" eb="8">
      <t>ジッシュウ</t>
    </rPh>
    <rPh sb="8" eb="9">
      <t>チュウ</t>
    </rPh>
    <rPh sb="9" eb="10">
      <t>ゴ</t>
    </rPh>
    <rPh sb="11" eb="12">
      <t>フ</t>
    </rPh>
    <rPh sb="13" eb="14">
      <t>カエ</t>
    </rPh>
    <rPh sb="15" eb="16">
      <t>トウ</t>
    </rPh>
    <phoneticPr fontId="10"/>
  </si>
  <si>
    <t>（臨床実習において学生に実施させる行為及び、臨床実習指導者の要件については、指導規則、指導ガイドラインに準ずる）</t>
    <rPh sb="1" eb="3">
      <t>リンショウ</t>
    </rPh>
    <rPh sb="3" eb="5">
      <t>ジッシュウ</t>
    </rPh>
    <rPh sb="9" eb="11">
      <t>ガクセイ</t>
    </rPh>
    <rPh sb="12" eb="14">
      <t>ジッシ</t>
    </rPh>
    <rPh sb="17" eb="19">
      <t>コウイ</t>
    </rPh>
    <rPh sb="19" eb="20">
      <t>オヨ</t>
    </rPh>
    <rPh sb="22" eb="24">
      <t>リンショウ</t>
    </rPh>
    <rPh sb="24" eb="26">
      <t>ジッシュウ</t>
    </rPh>
    <rPh sb="26" eb="29">
      <t>シドウシャ</t>
    </rPh>
    <rPh sb="30" eb="32">
      <t>ヨウケン</t>
    </rPh>
    <rPh sb="38" eb="40">
      <t>シドウ</t>
    </rPh>
    <rPh sb="40" eb="42">
      <t>キソク</t>
    </rPh>
    <rPh sb="43" eb="45">
      <t>シドウ</t>
    </rPh>
    <rPh sb="52" eb="53">
      <t>ジュン</t>
    </rPh>
    <phoneticPr fontId="10"/>
  </si>
  <si>
    <t>合計</t>
    <rPh sb="0" eb="2">
      <t>ゴウケイ</t>
    </rPh>
    <phoneticPr fontId="10"/>
  </si>
  <si>
    <t>臨床工学技士法第14条第４号の規定に基づき厚生労働大臣が指定する科目について</t>
    <rPh sb="0" eb="2">
      <t>リンショウ</t>
    </rPh>
    <rPh sb="2" eb="4">
      <t>コウガク</t>
    </rPh>
    <rPh sb="4" eb="6">
      <t>ギシ</t>
    </rPh>
    <rPh sb="6" eb="7">
      <t>ホウ</t>
    </rPh>
    <rPh sb="7" eb="8">
      <t>ダイ</t>
    </rPh>
    <rPh sb="10" eb="11">
      <t>ジョウ</t>
    </rPh>
    <rPh sb="11" eb="12">
      <t>ダイ</t>
    </rPh>
    <rPh sb="13" eb="14">
      <t>ゴウ</t>
    </rPh>
    <rPh sb="15" eb="17">
      <t>キテイ</t>
    </rPh>
    <rPh sb="18" eb="19">
      <t>モト</t>
    </rPh>
    <rPh sb="21" eb="23">
      <t>コウセイ</t>
    </rPh>
    <rPh sb="23" eb="25">
      <t>ロウドウ</t>
    </rPh>
    <rPh sb="25" eb="27">
      <t>ダイジン</t>
    </rPh>
    <rPh sb="28" eb="30">
      <t>シテイ</t>
    </rPh>
    <rPh sb="32" eb="34">
      <t>カモク</t>
    </rPh>
    <phoneticPr fontId="10"/>
  </si>
  <si>
    <t>臨床工学技士法第14条第４号の規定に基づき厚生労働大臣が指定する科目について</t>
    <rPh sb="0" eb="8">
      <t>リンショウコウガクギシホウダイ</t>
    </rPh>
    <rPh sb="10" eb="12">
      <t>ジョウダイ</t>
    </rPh>
    <rPh sb="13" eb="14">
      <t>ゴウ</t>
    </rPh>
    <rPh sb="15" eb="17">
      <t>キテイ</t>
    </rPh>
    <rPh sb="18" eb="19">
      <t>モト</t>
    </rPh>
    <rPh sb="21" eb="23">
      <t>コウセイ</t>
    </rPh>
    <rPh sb="23" eb="25">
      <t>ロウドウ</t>
    </rPh>
    <rPh sb="25" eb="27">
      <t>ダイジン</t>
    </rPh>
    <rPh sb="28" eb="30">
      <t>シテイ</t>
    </rPh>
    <rPh sb="32" eb="34">
      <t>カモク</t>
    </rPh>
    <phoneticPr fontId="10"/>
  </si>
  <si>
    <t>１　履修証明書（様式２）</t>
    <phoneticPr fontId="10"/>
  </si>
  <si>
    <t>２　単位・時間数新旧表（様式３）</t>
    <phoneticPr fontId="10"/>
  </si>
  <si>
    <t>３　教科内容対比表（様式４）</t>
    <phoneticPr fontId="10"/>
  </si>
  <si>
    <t>上記の者は、本学において臨床工学技士等に関する法律施行令第14条第四号の規定に基づき厚生労働大臣が指定する科目として、次のものを修めて卒業したことを証明する。</t>
    <rPh sb="14" eb="16">
      <t>コウガク</t>
    </rPh>
    <rPh sb="16" eb="18">
      <t>ギシ</t>
    </rPh>
    <rPh sb="49" eb="51">
      <t>シテイ</t>
    </rPh>
    <phoneticPr fontId="10"/>
  </si>
  <si>
    <t>令14条４号</t>
    <rPh sb="0" eb="1">
      <t>レイ</t>
    </rPh>
    <rPh sb="3" eb="4">
      <t>ジョウ</t>
    </rPh>
    <rPh sb="5" eb="6">
      <t>ゴウ</t>
    </rPh>
    <phoneticPr fontId="10"/>
  </si>
  <si>
    <t>②</t>
    <phoneticPr fontId="10"/>
  </si>
  <si>
    <t>③</t>
    <phoneticPr fontId="10"/>
  </si>
  <si>
    <t>⑤</t>
    <phoneticPr fontId="10"/>
  </si>
  <si>
    <t>⑥</t>
    <phoneticPr fontId="10"/>
  </si>
  <si>
    <t>⑦</t>
    <phoneticPr fontId="10"/>
  </si>
  <si>
    <t>⑧</t>
    <phoneticPr fontId="10"/>
  </si>
  <si>
    <t>⑨</t>
    <phoneticPr fontId="10"/>
  </si>
  <si>
    <t>⑩</t>
    <phoneticPr fontId="10"/>
  </si>
  <si>
    <t>⑪</t>
    <phoneticPr fontId="10"/>
  </si>
  <si>
    <t>⑫</t>
    <phoneticPr fontId="10"/>
  </si>
  <si>
    <t>⑬</t>
    <phoneticPr fontId="10"/>
  </si>
  <si>
    <t>⑭</t>
    <phoneticPr fontId="10"/>
  </si>
  <si>
    <t>⑮</t>
    <phoneticPr fontId="10"/>
  </si>
  <si>
    <t>⑯</t>
    <phoneticPr fontId="10"/>
  </si>
  <si>
    <t>⑰</t>
    <phoneticPr fontId="10"/>
  </si>
  <si>
    <t>⑲</t>
    <phoneticPr fontId="10"/>
  </si>
  <si>
    <t>㉒</t>
    <phoneticPr fontId="10"/>
  </si>
  <si>
    <t>㉔</t>
    <phoneticPr fontId="10"/>
  </si>
  <si>
    <t>⑱</t>
    <phoneticPr fontId="10"/>
  </si>
  <si>
    <t>⑳</t>
    <phoneticPr fontId="10"/>
  </si>
  <si>
    <t>㉑</t>
    <phoneticPr fontId="10"/>
  </si>
  <si>
    <t>㉓</t>
    <phoneticPr fontId="10"/>
  </si>
  <si>
    <t>㉕</t>
    <phoneticPr fontId="10"/>
  </si>
  <si>
    <t>㉖</t>
    <phoneticPr fontId="10"/>
  </si>
  <si>
    <t>㉗</t>
    <phoneticPr fontId="10"/>
  </si>
  <si>
    <t>㉘</t>
    <phoneticPr fontId="10"/>
  </si>
  <si>
    <t>㉙</t>
    <phoneticPr fontId="10"/>
  </si>
  <si>
    <t>㉚</t>
    <phoneticPr fontId="10"/>
  </si>
  <si>
    <t>㉛</t>
    <phoneticPr fontId="10"/>
  </si>
  <si>
    <t>様式１</t>
    <rPh sb="0" eb="2">
      <t>ヨウシキ</t>
    </rPh>
    <phoneticPr fontId="9"/>
  </si>
  <si>
    <t>様式２</t>
    <rPh sb="0" eb="2">
      <t>ヨウシキ</t>
    </rPh>
    <phoneticPr fontId="9"/>
  </si>
  <si>
    <t>様式３</t>
    <rPh sb="0" eb="2">
      <t>ヨウシキ</t>
    </rPh>
    <phoneticPr fontId="10"/>
  </si>
  <si>
    <t>様式４
教　科　内　容　対　比　表</t>
    <rPh sb="0" eb="2">
      <t>ヨウシキ</t>
    </rPh>
    <phoneticPr fontId="10"/>
  </si>
  <si>
    <t>令14条４号：臨床工学技士等に関する法律施行令（以下、令とする。）　第14条第４号の規定に基づき定める科目に関する協議申請</t>
    <rPh sb="0" eb="1">
      <t>レイ</t>
    </rPh>
    <rPh sb="3" eb="4">
      <t>ジョウ</t>
    </rPh>
    <rPh sb="5" eb="6">
      <t>ゴウ</t>
    </rPh>
    <rPh sb="7" eb="9">
      <t>リンショウ</t>
    </rPh>
    <rPh sb="9" eb="11">
      <t>コウガク</t>
    </rPh>
    <rPh sb="11" eb="13">
      <t>ギシ</t>
    </rPh>
    <rPh sb="13" eb="14">
      <t>ナド</t>
    </rPh>
    <rPh sb="15" eb="16">
      <t>カン</t>
    </rPh>
    <rPh sb="18" eb="20">
      <t>ホウリツ</t>
    </rPh>
    <rPh sb="20" eb="23">
      <t>セコウレイ</t>
    </rPh>
    <rPh sb="24" eb="26">
      <t>イカ</t>
    </rPh>
    <rPh sb="27" eb="28">
      <t>レイ</t>
    </rPh>
    <phoneticPr fontId="10"/>
  </si>
  <si>
    <t>02（様式１）令第４号の規定に基づき定める科目に関する協議申請書</t>
    <phoneticPr fontId="10"/>
  </si>
  <si>
    <t>03（様式２）履修証明書</t>
    <phoneticPr fontId="10"/>
  </si>
  <si>
    <r>
      <rPr>
        <b/>
        <sz val="12"/>
        <color rgb="FFFF0000"/>
        <rFont val="ＭＳ ゴシック"/>
        <family val="3"/>
        <charset val="128"/>
      </rPr>
      <t>04</t>
    </r>
    <r>
      <rPr>
        <sz val="12"/>
        <rFont val="ＭＳ ゴシック"/>
        <family val="3"/>
        <charset val="128"/>
      </rPr>
      <t>（様式３）単位・時間数の新旧対照表</t>
    </r>
    <phoneticPr fontId="10"/>
  </si>
  <si>
    <r>
      <rPr>
        <b/>
        <sz val="12"/>
        <color rgb="FFFF0000"/>
        <rFont val="ＭＳ ゴシック"/>
        <family val="3"/>
        <charset val="128"/>
      </rPr>
      <t>05</t>
    </r>
    <r>
      <rPr>
        <sz val="12"/>
        <rFont val="ＭＳ ゴシック"/>
        <family val="3"/>
        <charset val="128"/>
      </rPr>
      <t>（様式４）教科内容対比表</t>
    </r>
    <rPh sb="7" eb="9">
      <t>キョウカ</t>
    </rPh>
    <rPh sb="9" eb="11">
      <t>ナイヨウ</t>
    </rPh>
    <rPh sb="11" eb="13">
      <t>タイヒ</t>
    </rPh>
    <rPh sb="13" eb="14">
      <t>ヒョウ</t>
    </rPh>
    <phoneticPr fontId="10"/>
  </si>
  <si>
    <t>＜厚生労働省告示１１３＞</t>
    <phoneticPr fontId="10"/>
  </si>
  <si>
    <t>留意事項</t>
    <rPh sb="0" eb="2">
      <t>リュウイ</t>
    </rPh>
    <rPh sb="2" eb="4">
      <t>ジコウ</t>
    </rPh>
    <phoneticPr fontId="10"/>
  </si>
  <si>
    <t>チェック欄</t>
    <rPh sb="4" eb="5">
      <t>ラン</t>
    </rPh>
    <phoneticPr fontId="10"/>
  </si>
  <si>
    <t>臨床実習に関する留意事項について</t>
    <rPh sb="0" eb="2">
      <t>リンショウ</t>
    </rPh>
    <rPh sb="2" eb="4">
      <t>ジッシュウ</t>
    </rPh>
    <rPh sb="5" eb="6">
      <t>カン</t>
    </rPh>
    <rPh sb="8" eb="10">
      <t>リュウイ</t>
    </rPh>
    <rPh sb="10" eb="12">
      <t>ジコウ</t>
    </rPh>
    <phoneticPr fontId="10"/>
  </si>
  <si>
    <t>以下のいずれの要件も満たす適当な実習指導者を１名以上配置する予定の施設であることを確認し、臨床実習施設としているか。
（１）各指導内容に対する専門的な知識に優れ、臨床工学技士として５年以上の実務経験を有すること。
（２）厚生労働省が定める基準を満たす臨床実習指導者講習会を修了していること。</t>
    <rPh sb="0" eb="2">
      <t>イカ</t>
    </rPh>
    <rPh sb="7" eb="9">
      <t>ヨウケン</t>
    </rPh>
    <rPh sb="10" eb="11">
      <t>ミ</t>
    </rPh>
    <rPh sb="23" eb="24">
      <t>メイ</t>
    </rPh>
    <rPh sb="24" eb="26">
      <t>イジョウ</t>
    </rPh>
    <rPh sb="26" eb="28">
      <t>ハイチ</t>
    </rPh>
    <rPh sb="30" eb="32">
      <t>ヨテイ</t>
    </rPh>
    <rPh sb="33" eb="35">
      <t>シセツ</t>
    </rPh>
    <rPh sb="41" eb="43">
      <t>カクニン</t>
    </rPh>
    <rPh sb="45" eb="47">
      <t>リンショウ</t>
    </rPh>
    <rPh sb="62" eb="63">
      <t>カク</t>
    </rPh>
    <rPh sb="63" eb="65">
      <t>シドウ</t>
    </rPh>
    <rPh sb="65" eb="67">
      <t>ナイヨウ</t>
    </rPh>
    <rPh sb="68" eb="69">
      <t>タイ</t>
    </rPh>
    <rPh sb="71" eb="74">
      <t>センモンテキ</t>
    </rPh>
    <rPh sb="75" eb="77">
      <t>チシキ</t>
    </rPh>
    <rPh sb="78" eb="79">
      <t>スグ</t>
    </rPh>
    <rPh sb="81" eb="83">
      <t>リンショウ</t>
    </rPh>
    <rPh sb="83" eb="85">
      <t>コウガク</t>
    </rPh>
    <rPh sb="85" eb="87">
      <t>ギシ</t>
    </rPh>
    <rPh sb="125" eb="127">
      <t>リンショウ</t>
    </rPh>
    <phoneticPr fontId="10"/>
  </si>
  <si>
    <t>その他</t>
    <rPh sb="2" eb="3">
      <t>タ</t>
    </rPh>
    <phoneticPr fontId="10"/>
  </si>
  <si>
    <t>授業科目名</t>
    <rPh sb="0" eb="2">
      <t>ジュギョウ</t>
    </rPh>
    <rPh sb="2" eb="5">
      <t>カモクメイ</t>
    </rPh>
    <phoneticPr fontId="10"/>
  </si>
  <si>
    <t>単位数</t>
    <rPh sb="0" eb="3">
      <t>タンイスウ</t>
    </rPh>
    <phoneticPr fontId="10"/>
  </si>
  <si>
    <t>⑮-1</t>
    <phoneticPr fontId="10"/>
  </si>
  <si>
    <t>⑮-2</t>
    <phoneticPr fontId="10"/>
  </si>
  <si>
    <t>⑮-3</t>
    <phoneticPr fontId="10"/>
  </si>
  <si>
    <t>血液浄化療法関連実習</t>
  </si>
  <si>
    <t>呼吸療法関連実習及び循環器関連実習</t>
  </si>
  <si>
    <t>上記以外の臨床実習</t>
    <rPh sb="0" eb="2">
      <t>ジョウキ</t>
    </rPh>
    <rPh sb="2" eb="4">
      <t>イガイ</t>
    </rPh>
    <rPh sb="5" eb="7">
      <t>リンショウ</t>
    </rPh>
    <rPh sb="7" eb="9">
      <t>ジッシュウ</t>
    </rPh>
    <phoneticPr fontId="10"/>
  </si>
  <si>
    <t>※臨床実習の「授業科目名」は、入力不要です。</t>
    <rPh sb="1" eb="3">
      <t>リンショウ</t>
    </rPh>
    <phoneticPr fontId="10"/>
  </si>
  <si>
    <t>　計７単位</t>
    <phoneticPr fontId="10"/>
  </si>
  <si>
    <t>　血液浄化療法関連実習</t>
    <phoneticPr fontId="10"/>
  </si>
  <si>
    <t>　呼吸療法関連実習及び循環器関連実習</t>
    <phoneticPr fontId="10"/>
  </si>
  <si>
    <t>　その他</t>
    <rPh sb="3" eb="4">
      <t>タ</t>
    </rPh>
    <phoneticPr fontId="10"/>
  </si>
  <si>
    <t>　治療機器関連実習及び医療機器管理業務実習</t>
    <phoneticPr fontId="10"/>
  </si>
  <si>
    <t>治療機器関連実習及び医療機器管理業務実習</t>
    <phoneticPr fontId="10"/>
  </si>
  <si>
    <t>　　　　　　　　計 ７単位</t>
    <phoneticPr fontId="10"/>
  </si>
  <si>
    <t>臨床実習前後の技術・知識の到達度評価</t>
    <phoneticPr fontId="10"/>
  </si>
  <si>
    <t>　臨床実習前後の技術・知識の到達度評価</t>
    <phoneticPr fontId="10"/>
  </si>
  <si>
    <t>　　臨床工学技士等に関する法律施行令第十四条第四号の規定に基づき</t>
    <rPh sb="4" eb="6">
      <t>コウガク</t>
    </rPh>
    <rPh sb="6" eb="8">
      <t>ギシ</t>
    </rPh>
    <rPh sb="20" eb="21">
      <t>ヨン</t>
    </rPh>
    <rPh sb="23" eb="24">
      <t>ヨン</t>
    </rPh>
    <phoneticPr fontId="10"/>
  </si>
  <si>
    <t>上記科目における
臨床実習</t>
    <rPh sb="0" eb="2">
      <t>ジョウキ</t>
    </rPh>
    <rPh sb="2" eb="4">
      <t>カモク</t>
    </rPh>
    <rPh sb="9" eb="11">
      <t>リンショウ</t>
    </rPh>
    <rPh sb="11" eb="13">
      <t>ジッシュウ</t>
    </rPh>
    <phoneticPr fontId="10"/>
  </si>
  <si>
    <t>（１）医用工学とその臨床応用</t>
    <rPh sb="3" eb="5">
      <t>イヨウ</t>
    </rPh>
    <rPh sb="5" eb="7">
      <t>コウガク</t>
    </rPh>
    <rPh sb="10" eb="12">
      <t>リンショウ</t>
    </rPh>
    <rPh sb="12" eb="14">
      <t>オウヨウ</t>
    </rPh>
    <phoneticPr fontId="10"/>
  </si>
  <si>
    <t>（２）医用工学と臨床工学</t>
    <rPh sb="3" eb="7">
      <t>イヨウコウガク</t>
    </rPh>
    <rPh sb="8" eb="10">
      <t>リンショウ</t>
    </rPh>
    <rPh sb="10" eb="12">
      <t>コウガク</t>
    </rPh>
    <phoneticPr fontId="10"/>
  </si>
  <si>
    <t>２　医用機器の人体への適用</t>
    <rPh sb="2" eb="4">
      <t>イヨウ</t>
    </rPh>
    <rPh sb="4" eb="6">
      <t>キキ</t>
    </rPh>
    <rPh sb="7" eb="9">
      <t>ジンタイ</t>
    </rPh>
    <rPh sb="11" eb="13">
      <t>テキヨウ</t>
    </rPh>
    <phoneticPr fontId="10"/>
  </si>
  <si>
    <t>（１）安全性と信頼性</t>
    <rPh sb="3" eb="6">
      <t>アンゼンセイ</t>
    </rPh>
    <rPh sb="7" eb="10">
      <t>シンライセイ</t>
    </rPh>
    <phoneticPr fontId="10"/>
  </si>
  <si>
    <t>（２）有効性と経済性</t>
    <rPh sb="3" eb="6">
      <t>ユウコウセイ</t>
    </rPh>
    <rPh sb="7" eb="10">
      <t>ケイザイセイ</t>
    </rPh>
    <phoneticPr fontId="10"/>
  </si>
  <si>
    <t>３　生体計測・監視用機器概論</t>
    <rPh sb="2" eb="4">
      <t>セイタイ</t>
    </rPh>
    <rPh sb="4" eb="6">
      <t>ケイソク</t>
    </rPh>
    <rPh sb="7" eb="10">
      <t>カンシヨウ</t>
    </rPh>
    <rPh sb="10" eb="12">
      <t>キキ</t>
    </rPh>
    <rPh sb="12" eb="14">
      <t>ガイロン</t>
    </rPh>
    <phoneticPr fontId="10"/>
  </si>
  <si>
    <t>（１）循環器系</t>
    <rPh sb="3" eb="7">
      <t>ジュンカンキケイ</t>
    </rPh>
    <phoneticPr fontId="10"/>
  </si>
  <si>
    <t>（２）呼吸器系</t>
    <rPh sb="3" eb="7">
      <t>コキュウキケイ</t>
    </rPh>
    <phoneticPr fontId="10"/>
  </si>
  <si>
    <t>４　治療用機器概論</t>
    <rPh sb="2" eb="5">
      <t>チリョウヨウ</t>
    </rPh>
    <rPh sb="5" eb="7">
      <t>キキ</t>
    </rPh>
    <rPh sb="7" eb="9">
      <t>ガイロン</t>
    </rPh>
    <phoneticPr fontId="10"/>
  </si>
  <si>
    <t>（１）電磁的治療用機器</t>
    <rPh sb="3" eb="6">
      <t>デンジテキ</t>
    </rPh>
    <rPh sb="6" eb="9">
      <t>チリョウヨウ</t>
    </rPh>
    <rPh sb="9" eb="11">
      <t>キキ</t>
    </rPh>
    <phoneticPr fontId="10"/>
  </si>
  <si>
    <t>（２）熱的治療用機器</t>
    <rPh sb="3" eb="4">
      <t>ネツ</t>
    </rPh>
    <rPh sb="4" eb="5">
      <t>テキ</t>
    </rPh>
    <rPh sb="5" eb="8">
      <t>チリョウヨウ</t>
    </rPh>
    <rPh sb="8" eb="10">
      <t>キキ</t>
    </rPh>
    <phoneticPr fontId="10"/>
  </si>
  <si>
    <t>（３）光学的治療用機器</t>
    <rPh sb="3" eb="6">
      <t>コウガクテキ</t>
    </rPh>
    <rPh sb="6" eb="9">
      <t>チリョウヨウ</t>
    </rPh>
    <rPh sb="9" eb="11">
      <t>キキ</t>
    </rPh>
    <phoneticPr fontId="10"/>
  </si>
  <si>
    <t>（４）機械的治療用機器</t>
    <rPh sb="3" eb="6">
      <t>キカイテキ</t>
    </rPh>
    <rPh sb="6" eb="9">
      <t>チリョウヨウ</t>
    </rPh>
    <rPh sb="9" eb="11">
      <t>キキ</t>
    </rPh>
    <phoneticPr fontId="10"/>
  </si>
  <si>
    <t>（５）手術用機器</t>
    <rPh sb="3" eb="6">
      <t>シュジュツヨウ</t>
    </rPh>
    <rPh sb="6" eb="8">
      <t>キキ</t>
    </rPh>
    <phoneticPr fontId="10"/>
  </si>
  <si>
    <t>５　生体機能代行補助機器の構成と原理</t>
    <rPh sb="2" eb="4">
      <t>セイタイ</t>
    </rPh>
    <rPh sb="4" eb="6">
      <t>キノウ</t>
    </rPh>
    <rPh sb="6" eb="8">
      <t>ダイコウ</t>
    </rPh>
    <rPh sb="8" eb="10">
      <t>ホジョ</t>
    </rPh>
    <rPh sb="10" eb="12">
      <t>キキ</t>
    </rPh>
    <rPh sb="13" eb="15">
      <t>コウセイ</t>
    </rPh>
    <rPh sb="16" eb="18">
      <t>ゲンリ</t>
    </rPh>
    <phoneticPr fontId="10"/>
  </si>
  <si>
    <t>（３）代謝系</t>
    <rPh sb="3" eb="5">
      <t>タイシャ</t>
    </rPh>
    <rPh sb="5" eb="6">
      <t>ケイ</t>
    </rPh>
    <phoneticPr fontId="10"/>
  </si>
  <si>
    <t>※血液浄化療法関連実習１単位、呼吸療法関連実習及び循環器関連実習２単位、治療機器関連実習及び医療機器管理業務実習２単位以上を含む</t>
    <rPh sb="1" eb="3">
      <t>ケツエキ</t>
    </rPh>
    <rPh sb="3" eb="5">
      <t>ジョウカ</t>
    </rPh>
    <rPh sb="5" eb="7">
      <t>リョウホウ</t>
    </rPh>
    <rPh sb="7" eb="9">
      <t>カンレン</t>
    </rPh>
    <rPh sb="9" eb="11">
      <t>ジッシュウ</t>
    </rPh>
    <rPh sb="12" eb="14">
      <t>タンイ</t>
    </rPh>
    <rPh sb="15" eb="17">
      <t>コキュウ</t>
    </rPh>
    <rPh sb="17" eb="19">
      <t>リョウホウ</t>
    </rPh>
    <rPh sb="19" eb="21">
      <t>カンレン</t>
    </rPh>
    <rPh sb="21" eb="23">
      <t>ジッシュウ</t>
    </rPh>
    <rPh sb="23" eb="24">
      <t>オヨ</t>
    </rPh>
    <rPh sb="25" eb="28">
      <t>ジュンカンキ</t>
    </rPh>
    <rPh sb="28" eb="30">
      <t>カンレン</t>
    </rPh>
    <rPh sb="30" eb="32">
      <t>ジッシュウ</t>
    </rPh>
    <rPh sb="33" eb="35">
      <t>タンイ</t>
    </rPh>
    <rPh sb="36" eb="38">
      <t>チリョウ</t>
    </rPh>
    <rPh sb="38" eb="40">
      <t>キキ</t>
    </rPh>
    <rPh sb="40" eb="42">
      <t>カンレン</t>
    </rPh>
    <rPh sb="42" eb="44">
      <t>ジッシュウ</t>
    </rPh>
    <rPh sb="44" eb="45">
      <t>オヨ</t>
    </rPh>
    <rPh sb="46" eb="48">
      <t>イリョウ</t>
    </rPh>
    <rPh sb="48" eb="50">
      <t>キキ</t>
    </rPh>
    <rPh sb="50" eb="52">
      <t>カンリ</t>
    </rPh>
    <rPh sb="52" eb="54">
      <t>ギョウム</t>
    </rPh>
    <rPh sb="54" eb="56">
      <t>ジッシュウ</t>
    </rPh>
    <rPh sb="57" eb="59">
      <t>タンイ</t>
    </rPh>
    <rPh sb="59" eb="61">
      <t>イジョウ</t>
    </rPh>
    <rPh sb="62" eb="63">
      <t>フク</t>
    </rPh>
    <phoneticPr fontId="10"/>
  </si>
  <si>
    <t>（臨床実習）血液浄化療法関連実習１単位、呼吸療法関連実習及び循環器関連実習２単位、治療機器関連実習及び医療機器管理業務実習２単位以上を含む</t>
    <rPh sb="1" eb="3">
      <t>リンショウ</t>
    </rPh>
    <rPh sb="3" eb="5">
      <t>ジッシュウ</t>
    </rPh>
    <rPh sb="62" eb="64">
      <t>タンイ</t>
    </rPh>
    <phoneticPr fontId="10"/>
  </si>
  <si>
    <t>（７）内分泌器系</t>
    <rPh sb="3" eb="6">
      <t>ナイブンピツ</t>
    </rPh>
    <rPh sb="6" eb="7">
      <t>キ</t>
    </rPh>
    <rPh sb="7" eb="8">
      <t>ケイ</t>
    </rPh>
    <phoneticPr fontId="10"/>
  </si>
  <si>
    <t>（２）コンピュータの動作原理</t>
    <rPh sb="10" eb="12">
      <t>ドウサ</t>
    </rPh>
    <rPh sb="12" eb="14">
      <t>ゲンリ</t>
    </rPh>
    <phoneticPr fontId="10"/>
  </si>
  <si>
    <t>（１）内視鏡治療・検査法の手技</t>
    <rPh sb="3" eb="6">
      <t>ナイシキョウ</t>
    </rPh>
    <rPh sb="6" eb="8">
      <t>チリョウ</t>
    </rPh>
    <rPh sb="9" eb="12">
      <t>ケンサホウ</t>
    </rPh>
    <rPh sb="13" eb="15">
      <t>シュギ</t>
    </rPh>
    <phoneticPr fontId="10"/>
  </si>
  <si>
    <t>（１）輸液ポンプ</t>
    <rPh sb="3" eb="5">
      <t>ユエキ</t>
    </rPh>
    <phoneticPr fontId="10"/>
  </si>
  <si>
    <t>（８）輸液ポンプやシリンジポンプを用いた薬剤投与、静脈路の確保・抜針</t>
    <rPh sb="3" eb="5">
      <t>ユエキ</t>
    </rPh>
    <rPh sb="17" eb="18">
      <t>モチ</t>
    </rPh>
    <rPh sb="20" eb="22">
      <t>ヤクザイ</t>
    </rPh>
    <rPh sb="22" eb="24">
      <t>トウヨ</t>
    </rPh>
    <rPh sb="25" eb="27">
      <t>ジョウミャク</t>
    </rPh>
    <rPh sb="27" eb="28">
      <t>ロ</t>
    </rPh>
    <rPh sb="29" eb="31">
      <t>カクホ</t>
    </rPh>
    <rPh sb="32" eb="34">
      <t>バッシン</t>
    </rPh>
    <phoneticPr fontId="10"/>
  </si>
  <si>
    <t>※様式の修正は行わないでください。</t>
    <rPh sb="1" eb="3">
      <t>ヨウシキ</t>
    </rPh>
    <rPh sb="4" eb="6">
      <t>シュウセイ</t>
    </rPh>
    <rPh sb="7" eb="8">
      <t>オコナ</t>
    </rPh>
    <phoneticPr fontId="10"/>
  </si>
  <si>
    <t>（４）心肺脳蘇生</t>
    <rPh sb="3" eb="5">
      <t>シンパイ</t>
    </rPh>
    <rPh sb="5" eb="8">
      <t>ノウソセイ</t>
    </rPh>
    <phoneticPr fontId="10"/>
  </si>
  <si>
    <t>11　医療電磁環境と電波管理</t>
    <rPh sb="3" eb="5">
      <t>イリョウ</t>
    </rPh>
    <rPh sb="5" eb="7">
      <t>デンジ</t>
    </rPh>
    <rPh sb="7" eb="9">
      <t>カンキョウ</t>
    </rPh>
    <rPh sb="10" eb="12">
      <t>デンパ</t>
    </rPh>
    <rPh sb="12" eb="14">
      <t>カンリ</t>
    </rPh>
    <phoneticPr fontId="10"/>
  </si>
  <si>
    <t>12　災害対策と事業継続</t>
    <rPh sb="3" eb="5">
      <t>サイガイ</t>
    </rPh>
    <rPh sb="5" eb="7">
      <t>タイサク</t>
    </rPh>
    <rPh sb="8" eb="10">
      <t>ジギョウ</t>
    </rPh>
    <rPh sb="10" eb="12">
      <t>ケイゾク</t>
    </rPh>
    <phoneticPr fontId="10"/>
  </si>
  <si>
    <t>13　医療安全に関する関係法規</t>
    <rPh sb="3" eb="5">
      <t>イリョウ</t>
    </rPh>
    <rPh sb="5" eb="7">
      <t>アンゼン</t>
    </rPh>
    <rPh sb="8" eb="9">
      <t>カン</t>
    </rPh>
    <rPh sb="11" eb="13">
      <t>カンケイ</t>
    </rPh>
    <rPh sb="13" eb="15">
      <t>ホウキ</t>
    </rPh>
    <phoneticPr fontId="10"/>
  </si>
  <si>
    <t>（２）疾病予防と疫学調査法</t>
    <rPh sb="3" eb="5">
      <t>シッペイ</t>
    </rPh>
    <rPh sb="5" eb="7">
      <t>ヨボウ</t>
    </rPh>
    <rPh sb="8" eb="10">
      <t>エキガク</t>
    </rPh>
    <rPh sb="10" eb="13">
      <t>チョウサホウ</t>
    </rPh>
    <phoneticPr fontId="10"/>
  </si>
  <si>
    <t>（２）内科学的疾病へのアプローチ</t>
    <rPh sb="3" eb="6">
      <t>ナイカガク</t>
    </rPh>
    <rPh sb="6" eb="7">
      <t>テキ</t>
    </rPh>
    <rPh sb="7" eb="9">
      <t>シッペイ</t>
    </rPh>
    <phoneticPr fontId="10"/>
  </si>
  <si>
    <t>２　疾病と医療チーム</t>
    <rPh sb="2" eb="4">
      <t>シッペイ</t>
    </rPh>
    <rPh sb="5" eb="7">
      <t>イリョウ</t>
    </rPh>
    <phoneticPr fontId="10"/>
  </si>
  <si>
    <t>Ⅳ　システム・情報処理実習</t>
    <rPh sb="6" eb="8">
      <t>ジョウホウ</t>
    </rPh>
    <rPh sb="8" eb="10">
      <t>ショリ</t>
    </rPh>
    <rPh sb="10" eb="12">
      <t>ジッシュウ</t>
    </rPh>
    <phoneticPr fontId="10"/>
  </si>
  <si>
    <t>ver.1.8</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</si>
</sst>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
  </numFmts>
  <fonts count="66"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9"/>
      <name val="ＭＳ ゴシック"/>
      <family val="3"/>
      <charset val="128"/>
    </font>
    <font>
      <sz val="22"/>
      <name val="ＭＳ Ｐゴシック"/>
      <family val="3"/>
      <charset val="128"/>
    </font>
    <font>
      <sz val="18"/>
      <name val="ＭＳ Ｐゴシック"/>
      <family val="3"/>
      <charset val="128"/>
    </font>
    <font>
      <sz val="14"/>
      <name val="ＭＳ Ｐゴシック"/>
      <family val="3"/>
      <charset val="128"/>
    </font>
    <font>
      <sz val="20"/>
      <color indexed="8"/>
      <name val="HGSｺﾞｼｯｸM"/>
      <family val="3"/>
      <charset val="128"/>
    </font>
    <font>
      <b/>
      <sz val="14"/>
      <color rgb="FFC00000"/>
      <name val="ＭＳ Ｐゴシック"/>
      <family val="3"/>
      <charset val="128"/>
    </font>
    <font>
      <sz val="20"/>
      <color indexed="8"/>
      <name val="ＭＳ 明朝"/>
      <family val="1"/>
      <charset val="128"/>
    </font>
    <font>
      <sz val="14"/>
      <color indexed="8"/>
      <name val="ＭＳ 明朝"/>
      <family val="1"/>
      <charset val="128"/>
    </font>
    <font>
      <sz val="26"/>
      <color indexed="8"/>
      <name val="ＭＳ 明朝"/>
      <family val="1"/>
      <charset val="128"/>
    </font>
    <font>
      <sz val="12"/>
      <color indexed="8"/>
      <name val="ＭＳ 明朝"/>
      <family val="1"/>
      <charset val="128"/>
    </font>
    <font>
      <sz val="16"/>
      <color indexed="8"/>
      <name val="ＭＳ 明朝"/>
      <family val="1"/>
      <charset val="128"/>
    </font>
    <font>
      <sz val="16"/>
      <name val="ＭＳ Ｐゴシック"/>
      <family val="3"/>
      <charset val="128"/>
    </font>
    <font>
      <sz val="16"/>
      <name val="ＭＳ 明朝"/>
      <family val="1"/>
      <charset val="128"/>
    </font>
    <font>
      <b/>
      <sz val="14"/>
      <color theme="4" tint="-0.249977111117893"/>
      <name val="ＭＳ Ｐゴシック"/>
      <family val="3"/>
      <charset val="128"/>
    </font>
    <font>
      <sz val="16"/>
      <color rgb="FF000000"/>
      <name val="ＭＳ 明朝"/>
      <family val="1"/>
      <charset val="128"/>
    </font>
    <font>
      <sz val="11"/>
      <name val="游ゴシック"/>
      <family val="3"/>
      <charset val="128"/>
      <scheme val="minor"/>
    </font>
    <font>
      <b/>
      <sz val="11"/>
      <color rgb="FFC00000"/>
      <name val="游ゴシック"/>
      <family val="3"/>
      <charset val="128"/>
      <scheme val="minor"/>
    </font>
    <font>
      <b/>
      <sz val="16"/>
      <color rgb="FFFF0000"/>
      <name val="ＭＳ Ｐゴシック"/>
      <family val="3"/>
      <charset val="128"/>
    </font>
    <font>
      <sz val="14"/>
      <color theme="4" tint="-0.249977111117893"/>
      <name val="ＭＳ Ｐゴシック"/>
      <family val="3"/>
      <charset val="128"/>
    </font>
    <font>
      <sz val="14"/>
      <color theme="4" tint="-0.249977111117893"/>
      <name val="ＭＳ 明朝"/>
      <family val="1"/>
      <charset val="128"/>
    </font>
    <font>
      <b/>
      <sz val="12"/>
      <name val="ＭＳ 明朝"/>
      <family val="1"/>
      <charset val="128"/>
    </font>
    <font>
      <sz val="14"/>
      <name val="ＭＳ 明朝"/>
      <family val="1"/>
      <charset val="128"/>
    </font>
    <font>
      <sz val="16"/>
      <color theme="4" tint="-0.249977111117893"/>
      <name val="ＭＳ 明朝"/>
      <family val="1"/>
      <charset val="128"/>
    </font>
    <font>
      <b/>
      <sz val="11"/>
      <name val="游ゴシック"/>
      <family val="3"/>
      <charset val="128"/>
      <scheme val="minor"/>
    </font>
    <font>
      <sz val="12"/>
      <color theme="1"/>
      <name val="ＭＳ 明朝"/>
      <family val="1"/>
      <charset val="128"/>
    </font>
    <font>
      <sz val="12"/>
      <color rgb="FF000000"/>
      <name val="ＭＳ 明朝"/>
      <family val="1"/>
      <charset val="128"/>
    </font>
    <font>
      <sz val="14"/>
      <color rgb="FF000000"/>
      <name val="ＭＳ 明朝"/>
      <family val="1"/>
      <charset val="128"/>
    </font>
    <font>
      <sz val="10.5"/>
      <color rgb="FF000000"/>
      <name val="ＭＳ 明朝"/>
      <family val="1"/>
      <charset val="128"/>
    </font>
    <font>
      <sz val="10.5"/>
      <name val="ＭＳ 明朝"/>
      <family val="1"/>
      <charset val="128"/>
    </font>
    <font>
      <sz val="10.5"/>
      <color theme="1"/>
      <name val="Times New Roman"/>
      <family val="1"/>
    </font>
    <font>
      <sz val="11"/>
      <color rgb="FF000000"/>
      <name val="ＭＳ 明朝"/>
      <family val="1"/>
      <charset val="128"/>
    </font>
    <font>
      <sz val="10.5"/>
      <name val="ＭＳ Ｐゴシック"/>
      <family val="3"/>
      <charset val="128"/>
    </font>
    <font>
      <sz val="12"/>
      <name val="ＭＳ ゴシック"/>
      <family val="3"/>
      <charset val="128"/>
    </font>
    <font>
      <b/>
      <sz val="12"/>
      <color rgb="FFFF0000"/>
      <name val="ＭＳ ゴシック"/>
      <family val="3"/>
      <charset val="128"/>
    </font>
    <font>
      <sz val="11"/>
      <color theme="1"/>
      <name val="ＭＳ 明朝"/>
      <family val="1"/>
      <charset val="128"/>
    </font>
    <font>
      <sz val="11"/>
      <name val="ＭＳ 明朝"/>
      <family val="1"/>
      <charset val="128"/>
    </font>
    <font>
      <sz val="3"/>
      <name val="ＭＳ Ｐゴシック"/>
      <family val="3"/>
      <charset val="128"/>
    </font>
    <font>
      <sz val="14"/>
      <name val="ＭＳ ゴシック"/>
      <family val="3"/>
      <charset val="128"/>
    </font>
    <font>
      <b/>
      <sz val="14"/>
      <name val="ＭＳ ゴシック"/>
      <family val="3"/>
      <charset val="128"/>
    </font>
    <font>
      <sz val="20"/>
      <name val="ＭＳ ゴシック"/>
      <family val="3"/>
      <charset val="128"/>
    </font>
    <font>
      <b/>
      <sz val="12"/>
      <color theme="4" tint="-0.249977111117893"/>
      <name val="ＭＳ ゴシック"/>
      <family val="3"/>
      <charset val="128"/>
    </font>
    <font>
      <b/>
      <sz val="3"/>
      <color theme="4" tint="-0.249977111117893"/>
      <name val="ＭＳ Ｐゴシック"/>
      <family val="3"/>
      <charset val="128"/>
    </font>
    <font>
      <b/>
      <sz val="11"/>
      <color theme="4" tint="-0.249977111117893"/>
      <name val="ＭＳ Ｐゴシック"/>
      <family val="3"/>
      <charset val="128"/>
    </font>
    <font>
      <sz val="11"/>
      <color theme="4" tint="-0.249977111117893"/>
      <name val="ＭＳ Ｐゴシック"/>
      <family val="3"/>
      <charset val="128"/>
    </font>
    <font>
      <sz val="14"/>
      <name val="HG明朝E"/>
      <family val="1"/>
      <charset val="128"/>
    </font>
    <font>
      <b/>
      <sz val="11"/>
      <color rgb="FFC00000"/>
      <name val="ＭＳ Ｐゴシック"/>
      <family val="3"/>
      <charset val="128"/>
    </font>
    <font>
      <b/>
      <sz val="14"/>
      <color rgb="FFFF0000"/>
      <name val="ＭＳ 明朝"/>
      <family val="1"/>
      <charset val="128"/>
    </font>
    <font>
      <sz val="9"/>
      <name val="ＭＳ Ｐゴシック"/>
      <family val="3"/>
      <charset val="128"/>
    </font>
    <font>
      <sz val="10"/>
      <color theme="1"/>
      <name val="ＭＳ Ｐゴシック"/>
      <family val="3"/>
      <charset val="128"/>
    </font>
    <font>
      <b/>
      <sz val="10"/>
      <color rgb="FFC00000"/>
      <name val="Times New Roman"/>
      <family val="1"/>
    </font>
    <font>
      <b/>
      <sz val="10"/>
      <color theme="4" tint="-0.249977111117893"/>
      <name val="Times New Roman"/>
      <family val="1"/>
    </font>
    <font>
      <sz val="11"/>
      <color theme="1"/>
      <name val="ＭＳ Ｐゴシック"/>
      <family val="3"/>
      <charset val="128"/>
    </font>
    <font>
      <b/>
      <sz val="10"/>
      <color rgb="FFC00000"/>
      <name val="ＭＳ Ｐ明朝"/>
      <family val="1"/>
      <charset val="128"/>
    </font>
    <font>
      <b/>
      <sz val="12"/>
      <color rgb="FFC00000"/>
      <name val="游ゴシック"/>
      <family val="3"/>
      <charset val="128"/>
      <scheme val="minor"/>
    </font>
    <font>
      <b/>
      <sz val="14"/>
      <name val="ＭＳ Ｐゴシック"/>
      <family val="3"/>
      <charset val="128"/>
    </font>
  </fonts>
  <fills count="9">
    <fill>
      <patternFill patternType="none"/>
    </fill>
    <fill>
      <patternFill patternType="gray125"/>
    </fill>
    <fill>
      <patternFill patternType="solid">
        <fgColor theme="8"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8"/>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8"/>
      </left>
      <right style="thin">
        <color indexed="64"/>
      </right>
      <top style="medium">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8"/>
      </right>
      <top style="medium">
        <color indexed="64"/>
      </top>
      <bottom/>
      <diagonal/>
    </border>
    <border>
      <left style="thin">
        <color indexed="64"/>
      </left>
      <right style="thin">
        <color indexed="8"/>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8"/>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8"/>
      </left>
      <right style="thin">
        <color indexed="64"/>
      </right>
      <top/>
      <bottom/>
      <diagonal/>
    </border>
    <border>
      <left style="thin">
        <color indexed="8"/>
      </left>
      <right style="thin">
        <color indexed="64"/>
      </right>
      <top style="thin">
        <color indexed="64"/>
      </top>
      <bottom style="thin">
        <color indexed="64"/>
      </bottom>
      <diagonal/>
    </border>
    <border>
      <left style="thin">
        <color indexed="8"/>
      </left>
      <right style="thin">
        <color indexed="64"/>
      </right>
      <top/>
      <bottom style="medium">
        <color indexed="64"/>
      </bottom>
      <diagonal/>
    </border>
    <border>
      <left/>
      <right style="thin">
        <color indexed="8"/>
      </right>
      <top style="medium">
        <color indexed="64"/>
      </top>
      <bottom/>
      <diagonal/>
    </border>
    <border>
      <left/>
      <right style="thin">
        <color indexed="8"/>
      </right>
      <top/>
      <bottom/>
      <diagonal/>
    </border>
    <border>
      <left/>
      <right style="thin">
        <color indexed="8"/>
      </right>
      <top style="medium">
        <color indexed="64"/>
      </top>
      <bottom style="thin">
        <color indexed="64"/>
      </bottom>
      <diagonal/>
    </border>
    <border>
      <left/>
      <right style="thin">
        <color indexed="8"/>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8"/>
      </left>
      <right/>
      <top style="medium">
        <color indexed="64"/>
      </top>
      <bottom/>
      <diagonal/>
    </border>
    <border>
      <left style="thin">
        <color indexed="8"/>
      </left>
      <right/>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diagonalUp="1">
      <left style="thin">
        <color auto="1"/>
      </left>
      <right style="medium">
        <color indexed="64"/>
      </right>
      <top style="thin">
        <color auto="1"/>
      </top>
      <bottom style="medium">
        <color indexed="64"/>
      </bottom>
      <diagonal style="thin">
        <color auto="1"/>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diagonalUp="1">
      <left style="thin">
        <color auto="1"/>
      </left>
      <right style="medium">
        <color indexed="64"/>
      </right>
      <top style="thin">
        <color auto="1"/>
      </top>
      <bottom style="thin">
        <color indexed="64"/>
      </bottom>
      <diagonal style="thin">
        <color auto="1"/>
      </diagonal>
    </border>
    <border>
      <left/>
      <right style="thin">
        <color indexed="8"/>
      </right>
      <top/>
      <bottom style="thin">
        <color indexed="64"/>
      </bottom>
      <diagonal/>
    </border>
    <border>
      <left style="thin">
        <color indexed="8"/>
      </left>
      <right style="thin">
        <color indexed="64"/>
      </right>
      <top/>
      <bottom style="thin">
        <color indexed="64"/>
      </bottom>
      <diagonal/>
    </border>
    <border>
      <left style="thin">
        <color auto="1"/>
      </left>
      <right/>
      <top/>
      <bottom style="thin">
        <color auto="1"/>
      </bottom>
      <diagonal/>
    </border>
    <border>
      <left style="thin">
        <color indexed="8"/>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indexed="64"/>
      </left>
      <right style="thin">
        <color indexed="64"/>
      </right>
      <top style="medium">
        <color indexed="64"/>
      </top>
      <bottom/>
      <diagonal/>
    </border>
    <border>
      <left style="medium">
        <color indexed="64"/>
      </left>
      <right style="thin">
        <color indexed="8"/>
      </right>
      <top style="thin">
        <color indexed="64"/>
      </top>
      <bottom/>
      <diagonal/>
    </border>
    <border>
      <left style="medium">
        <color indexed="64"/>
      </left>
      <right style="thin">
        <color indexed="8"/>
      </right>
      <top/>
      <bottom style="thin">
        <color indexed="64"/>
      </bottom>
      <diagonal/>
    </border>
    <border>
      <left style="medium">
        <color indexed="64"/>
      </left>
      <right style="thin">
        <color indexed="8"/>
      </right>
      <top style="thin">
        <color indexed="64"/>
      </top>
      <bottom style="thin">
        <color indexed="64"/>
      </bottom>
      <diagonal/>
    </border>
    <border>
      <left/>
      <right style="medium">
        <color indexed="64"/>
      </right>
      <top style="thin">
        <color auto="1"/>
      </top>
      <bottom style="medium">
        <color indexed="64"/>
      </bottom>
      <diagonal/>
    </border>
    <border>
      <left style="thin">
        <color indexed="8"/>
      </left>
      <right style="thin">
        <color indexed="64"/>
      </right>
      <top style="medium">
        <color indexed="64"/>
      </top>
      <bottom style="thin">
        <color indexed="64"/>
      </bottom>
      <diagonal/>
    </border>
    <border>
      <left/>
      <right style="thin">
        <color indexed="8"/>
      </right>
      <top/>
      <bottom style="medium">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indexed="8"/>
      </right>
      <top style="thin">
        <color indexed="64"/>
      </top>
      <bottom/>
      <diagonal/>
    </border>
    <border>
      <left style="thin">
        <color indexed="8"/>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bottom style="medium">
        <color indexed="64"/>
      </bottom>
      <diagonal/>
    </border>
    <border>
      <left style="medium">
        <color indexed="64"/>
      </left>
      <right style="thin">
        <color indexed="8"/>
      </right>
      <top style="thin">
        <color indexed="64"/>
      </top>
      <bottom style="medium">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style="thin">
        <color auto="1"/>
      </left>
      <right style="thin">
        <color auto="1"/>
      </right>
      <top/>
      <bottom style="thin">
        <color auto="1"/>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auto="1"/>
      </right>
      <top/>
      <bottom/>
      <diagonal/>
    </border>
    <border>
      <left style="thin">
        <color indexed="64"/>
      </left>
      <right/>
      <top style="thin">
        <color indexed="64"/>
      </top>
      <bottom style="medium">
        <color indexed="64"/>
      </bottom>
      <diagonal/>
    </border>
    <border>
      <left style="medium">
        <color indexed="64"/>
      </left>
      <right style="thin">
        <color indexed="8"/>
      </right>
      <top style="medium">
        <color indexed="64"/>
      </top>
      <bottom style="thin">
        <color indexed="64"/>
      </bottom>
      <diagonal/>
    </border>
  </borders>
  <cellStyleXfs count="6">
    <xf numFmtId="0" fontId="0" fillId="0" borderId="0">
      <alignment vertical="center"/>
    </xf>
    <xf numFmtId="0" fontId="8" fillId="0" borderId="0"/>
    <xf numFmtId="0" fontId="7" fillId="0" borderId="0">
      <alignment vertical="center"/>
    </xf>
    <xf numFmtId="0" fontId="6" fillId="0" borderId="0">
      <alignment vertical="center"/>
    </xf>
    <xf numFmtId="0" fontId="8" fillId="0" borderId="0">
      <alignment vertical="center"/>
    </xf>
    <xf numFmtId="0" fontId="4" fillId="0" borderId="0">
      <alignment vertical="center"/>
    </xf>
  </cellStyleXfs>
  <cellXfs count="517">
    <xf numFmtId="0" fontId="0" fillId="0" borderId="0" xfId="0">
      <alignment vertical="center"/>
    </xf>
    <xf numFmtId="0" fontId="15" fillId="0" borderId="0" xfId="0" applyFont="1" applyAlignment="1" applyProtection="1">
      <alignment vertical="center"/>
    </xf>
    <xf numFmtId="0" fontId="15" fillId="0" borderId="0" xfId="0" applyFont="1" applyAlignment="1" applyProtection="1">
      <alignment horizontal="center" vertical="center"/>
    </xf>
    <xf numFmtId="0" fontId="0" fillId="0" borderId="0" xfId="0" applyProtection="1">
      <alignment vertical="center"/>
    </xf>
    <xf numFmtId="0" fontId="16" fillId="0" borderId="2" xfId="0" applyFont="1" applyBorder="1" applyAlignment="1" applyProtection="1">
      <alignment horizontal="center" vertical="center"/>
    </xf>
    <xf numFmtId="0" fontId="14" fillId="0" borderId="0" xfId="0" applyFont="1" applyAlignment="1" applyProtection="1">
      <alignment horizontal="center" vertical="center"/>
    </xf>
    <xf numFmtId="0" fontId="14" fillId="0" borderId="0" xfId="0" applyFont="1" applyProtection="1">
      <alignment vertical="center"/>
    </xf>
    <xf numFmtId="0" fontId="14" fillId="0" borderId="0" xfId="0" applyFont="1" applyAlignment="1" applyProtection="1">
      <alignment vertical="center"/>
    </xf>
    <xf numFmtId="0" fontId="17" fillId="0" borderId="0" xfId="0" applyFont="1" applyAlignment="1" applyProtection="1">
      <alignment vertical="center"/>
    </xf>
    <xf numFmtId="0" fontId="18" fillId="0" borderId="0" xfId="0" applyFont="1" applyAlignment="1" applyProtection="1">
      <alignment horizontal="justify" vertical="center"/>
    </xf>
    <xf numFmtId="0" fontId="33" fillId="0" borderId="0" xfId="0" applyFont="1" applyAlignment="1" applyProtection="1">
      <alignment vertical="center" wrapText="1"/>
    </xf>
    <xf numFmtId="0" fontId="19" fillId="0" borderId="4" xfId="0" applyFont="1" applyBorder="1" applyAlignment="1" applyProtection="1">
      <alignment horizontal="center" vertical="center" wrapText="1"/>
    </xf>
    <xf numFmtId="0" fontId="19" fillId="0" borderId="5" xfId="0" applyFont="1" applyBorder="1" applyAlignment="1" applyProtection="1">
      <alignment horizontal="center" vertical="center" wrapText="1"/>
    </xf>
    <xf numFmtId="0" fontId="20" fillId="0" borderId="0" xfId="0" applyFont="1" applyAlignment="1" applyProtection="1">
      <alignment horizontal="justify" vertical="center"/>
    </xf>
    <xf numFmtId="0" fontId="22" fillId="0" borderId="0" xfId="0" applyFont="1" applyFill="1" applyAlignment="1" applyProtection="1">
      <alignment horizontal="center" vertical="center" shrinkToFit="1"/>
    </xf>
    <xf numFmtId="0" fontId="0" fillId="0" borderId="0" xfId="0" applyAlignment="1" applyProtection="1">
      <alignment horizontal="center" vertical="center"/>
    </xf>
    <xf numFmtId="0" fontId="16" fillId="0" borderId="0" xfId="0" applyFont="1" applyAlignment="1" applyProtection="1">
      <alignment horizontal="center" vertical="center"/>
    </xf>
    <xf numFmtId="0" fontId="24" fillId="0" borderId="0" xfId="0" applyFont="1" applyAlignment="1" applyProtection="1">
      <alignment horizontal="center" vertical="center"/>
    </xf>
    <xf numFmtId="0" fontId="29" fillId="0" borderId="0" xfId="0" applyFont="1" applyAlignment="1" applyProtection="1">
      <alignment horizontal="center" vertical="center"/>
    </xf>
    <xf numFmtId="0" fontId="21" fillId="0" borderId="4" xfId="0" applyFont="1" applyFill="1" applyBorder="1" applyAlignment="1" applyProtection="1">
      <alignment horizontal="center" vertical="center" shrinkToFit="1"/>
    </xf>
    <xf numFmtId="0" fontId="14" fillId="0" borderId="0"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14" fillId="0" borderId="0" xfId="0" applyFont="1" applyFill="1" applyBorder="1" applyAlignment="1" applyProtection="1">
      <alignment vertical="center"/>
    </xf>
    <xf numFmtId="0" fontId="0" fillId="0" borderId="0" xfId="0" applyFill="1" applyBorder="1" applyAlignment="1" applyProtection="1">
      <alignment horizontal="center" vertical="center"/>
    </xf>
    <xf numFmtId="0" fontId="30" fillId="0" borderId="0" xfId="0" applyFont="1" applyFill="1" applyBorder="1" applyAlignment="1" applyProtection="1">
      <alignment horizontal="center" vertical="center" wrapText="1" shrinkToFit="1"/>
    </xf>
    <xf numFmtId="0" fontId="29" fillId="0" borderId="0" xfId="0" applyFont="1" applyFill="1" applyBorder="1" applyAlignment="1" applyProtection="1">
      <alignment horizontal="center" vertical="center" shrinkToFit="1"/>
    </xf>
    <xf numFmtId="0" fontId="18" fillId="0" borderId="0" xfId="0" applyFont="1" applyFill="1" applyBorder="1" applyAlignment="1" applyProtection="1">
      <alignment horizontal="center" vertical="center" shrinkToFit="1"/>
    </xf>
    <xf numFmtId="0" fontId="30" fillId="0" borderId="0" xfId="0" applyFont="1" applyFill="1" applyBorder="1" applyAlignment="1" applyProtection="1">
      <alignment horizontal="center" vertical="center" shrinkToFit="1"/>
    </xf>
    <xf numFmtId="0" fontId="18" fillId="0" borderId="0" xfId="0" applyFont="1" applyFill="1" applyBorder="1" applyAlignment="1" applyProtection="1">
      <alignment vertical="center" shrinkToFit="1"/>
    </xf>
    <xf numFmtId="0" fontId="21" fillId="0" borderId="0" xfId="0" applyFont="1" applyFill="1" applyBorder="1" applyAlignment="1" applyProtection="1">
      <alignment horizontal="center" vertical="center" shrinkToFit="1"/>
    </xf>
    <xf numFmtId="0" fontId="16" fillId="0" borderId="1" xfId="0" applyFont="1" applyBorder="1" applyAlignment="1" applyProtection="1">
      <alignment horizontal="center" vertical="center"/>
    </xf>
    <xf numFmtId="0" fontId="14" fillId="0" borderId="4" xfId="0" applyFont="1" applyBorder="1" applyAlignment="1" applyProtection="1">
      <alignment vertical="center"/>
    </xf>
    <xf numFmtId="0" fontId="0" fillId="0" borderId="5" xfId="0" applyBorder="1" applyAlignment="1" applyProtection="1">
      <alignment horizontal="center" vertical="center"/>
    </xf>
    <xf numFmtId="0" fontId="29" fillId="0" borderId="0" xfId="0" applyFont="1" applyProtection="1">
      <alignment vertical="center"/>
    </xf>
    <xf numFmtId="0" fontId="0" fillId="0" borderId="0" xfId="0" applyBorder="1" applyProtection="1">
      <alignment vertical="center"/>
    </xf>
    <xf numFmtId="0" fontId="14" fillId="0" borderId="0" xfId="0" applyFont="1" applyBorder="1" applyAlignment="1" applyProtection="1">
      <alignment vertical="center"/>
    </xf>
    <xf numFmtId="0" fontId="31" fillId="0" borderId="0" xfId="0" applyFont="1" applyBorder="1" applyAlignment="1" applyProtection="1">
      <alignment vertical="center"/>
    </xf>
    <xf numFmtId="0" fontId="0" fillId="0" borderId="0" xfId="0" applyAlignment="1" applyProtection="1">
      <alignment vertical="center"/>
    </xf>
    <xf numFmtId="0" fontId="31" fillId="0" borderId="0" xfId="0" applyFont="1" applyBorder="1" applyAlignment="1" applyProtection="1"/>
    <xf numFmtId="0" fontId="21" fillId="0" borderId="0" xfId="0" applyFont="1" applyFill="1" applyBorder="1" applyAlignment="1" applyProtection="1">
      <alignment vertical="center" shrinkToFit="1"/>
    </xf>
    <xf numFmtId="0" fontId="21" fillId="0" borderId="0" xfId="0" applyFont="1" applyFill="1" applyBorder="1" applyAlignment="1" applyProtection="1">
      <alignment horizontal="left" vertical="center" shrinkToFit="1"/>
    </xf>
    <xf numFmtId="0" fontId="32" fillId="0" borderId="0" xfId="0" applyFont="1" applyProtection="1">
      <alignment vertical="center"/>
    </xf>
    <xf numFmtId="0" fontId="7" fillId="0" borderId="0" xfId="2" applyAlignment="1">
      <alignment vertical="center"/>
    </xf>
    <xf numFmtId="0" fontId="36" fillId="0" borderId="0" xfId="2" applyFont="1" applyAlignment="1">
      <alignment vertical="center" wrapText="1"/>
    </xf>
    <xf numFmtId="0" fontId="38" fillId="0" borderId="6" xfId="2" applyFont="1" applyBorder="1" applyAlignment="1">
      <alignment horizontal="center" vertical="center" wrapText="1"/>
    </xf>
    <xf numFmtId="0" fontId="7" fillId="0" borderId="0" xfId="2" applyAlignment="1">
      <alignment horizontal="center" vertical="center"/>
    </xf>
    <xf numFmtId="0" fontId="39" fillId="0" borderId="13" xfId="2" applyFont="1" applyBorder="1" applyAlignment="1">
      <alignment horizontal="center" vertical="center" wrapText="1"/>
    </xf>
    <xf numFmtId="0" fontId="7" fillId="0" borderId="9" xfId="2" applyBorder="1" applyAlignment="1">
      <alignment horizontal="center" vertical="center" wrapText="1"/>
    </xf>
    <xf numFmtId="0" fontId="39" fillId="0" borderId="0" xfId="2" applyFont="1" applyBorder="1" applyAlignment="1">
      <alignment horizontal="center" vertical="center"/>
    </xf>
    <xf numFmtId="0" fontId="39" fillId="0" borderId="41" xfId="2" applyFont="1" applyBorder="1" applyAlignment="1">
      <alignment horizontal="center" vertical="center" wrapText="1"/>
    </xf>
    <xf numFmtId="0" fontId="38" fillId="0" borderId="41" xfId="2" applyFont="1" applyBorder="1" applyAlignment="1">
      <alignment horizontal="center" vertical="center" wrapText="1"/>
    </xf>
    <xf numFmtId="0" fontId="39" fillId="0" borderId="24" xfId="2" applyFont="1" applyBorder="1" applyAlignment="1">
      <alignment horizontal="center" vertical="center" wrapText="1"/>
    </xf>
    <xf numFmtId="0" fontId="38" fillId="0" borderId="24" xfId="2" applyFont="1" applyBorder="1" applyAlignment="1">
      <alignment horizontal="center" vertical="center" wrapText="1"/>
    </xf>
    <xf numFmtId="0" fontId="7" fillId="0" borderId="23" xfId="2" applyBorder="1" applyAlignment="1">
      <alignment vertical="center" wrapText="1"/>
    </xf>
    <xf numFmtId="0" fontId="38" fillId="0" borderId="23" xfId="2" applyFont="1" applyBorder="1" applyAlignment="1">
      <alignment horizontal="center" vertical="center" wrapText="1"/>
    </xf>
    <xf numFmtId="0" fontId="39" fillId="0" borderId="23" xfId="2" applyFont="1" applyBorder="1" applyAlignment="1">
      <alignment horizontal="left" vertical="center" wrapText="1"/>
    </xf>
    <xf numFmtId="0" fontId="39" fillId="0" borderId="23" xfId="2" applyFont="1" applyBorder="1" applyAlignment="1">
      <alignment horizontal="center" vertical="center" wrapText="1"/>
    </xf>
    <xf numFmtId="0" fontId="39" fillId="0" borderId="0" xfId="2" applyFont="1" applyBorder="1" applyAlignment="1">
      <alignment horizontal="left" vertical="center" wrapText="1"/>
    </xf>
    <xf numFmtId="0" fontId="39" fillId="0" borderId="0" xfId="2" applyFont="1" applyBorder="1" applyAlignment="1">
      <alignment horizontal="right" vertical="center" wrapText="1"/>
    </xf>
    <xf numFmtId="0" fontId="7" fillId="0" borderId="0" xfId="2" applyBorder="1" applyAlignment="1">
      <alignment vertical="center"/>
    </xf>
    <xf numFmtId="0" fontId="7" fillId="0" borderId="0" xfId="2" applyAlignment="1">
      <alignment vertical="center"/>
    </xf>
    <xf numFmtId="0" fontId="37" fillId="0" borderId="0" xfId="2" applyFont="1" applyAlignment="1">
      <alignment horizontal="center" vertical="center"/>
    </xf>
    <xf numFmtId="0" fontId="40" fillId="0" borderId="0" xfId="2" applyFont="1" applyAlignment="1">
      <alignment horizontal="center" vertical="center" wrapText="1"/>
    </xf>
    <xf numFmtId="0" fontId="37" fillId="0" borderId="0" xfId="2" applyFont="1" applyAlignment="1">
      <alignment horizontal="center" vertical="center" wrapText="1"/>
    </xf>
    <xf numFmtId="0" fontId="41" fillId="0" borderId="0" xfId="2" applyFont="1" applyAlignment="1">
      <alignment horizontal="center" vertical="center"/>
    </xf>
    <xf numFmtId="0" fontId="36" fillId="0" borderId="0" xfId="2" applyFont="1" applyAlignment="1">
      <alignment vertical="center"/>
    </xf>
    <xf numFmtId="0" fontId="27" fillId="0" borderId="0" xfId="2" applyFont="1" applyAlignment="1">
      <alignment vertical="center"/>
    </xf>
    <xf numFmtId="176" fontId="39" fillId="0" borderId="23" xfId="2" applyNumberFormat="1" applyFont="1" applyBorder="1" applyAlignment="1">
      <alignment horizontal="left" vertical="center" wrapText="1"/>
    </xf>
    <xf numFmtId="176" fontId="39" fillId="0" borderId="23" xfId="2" applyNumberFormat="1" applyFont="1" applyBorder="1" applyAlignment="1">
      <alignment horizontal="center" vertical="center" wrapText="1"/>
    </xf>
    <xf numFmtId="0" fontId="7" fillId="0" borderId="0" xfId="2" applyAlignment="1">
      <alignment vertical="center"/>
    </xf>
    <xf numFmtId="0" fontId="7" fillId="0" borderId="0" xfId="2" applyAlignment="1">
      <alignment horizontal="center" vertical="center"/>
    </xf>
    <xf numFmtId="0" fontId="21" fillId="4" borderId="45" xfId="0" applyFont="1" applyFill="1" applyBorder="1" applyAlignment="1" applyProtection="1">
      <alignment horizontal="center" vertical="center" shrinkToFit="1"/>
      <protection locked="0"/>
    </xf>
    <xf numFmtId="0" fontId="26" fillId="4" borderId="25" xfId="0" applyFont="1" applyFill="1" applyBorder="1" applyAlignment="1" applyProtection="1">
      <alignment vertical="center" wrapText="1"/>
      <protection locked="0"/>
    </xf>
    <xf numFmtId="0" fontId="26" fillId="4" borderId="25" xfId="0" applyFont="1" applyFill="1" applyBorder="1" applyAlignment="1" applyProtection="1">
      <alignment vertical="center"/>
      <protection locked="0"/>
    </xf>
    <xf numFmtId="0" fontId="26" fillId="4" borderId="26" xfId="0" applyFont="1" applyFill="1" applyBorder="1" applyAlignment="1" applyProtection="1">
      <alignment vertical="center" wrapText="1"/>
      <protection locked="0"/>
    </xf>
    <xf numFmtId="0" fontId="26" fillId="4" borderId="26" xfId="0" applyFont="1" applyFill="1" applyBorder="1" applyAlignment="1" applyProtection="1">
      <alignment vertical="center"/>
      <protection locked="0"/>
    </xf>
    <xf numFmtId="0" fontId="26" fillId="4" borderId="27" xfId="0" applyFont="1" applyFill="1" applyBorder="1" applyAlignment="1" applyProtection="1">
      <alignment vertical="center"/>
      <protection locked="0"/>
    </xf>
    <xf numFmtId="0" fontId="26" fillId="4" borderId="40" xfId="0" applyFont="1" applyFill="1" applyBorder="1" applyAlignment="1" applyProtection="1">
      <alignment vertical="center" wrapText="1"/>
      <protection locked="0"/>
    </xf>
    <xf numFmtId="0" fontId="26" fillId="4" borderId="28" xfId="0" applyFont="1" applyFill="1" applyBorder="1" applyAlignment="1" applyProtection="1">
      <alignment vertical="center"/>
      <protection locked="0"/>
    </xf>
    <xf numFmtId="0" fontId="26" fillId="4" borderId="27" xfId="0" applyFont="1" applyFill="1" applyBorder="1" applyAlignment="1" applyProtection="1">
      <alignment vertical="center" wrapText="1"/>
      <protection locked="0"/>
    </xf>
    <xf numFmtId="0" fontId="26" fillId="4" borderId="40" xfId="0" applyFont="1" applyFill="1" applyBorder="1" applyAlignment="1" applyProtection="1">
      <alignment vertical="center"/>
      <protection locked="0"/>
    </xf>
    <xf numFmtId="0" fontId="26" fillId="4" borderId="28" xfId="0" applyFont="1" applyFill="1" applyBorder="1" applyAlignment="1" applyProtection="1">
      <alignment vertical="center" wrapText="1"/>
      <protection locked="0"/>
    </xf>
    <xf numFmtId="0" fontId="7" fillId="0" borderId="0" xfId="2" applyAlignment="1">
      <alignment vertical="center"/>
    </xf>
    <xf numFmtId="0" fontId="0" fillId="0" borderId="0" xfId="0" applyAlignment="1">
      <alignment vertical="center"/>
    </xf>
    <xf numFmtId="0" fontId="38" fillId="0" borderId="41" xfId="2" applyFont="1" applyBorder="1" applyAlignment="1">
      <alignment horizontal="justify" vertical="center" wrapText="1"/>
    </xf>
    <xf numFmtId="0" fontId="38" fillId="0" borderId="24" xfId="2" applyFont="1" applyBorder="1" applyAlignment="1" applyProtection="1">
      <alignment horizontal="justify" vertical="center" wrapText="1"/>
      <protection locked="0"/>
    </xf>
    <xf numFmtId="0" fontId="38" fillId="0" borderId="24" xfId="2" applyFont="1" applyBorder="1" applyAlignment="1">
      <alignment horizontal="justify" vertical="center" wrapText="1"/>
    </xf>
    <xf numFmtId="0" fontId="39" fillId="0" borderId="0" xfId="2" applyFont="1" applyBorder="1" applyAlignment="1">
      <alignment horizontal="center" vertical="center" wrapText="1"/>
    </xf>
    <xf numFmtId="0" fontId="7" fillId="0" borderId="35" xfId="2" applyBorder="1" applyAlignment="1">
      <alignment vertical="center"/>
    </xf>
    <xf numFmtId="0" fontId="7" fillId="0" borderId="36" xfId="2" applyBorder="1" applyAlignment="1">
      <alignment vertical="center"/>
    </xf>
    <xf numFmtId="0" fontId="7" fillId="0" borderId="24" xfId="2" applyBorder="1" applyAlignment="1">
      <alignment vertical="center" wrapText="1"/>
    </xf>
    <xf numFmtId="0" fontId="39" fillId="0" borderId="24" xfId="2" applyFont="1" applyBorder="1" applyAlignment="1">
      <alignment horizontal="left" vertical="center" wrapText="1"/>
    </xf>
    <xf numFmtId="0" fontId="7" fillId="0" borderId="29" xfId="2" applyBorder="1" applyAlignment="1">
      <alignment vertical="center"/>
    </xf>
    <xf numFmtId="0" fontId="39" fillId="0" borderId="22" xfId="2" applyFont="1" applyBorder="1" applyAlignment="1">
      <alignment horizontal="center" vertical="center"/>
    </xf>
    <xf numFmtId="0" fontId="39" fillId="0" borderId="22" xfId="2" applyFont="1" applyBorder="1" applyAlignment="1">
      <alignment horizontal="left" vertical="center" wrapText="1"/>
    </xf>
    <xf numFmtId="0" fontId="39" fillId="0" borderId="22" xfId="2" applyFont="1" applyBorder="1" applyAlignment="1">
      <alignment horizontal="right" vertical="center" wrapText="1"/>
    </xf>
    <xf numFmtId="0" fontId="39" fillId="0" borderId="0" xfId="2" applyFont="1" applyBorder="1" applyAlignment="1">
      <alignment horizontal="left" vertical="center"/>
    </xf>
    <xf numFmtId="0" fontId="38" fillId="0" borderId="0" xfId="2" applyFont="1" applyAlignment="1">
      <alignment vertical="center"/>
    </xf>
    <xf numFmtId="0" fontId="7" fillId="0" borderId="0" xfId="2" applyAlignment="1">
      <alignment vertical="center"/>
    </xf>
    <xf numFmtId="0" fontId="7" fillId="0" borderId="0" xfId="2" applyAlignment="1">
      <alignment horizontal="center" vertical="center"/>
    </xf>
    <xf numFmtId="176" fontId="39" fillId="0" borderId="0" xfId="2" applyNumberFormat="1" applyFont="1" applyBorder="1" applyAlignment="1">
      <alignment horizontal="center" vertical="center" wrapText="1"/>
    </xf>
    <xf numFmtId="0" fontId="38" fillId="0" borderId="0" xfId="0" applyFont="1" applyBorder="1" applyAlignment="1" applyProtection="1">
      <alignment horizontal="left" vertical="center" wrapText="1"/>
    </xf>
    <xf numFmtId="176" fontId="39" fillId="0" borderId="42" xfId="2" applyNumberFormat="1" applyFont="1" applyBorder="1" applyAlignment="1">
      <alignment horizontal="center" vertical="center" wrapText="1"/>
    </xf>
    <xf numFmtId="0" fontId="18" fillId="0" borderId="0" xfId="0" applyFont="1" applyFill="1" applyBorder="1" applyAlignment="1" applyProtection="1">
      <alignment horizontal="center" vertical="center" wrapText="1" shrinkToFit="1"/>
    </xf>
    <xf numFmtId="0" fontId="14" fillId="0" borderId="0" xfId="0" applyFont="1" applyFill="1" applyBorder="1" applyAlignment="1" applyProtection="1">
      <alignment horizontal="center" vertical="center" shrinkToFit="1"/>
    </xf>
    <xf numFmtId="0" fontId="54" fillId="0" borderId="0" xfId="0" applyFont="1" applyProtection="1">
      <alignment vertical="center"/>
    </xf>
    <xf numFmtId="0" fontId="49" fillId="0" borderId="0" xfId="0" applyFont="1" applyAlignment="1" applyProtection="1">
      <alignment horizontal="right" vertical="center" indent="1"/>
    </xf>
    <xf numFmtId="0" fontId="43" fillId="0" borderId="0" xfId="0" applyFont="1" applyProtection="1">
      <alignment vertical="center"/>
    </xf>
    <xf numFmtId="0" fontId="50" fillId="0" borderId="1" xfId="1" applyFont="1" applyBorder="1" applyAlignment="1" applyProtection="1">
      <alignment horizontal="center" vertical="center" wrapText="1"/>
    </xf>
    <xf numFmtId="0" fontId="48" fillId="0" borderId="1" xfId="1" applyFont="1" applyBorder="1" applyAlignment="1" applyProtection="1">
      <alignment horizontal="center" vertical="center" wrapText="1"/>
    </xf>
    <xf numFmtId="0" fontId="51" fillId="0" borderId="0" xfId="1" applyFont="1" applyFill="1" applyBorder="1" applyAlignment="1" applyProtection="1">
      <alignment vertical="center"/>
    </xf>
    <xf numFmtId="0" fontId="8" fillId="0" borderId="0" xfId="0" applyFont="1" applyAlignment="1" applyProtection="1">
      <alignment vertical="center"/>
    </xf>
    <xf numFmtId="0" fontId="52" fillId="0" borderId="0" xfId="0" applyFont="1" applyAlignment="1" applyProtection="1">
      <alignment vertical="center"/>
    </xf>
    <xf numFmtId="0" fontId="47" fillId="0" borderId="0" xfId="0" applyFont="1" applyAlignment="1" applyProtection="1">
      <alignment vertical="center"/>
    </xf>
    <xf numFmtId="0" fontId="47" fillId="0" borderId="0" xfId="0" applyFont="1" applyProtection="1">
      <alignment vertical="center"/>
    </xf>
    <xf numFmtId="0" fontId="53" fillId="0" borderId="0" xfId="0" applyFont="1" applyAlignment="1" applyProtection="1">
      <alignment vertical="center"/>
    </xf>
    <xf numFmtId="0" fontId="43" fillId="0" borderId="0" xfId="0" applyFont="1" applyAlignment="1" applyProtection="1">
      <alignment vertical="center"/>
    </xf>
    <xf numFmtId="0" fontId="54" fillId="0" borderId="0" xfId="0" applyFont="1" applyAlignment="1" applyProtection="1">
      <alignment horizontal="center" vertical="center"/>
    </xf>
    <xf numFmtId="0" fontId="55" fillId="0" borderId="0" xfId="0" applyFont="1" applyAlignment="1" applyProtection="1">
      <alignment horizontal="center" vertical="center"/>
    </xf>
    <xf numFmtId="0" fontId="19" fillId="0" borderId="3" xfId="0" applyFont="1" applyBorder="1" applyAlignment="1" applyProtection="1">
      <alignment vertical="center" wrapText="1"/>
    </xf>
    <xf numFmtId="0" fontId="0" fillId="0" borderId="0" xfId="0" applyAlignment="1" applyProtection="1">
      <alignment horizontal="left" vertical="center" indent="2"/>
    </xf>
    <xf numFmtId="0" fontId="43" fillId="0" borderId="0" xfId="0" applyFont="1" applyAlignment="1" applyProtection="1">
      <alignment horizontal="left" vertical="center" indent="2"/>
    </xf>
    <xf numFmtId="0" fontId="26" fillId="0" borderId="0" xfId="0" applyFont="1" applyAlignment="1" applyProtection="1">
      <alignment vertical="center"/>
    </xf>
    <xf numFmtId="0" fontId="26" fillId="0" borderId="0" xfId="0" applyFont="1" applyBorder="1" applyAlignment="1" applyProtection="1">
      <alignment horizontal="center" vertical="center" wrapText="1"/>
    </xf>
    <xf numFmtId="0" fontId="26" fillId="0" borderId="22" xfId="0" applyFont="1" applyBorder="1" applyAlignment="1" applyProtection="1">
      <alignment horizontal="center" vertical="center" wrapText="1"/>
    </xf>
    <xf numFmtId="0" fontId="26" fillId="2" borderId="2" xfId="0" applyFont="1" applyFill="1" applyBorder="1" applyAlignment="1" applyProtection="1">
      <alignment horizontal="center" vertical="center" wrapText="1"/>
    </xf>
    <xf numFmtId="0" fontId="26" fillId="3" borderId="2" xfId="0" applyFont="1" applyFill="1" applyBorder="1" applyAlignment="1" applyProtection="1">
      <alignment horizontal="center" vertical="center" wrapText="1"/>
    </xf>
    <xf numFmtId="0" fontId="26" fillId="0" borderId="0" xfId="0" applyFont="1" applyAlignment="1" applyProtection="1">
      <alignment horizontal="center" vertical="center" wrapText="1"/>
    </xf>
    <xf numFmtId="0" fontId="26" fillId="0" borderId="25" xfId="0" applyFont="1" applyBorder="1" applyAlignment="1" applyProtection="1">
      <alignment vertical="center" wrapText="1"/>
    </xf>
    <xf numFmtId="0" fontId="26" fillId="0" borderId="25" xfId="0" applyFont="1" applyFill="1" applyBorder="1" applyAlignment="1" applyProtection="1">
      <alignment horizontal="center" vertical="center" wrapText="1"/>
    </xf>
    <xf numFmtId="0" fontId="27" fillId="0" borderId="0" xfId="0" applyFont="1" applyAlignment="1" applyProtection="1">
      <alignment horizontal="center" vertical="center"/>
    </xf>
    <xf numFmtId="0" fontId="26" fillId="0" borderId="46" xfId="0" applyFont="1" applyBorder="1" applyAlignment="1" applyProtection="1">
      <alignment vertical="center"/>
    </xf>
    <xf numFmtId="0" fontId="26" fillId="0" borderId="34" xfId="0" applyFont="1" applyBorder="1" applyAlignment="1" applyProtection="1">
      <alignment vertical="center"/>
    </xf>
    <xf numFmtId="0" fontId="26" fillId="0" borderId="17" xfId="0" applyFont="1" applyBorder="1" applyAlignment="1" applyProtection="1">
      <alignment vertical="center"/>
    </xf>
    <xf numFmtId="0" fontId="26" fillId="0" borderId="26" xfId="0" applyFont="1" applyBorder="1" applyAlignment="1" applyProtection="1">
      <alignment vertical="center" wrapText="1"/>
    </xf>
    <xf numFmtId="0" fontId="26" fillId="0" borderId="26" xfId="0" applyFont="1" applyFill="1" applyBorder="1" applyAlignment="1" applyProtection="1">
      <alignment horizontal="center" vertical="center" wrapText="1"/>
    </xf>
    <xf numFmtId="0" fontId="26" fillId="0" borderId="3" xfId="0" applyFont="1" applyBorder="1" applyAlignment="1" applyProtection="1">
      <alignment vertical="center"/>
    </xf>
    <xf numFmtId="0" fontId="26" fillId="0" borderId="4" xfId="0" applyFont="1" applyBorder="1" applyAlignment="1" applyProtection="1">
      <alignment vertical="center"/>
    </xf>
    <xf numFmtId="0" fontId="26" fillId="0" borderId="5" xfId="0" applyFont="1" applyBorder="1" applyAlignment="1" applyProtection="1">
      <alignment vertical="center"/>
    </xf>
    <xf numFmtId="0" fontId="26" fillId="0" borderId="26" xfId="0" applyFont="1" applyBorder="1" applyAlignment="1" applyProtection="1">
      <alignment horizontal="center" vertical="center" wrapText="1"/>
    </xf>
    <xf numFmtId="0" fontId="26" fillId="0" borderId="26" xfId="0" applyFont="1" applyBorder="1" applyAlignment="1" applyProtection="1">
      <alignment horizontal="center" vertical="center"/>
    </xf>
    <xf numFmtId="0" fontId="26" fillId="0" borderId="26" xfId="0" applyFont="1" applyBorder="1" applyAlignment="1" applyProtection="1">
      <alignment vertical="center"/>
    </xf>
    <xf numFmtId="0" fontId="26" fillId="0" borderId="0" xfId="0" applyFont="1" applyBorder="1" applyAlignment="1" applyProtection="1">
      <alignment vertical="center"/>
    </xf>
    <xf numFmtId="0" fontId="26" fillId="0" borderId="27" xfId="0" applyFont="1" applyBorder="1" applyAlignment="1" applyProtection="1">
      <alignment vertical="center" wrapText="1"/>
    </xf>
    <xf numFmtId="0" fontId="26" fillId="0" borderId="27" xfId="0" applyFont="1" applyBorder="1" applyAlignment="1" applyProtection="1">
      <alignment vertical="center"/>
    </xf>
    <xf numFmtId="0" fontId="26" fillId="0" borderId="0" xfId="0" applyFont="1" applyAlignment="1" applyProtection="1">
      <alignment vertical="center" wrapText="1"/>
    </xf>
    <xf numFmtId="0" fontId="26" fillId="0" borderId="6" xfId="0" applyFont="1" applyBorder="1" applyAlignment="1" applyProtection="1">
      <alignment horizontal="center" vertical="center"/>
    </xf>
    <xf numFmtId="0" fontId="26" fillId="0" borderId="28" xfId="0" applyFont="1" applyBorder="1" applyAlignment="1" applyProtection="1">
      <alignment vertical="center" wrapText="1"/>
    </xf>
    <xf numFmtId="0" fontId="26" fillId="0" borderId="28" xfId="0" applyFont="1" applyFill="1" applyBorder="1" applyAlignment="1" applyProtection="1">
      <alignment horizontal="center" vertical="center" wrapText="1"/>
    </xf>
    <xf numFmtId="0" fontId="26" fillId="0" borderId="27" xfId="0" applyFont="1" applyBorder="1" applyAlignment="1" applyProtection="1">
      <alignment horizontal="center" vertical="center"/>
    </xf>
    <xf numFmtId="0" fontId="26" fillId="0" borderId="24" xfId="0" applyFont="1" applyBorder="1" applyAlignment="1" applyProtection="1">
      <alignment vertical="center"/>
    </xf>
    <xf numFmtId="0" fontId="0" fillId="0" borderId="21" xfId="0" applyFont="1" applyBorder="1" applyAlignment="1">
      <alignment vertical="top"/>
    </xf>
    <xf numFmtId="0" fontId="0" fillId="0" borderId="21" xfId="0" applyFont="1" applyBorder="1" applyAlignment="1">
      <alignment horizontal="center" vertical="top"/>
    </xf>
    <xf numFmtId="0" fontId="0" fillId="0" borderId="21" xfId="3" applyFont="1" applyBorder="1" applyAlignment="1">
      <alignment vertical="top" wrapText="1"/>
    </xf>
    <xf numFmtId="0" fontId="0" fillId="0" borderId="0" xfId="3" applyFont="1" applyBorder="1" applyAlignment="1">
      <alignment vertical="top" wrapText="1"/>
    </xf>
    <xf numFmtId="0" fontId="0" fillId="0" borderId="0" xfId="0" applyFont="1" applyBorder="1" applyAlignment="1">
      <alignment vertical="top"/>
    </xf>
    <xf numFmtId="0" fontId="0" fillId="0" borderId="19" xfId="0" applyFont="1" applyBorder="1" applyAlignment="1">
      <alignment vertical="center"/>
    </xf>
    <xf numFmtId="0" fontId="0" fillId="0" borderId="16" xfId="0" applyFont="1" applyBorder="1" applyAlignment="1">
      <alignment vertical="center"/>
    </xf>
    <xf numFmtId="0" fontId="0" fillId="0" borderId="16" xfId="0" applyFont="1" applyBorder="1" applyAlignment="1">
      <alignment horizontal="center" vertical="center"/>
    </xf>
    <xf numFmtId="0" fontId="0" fillId="0" borderId="19" xfId="0" applyFont="1" applyBorder="1" applyAlignment="1">
      <alignment horizontal="center" vertical="center"/>
    </xf>
    <xf numFmtId="0" fontId="0" fillId="0" borderId="51" xfId="3" applyFont="1" applyBorder="1" applyAlignment="1">
      <alignment horizontal="center" vertical="center" wrapText="1"/>
    </xf>
    <xf numFmtId="0" fontId="0" fillId="0" borderId="52" xfId="3" applyFont="1" applyBorder="1" applyAlignment="1">
      <alignment horizontal="center" vertical="center" wrapText="1"/>
    </xf>
    <xf numFmtId="0" fontId="0" fillId="0" borderId="0" xfId="3" applyFont="1" applyBorder="1" applyAlignment="1">
      <alignment vertical="center" wrapText="1"/>
    </xf>
    <xf numFmtId="0" fontId="0" fillId="0" borderId="0" xfId="0" applyFont="1" applyBorder="1">
      <alignment vertical="center"/>
    </xf>
    <xf numFmtId="0" fontId="0" fillId="0" borderId="49" xfId="0" applyFont="1" applyBorder="1" applyAlignment="1">
      <alignment horizontal="center" vertical="center" wrapText="1"/>
    </xf>
    <xf numFmtId="0" fontId="58" fillId="0" borderId="53" xfId="0" applyFont="1" applyBorder="1"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19" xfId="0" applyFont="1" applyBorder="1" applyAlignment="1">
      <alignment vertical="top"/>
    </xf>
    <xf numFmtId="0" fontId="59" fillId="0" borderId="0" xfId="0" applyFont="1" applyBorder="1" applyAlignment="1">
      <alignment horizontal="center" vertical="center"/>
    </xf>
    <xf numFmtId="0" fontId="60" fillId="0" borderId="0" xfId="4" quotePrefix="1" applyFont="1" applyFill="1" applyBorder="1" applyAlignment="1">
      <alignment vertical="center"/>
    </xf>
    <xf numFmtId="0" fontId="61" fillId="0" borderId="33" xfId="4" applyFont="1" applyFill="1" applyBorder="1" applyAlignment="1">
      <alignment horizontal="center" vertical="center"/>
    </xf>
    <xf numFmtId="0" fontId="62" fillId="5" borderId="11" xfId="0" applyFont="1" applyFill="1" applyBorder="1">
      <alignment vertical="center"/>
    </xf>
    <xf numFmtId="0" fontId="60" fillId="0" borderId="0" xfId="4" applyFont="1" applyFill="1" applyBorder="1" applyAlignment="1">
      <alignment vertical="center"/>
    </xf>
    <xf numFmtId="0" fontId="62" fillId="6" borderId="11" xfId="0" applyFont="1" applyFill="1" applyBorder="1">
      <alignment vertical="center"/>
    </xf>
    <xf numFmtId="0" fontId="43" fillId="0" borderId="0" xfId="0" applyFont="1" applyAlignment="1" applyProtection="1">
      <alignment vertical="center"/>
    </xf>
    <xf numFmtId="0" fontId="5" fillId="0" borderId="0" xfId="2" applyFont="1" applyAlignment="1">
      <alignment vertical="center"/>
    </xf>
    <xf numFmtId="0" fontId="0" fillId="0" borderId="0" xfId="0" applyAlignment="1" applyProtection="1">
      <alignment horizontal="left" vertical="center"/>
    </xf>
    <xf numFmtId="0" fontId="27" fillId="0" borderId="0" xfId="2" applyFont="1" applyAlignment="1">
      <alignment horizontal="left" vertical="center"/>
    </xf>
    <xf numFmtId="0" fontId="27" fillId="0" borderId="0" xfId="2" applyFont="1">
      <alignment vertical="center"/>
    </xf>
    <xf numFmtId="0" fontId="43" fillId="0" borderId="0" xfId="0" applyFont="1" applyAlignment="1" applyProtection="1">
      <alignment horizontal="left" vertical="center" indent="2"/>
    </xf>
    <xf numFmtId="0" fontId="7" fillId="0" borderId="0" xfId="2" applyAlignment="1">
      <alignment vertical="center"/>
    </xf>
    <xf numFmtId="0" fontId="23" fillId="0" borderId="0" xfId="0" applyFont="1" applyBorder="1" applyAlignment="1" applyProtection="1">
      <alignment horizontal="center" vertical="center" wrapText="1"/>
    </xf>
    <xf numFmtId="0" fontId="23" fillId="0" borderId="0" xfId="0" applyFont="1" applyBorder="1" applyAlignment="1" applyProtection="1">
      <alignment horizontal="center" vertical="center"/>
    </xf>
    <xf numFmtId="0" fontId="16" fillId="0" borderId="0" xfId="0" applyFont="1" applyBorder="1" applyAlignment="1" applyProtection="1">
      <alignment horizontal="center" vertical="center"/>
    </xf>
    <xf numFmtId="0" fontId="23" fillId="0" borderId="0" xfId="0" applyFont="1" applyFill="1" applyBorder="1" applyAlignment="1" applyProtection="1">
      <alignment horizontal="center" vertical="center"/>
      <protection locked="0"/>
    </xf>
    <xf numFmtId="0" fontId="39" fillId="4" borderId="0" xfId="2" applyFont="1" applyFill="1" applyBorder="1" applyAlignment="1">
      <alignment horizontal="left" vertical="center" wrapText="1"/>
    </xf>
    <xf numFmtId="0" fontId="7" fillId="0" borderId="0" xfId="2" applyAlignment="1">
      <alignment vertical="center"/>
    </xf>
    <xf numFmtId="0" fontId="25"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xf>
    <xf numFmtId="0" fontId="25" fillId="0" borderId="0" xfId="0" applyFont="1" applyFill="1" applyBorder="1" applyAlignment="1" applyProtection="1">
      <alignment vertical="center"/>
    </xf>
    <xf numFmtId="0" fontId="0" fillId="0" borderId="0" xfId="0" applyFill="1" applyBorder="1" applyAlignment="1" applyProtection="1">
      <alignment vertical="center" shrinkToFit="1"/>
    </xf>
    <xf numFmtId="0" fontId="25" fillId="0" borderId="0" xfId="0" applyFont="1" applyBorder="1" applyAlignment="1" applyProtection="1">
      <alignment vertical="center" wrapText="1"/>
    </xf>
    <xf numFmtId="0" fontId="0" fillId="0" borderId="0" xfId="0" applyBorder="1" applyAlignment="1" applyProtection="1">
      <alignment vertical="center" shrinkToFit="1"/>
    </xf>
    <xf numFmtId="0" fontId="23" fillId="0" borderId="0" xfId="0" applyFont="1" applyFill="1" applyBorder="1" applyAlignment="1" applyProtection="1">
      <alignment horizontal="center" vertical="center"/>
    </xf>
    <xf numFmtId="0" fontId="32" fillId="0" borderId="0" xfId="0" applyFont="1" applyFill="1" applyBorder="1" applyProtection="1">
      <alignment vertical="center"/>
    </xf>
    <xf numFmtId="0" fontId="46" fillId="0" borderId="0" xfId="0" applyFont="1" applyFill="1" applyBorder="1" applyProtection="1">
      <alignment vertical="center"/>
    </xf>
    <xf numFmtId="0" fontId="7" fillId="0" borderId="0" xfId="2" applyAlignment="1">
      <alignment vertical="center"/>
    </xf>
    <xf numFmtId="0" fontId="21" fillId="4" borderId="54" xfId="0" applyFont="1" applyFill="1" applyBorder="1" applyAlignment="1" applyProtection="1">
      <alignment horizontal="center" vertical="center" shrinkToFit="1"/>
      <protection locked="0"/>
    </xf>
    <xf numFmtId="0" fontId="7" fillId="0" borderId="0" xfId="2" applyAlignment="1">
      <alignment vertical="center"/>
    </xf>
    <xf numFmtId="0" fontId="43" fillId="0" borderId="0" xfId="0" applyFont="1" applyAlignment="1" applyProtection="1">
      <alignment horizontal="left" vertical="center" indent="2"/>
    </xf>
    <xf numFmtId="0" fontId="43" fillId="0" borderId="0" xfId="0" applyFont="1" applyAlignment="1" applyProtection="1">
      <alignment vertical="center"/>
    </xf>
    <xf numFmtId="0" fontId="44" fillId="0" borderId="0" xfId="0" applyFont="1" applyAlignment="1" applyProtection="1">
      <alignment vertical="center"/>
    </xf>
    <xf numFmtId="0" fontId="7" fillId="0" borderId="0" xfId="2" applyAlignment="1">
      <alignment vertical="center"/>
    </xf>
    <xf numFmtId="0" fontId="22" fillId="0" borderId="0" xfId="0" applyFont="1" applyFill="1" applyBorder="1" applyAlignment="1" applyProtection="1">
      <alignment horizontal="center" vertical="center" shrinkToFit="1"/>
    </xf>
    <xf numFmtId="0" fontId="34" fillId="0" borderId="26" xfId="0" applyFont="1" applyFill="1" applyBorder="1" applyAlignment="1" applyProtection="1">
      <alignment horizontal="center" vertical="center" wrapText="1"/>
    </xf>
    <xf numFmtId="0" fontId="34" fillId="0" borderId="26" xfId="0" applyFont="1" applyBorder="1" applyAlignment="1" applyProtection="1">
      <alignment horizontal="center" vertical="center"/>
    </xf>
    <xf numFmtId="0" fontId="26" fillId="0" borderId="59" xfId="0" applyFont="1" applyBorder="1" applyAlignment="1" applyProtection="1">
      <alignment vertical="center"/>
    </xf>
    <xf numFmtId="0" fontId="26" fillId="0" borderId="60" xfId="0" applyFont="1" applyBorder="1" applyAlignment="1" applyProtection="1">
      <alignment vertical="center"/>
    </xf>
    <xf numFmtId="0" fontId="26" fillId="0" borderId="61" xfId="0" applyFont="1" applyBorder="1" applyAlignment="1" applyProtection="1">
      <alignment vertical="center"/>
    </xf>
    <xf numFmtId="0" fontId="26" fillId="0" borderId="62" xfId="0" applyFont="1" applyBorder="1" applyAlignment="1" applyProtection="1">
      <alignment horizontal="center" vertical="center"/>
    </xf>
    <xf numFmtId="0" fontId="26" fillId="4" borderId="62" xfId="0" applyFont="1" applyFill="1" applyBorder="1" applyAlignment="1" applyProtection="1">
      <alignment vertical="center" wrapText="1"/>
      <protection locked="0"/>
    </xf>
    <xf numFmtId="0" fontId="26" fillId="4" borderId="62" xfId="0" applyFont="1" applyFill="1" applyBorder="1" applyAlignment="1" applyProtection="1">
      <alignment vertical="center"/>
      <protection locked="0"/>
    </xf>
    <xf numFmtId="0" fontId="43" fillId="0" borderId="0" xfId="0" applyFont="1" applyAlignment="1" applyProtection="1">
      <alignment vertical="center" wrapText="1"/>
    </xf>
    <xf numFmtId="0" fontId="43" fillId="0" borderId="0" xfId="0" applyFont="1" applyAlignment="1" applyProtection="1">
      <alignment horizontal="left" vertical="center" wrapText="1" indent="2"/>
    </xf>
    <xf numFmtId="0" fontId="0" fillId="0" borderId="0" xfId="0" applyFont="1" applyAlignment="1" applyProtection="1">
      <alignment horizontal="left" vertical="center"/>
    </xf>
    <xf numFmtId="0" fontId="0" fillId="0" borderId="33" xfId="3" applyFont="1" applyBorder="1" applyAlignment="1">
      <alignment horizontal="center" vertical="center" wrapText="1"/>
    </xf>
    <xf numFmtId="0" fontId="7" fillId="0" borderId="0" xfId="2" applyAlignment="1">
      <alignment vertical="center"/>
    </xf>
    <xf numFmtId="0" fontId="23" fillId="0" borderId="0" xfId="0" applyFont="1" applyFill="1" applyBorder="1" applyAlignment="1" applyProtection="1">
      <alignment horizontal="center" vertical="center" wrapText="1"/>
    </xf>
    <xf numFmtId="0" fontId="38" fillId="0" borderId="0" xfId="2" applyFont="1" applyAlignment="1">
      <alignment vertical="center" wrapText="1"/>
    </xf>
    <xf numFmtId="0" fontId="41" fillId="0" borderId="0" xfId="2" applyFont="1" applyAlignment="1">
      <alignment vertical="center" wrapText="1"/>
    </xf>
    <xf numFmtId="0" fontId="36" fillId="0" borderId="0" xfId="2" applyFont="1" applyAlignment="1">
      <alignment vertical="center" wrapText="1"/>
    </xf>
    <xf numFmtId="0" fontId="7" fillId="0" borderId="0" xfId="2" applyAlignment="1">
      <alignment vertical="center"/>
    </xf>
    <xf numFmtId="0" fontId="7" fillId="0" borderId="0" xfId="2" applyAlignment="1">
      <alignment horizontal="left" vertical="center"/>
    </xf>
    <xf numFmtId="0" fontId="41" fillId="0" borderId="0" xfId="2" applyFont="1" applyAlignment="1">
      <alignment vertical="center" wrapText="1"/>
    </xf>
    <xf numFmtId="0" fontId="38" fillId="0" borderId="0" xfId="2" applyFont="1" applyAlignment="1">
      <alignment vertical="center" wrapText="1"/>
    </xf>
    <xf numFmtId="0" fontId="27" fillId="0" borderId="0" xfId="2" applyFont="1" applyAlignment="1">
      <alignment horizontal="center" vertical="center"/>
    </xf>
    <xf numFmtId="0" fontId="64" fillId="0" borderId="0" xfId="2" applyFont="1" applyAlignment="1">
      <alignment horizontal="center" vertical="center"/>
    </xf>
    <xf numFmtId="0" fontId="3" fillId="0" borderId="0" xfId="2" applyFont="1" applyAlignment="1">
      <alignment vertical="center"/>
    </xf>
    <xf numFmtId="0" fontId="38" fillId="0" borderId="13" xfId="2" applyFont="1" applyBorder="1" applyAlignment="1">
      <alignment horizontal="center" vertical="center" wrapText="1"/>
    </xf>
    <xf numFmtId="0" fontId="25" fillId="0" borderId="0" xfId="0" applyFont="1" applyFill="1" applyBorder="1" applyAlignment="1" applyProtection="1">
      <alignment horizontal="center" vertical="center" wrapText="1"/>
    </xf>
    <xf numFmtId="0" fontId="23" fillId="0" borderId="0" xfId="0" applyFont="1" applyBorder="1" applyAlignment="1" applyProtection="1">
      <alignment horizontal="center" vertical="center"/>
    </xf>
    <xf numFmtId="0" fontId="26" fillId="0" borderId="13" xfId="0" applyFont="1" applyBorder="1" applyAlignment="1" applyProtection="1">
      <alignment horizontal="center" vertical="center" wrapText="1"/>
    </xf>
    <xf numFmtId="0" fontId="26" fillId="0" borderId="13" xfId="0" applyFont="1" applyBorder="1" applyAlignment="1" applyProtection="1">
      <alignment horizontal="center" vertical="center"/>
    </xf>
    <xf numFmtId="0" fontId="26" fillId="0" borderId="9" xfId="0" applyFont="1" applyBorder="1" applyAlignment="1" applyProtection="1">
      <alignment horizontal="center" vertical="center"/>
    </xf>
    <xf numFmtId="0" fontId="19" fillId="0" borderId="60" xfId="0" applyFont="1" applyBorder="1" applyAlignment="1" applyProtection="1">
      <alignment vertical="center"/>
    </xf>
    <xf numFmtId="0" fontId="19" fillId="0" borderId="59" xfId="0" applyFont="1" applyBorder="1" applyAlignment="1" applyProtection="1">
      <alignment vertical="center"/>
    </xf>
    <xf numFmtId="0" fontId="46" fillId="0" borderId="0" xfId="0" applyFont="1" applyProtection="1">
      <alignment vertical="center"/>
    </xf>
    <xf numFmtId="0" fontId="23" fillId="0" borderId="0" xfId="0" applyFont="1" applyProtection="1">
      <alignment vertical="center"/>
    </xf>
    <xf numFmtId="0" fontId="23" fillId="0" borderId="0" xfId="0" applyFont="1" applyBorder="1" applyProtection="1">
      <alignment vertical="center"/>
    </xf>
    <xf numFmtId="0" fontId="21" fillId="4" borderId="64" xfId="0" applyFont="1" applyFill="1" applyBorder="1" applyAlignment="1" applyProtection="1">
      <alignment horizontal="center" vertical="center" shrinkToFit="1"/>
      <protection locked="0"/>
    </xf>
    <xf numFmtId="0" fontId="21" fillId="4" borderId="68" xfId="0" applyFont="1" applyFill="1" applyBorder="1" applyAlignment="1" applyProtection="1">
      <alignment horizontal="center" vertical="center" shrinkToFit="1"/>
      <protection locked="0"/>
    </xf>
    <xf numFmtId="0" fontId="21" fillId="4" borderId="69" xfId="0" applyFont="1" applyFill="1" applyBorder="1" applyAlignment="1" applyProtection="1">
      <alignment horizontal="center" vertical="center" shrinkToFit="1"/>
      <protection locked="0"/>
    </xf>
    <xf numFmtId="0" fontId="26" fillId="0" borderId="9" xfId="0" applyFont="1" applyBorder="1" applyAlignment="1" applyProtection="1">
      <alignment horizontal="center" vertical="center"/>
    </xf>
    <xf numFmtId="0" fontId="21" fillId="4" borderId="56" xfId="0" applyFont="1" applyFill="1" applyBorder="1" applyAlignment="1" applyProtection="1">
      <alignment horizontal="center" vertical="center" shrinkToFit="1"/>
      <protection locked="0"/>
    </xf>
    <xf numFmtId="0" fontId="21" fillId="4" borderId="55" xfId="0" applyFont="1" applyFill="1" applyBorder="1" applyAlignment="1" applyProtection="1">
      <alignment horizontal="center" vertical="center" shrinkToFit="1"/>
      <protection locked="0"/>
    </xf>
    <xf numFmtId="0" fontId="14" fillId="0" borderId="59" xfId="0" applyFont="1" applyBorder="1" applyAlignment="1" applyProtection="1">
      <alignment vertical="center"/>
    </xf>
    <xf numFmtId="0" fontId="14" fillId="0" borderId="60" xfId="0" applyFont="1" applyBorder="1" applyAlignment="1" applyProtection="1">
      <alignment vertical="center"/>
    </xf>
    <xf numFmtId="0" fontId="14" fillId="0" borderId="61" xfId="0" applyFont="1" applyBorder="1" applyAlignment="1" applyProtection="1">
      <alignment vertical="center"/>
    </xf>
    <xf numFmtId="0" fontId="0" fillId="0" borderId="60" xfId="0" applyBorder="1" applyAlignment="1" applyProtection="1">
      <alignment horizontal="center" vertical="center"/>
    </xf>
    <xf numFmtId="0" fontId="0" fillId="0" borderId="61" xfId="0" applyBorder="1" applyAlignment="1" applyProtection="1">
      <alignment horizontal="center" vertical="center"/>
    </xf>
    <xf numFmtId="0" fontId="0" fillId="0" borderId="59" xfId="0" applyBorder="1" applyAlignment="1" applyProtection="1">
      <alignment horizontal="center" vertical="center"/>
    </xf>
    <xf numFmtId="0" fontId="0" fillId="0" borderId="55" xfId="0" applyBorder="1" applyAlignment="1" applyProtection="1">
      <alignment horizontal="center" vertical="center"/>
    </xf>
    <xf numFmtId="0" fontId="21" fillId="4" borderId="49" xfId="0" applyFont="1" applyFill="1" applyBorder="1" applyAlignment="1" applyProtection="1">
      <alignment horizontal="center" vertical="center" shrinkToFit="1"/>
      <protection locked="0"/>
    </xf>
    <xf numFmtId="0" fontId="24" fillId="0" borderId="32" xfId="0" applyFont="1" applyBorder="1" applyAlignment="1" applyProtection="1">
      <alignment horizontal="center" vertical="center"/>
    </xf>
    <xf numFmtId="0" fontId="26" fillId="0" borderId="13" xfId="0" applyFont="1" applyBorder="1" applyAlignment="1" applyProtection="1">
      <alignment vertical="center" wrapText="1"/>
    </xf>
    <xf numFmtId="0" fontId="26" fillId="0" borderId="25" xfId="0" applyFont="1" applyBorder="1" applyAlignment="1" applyProtection="1">
      <alignment horizontal="center" vertical="center"/>
    </xf>
    <xf numFmtId="0" fontId="26" fillId="0" borderId="9" xfId="0" applyFont="1" applyBorder="1" applyAlignment="1" applyProtection="1">
      <alignment vertical="center" wrapText="1"/>
    </xf>
    <xf numFmtId="0" fontId="26" fillId="0" borderId="25" xfId="0" applyFont="1" applyBorder="1" applyAlignment="1" applyProtection="1">
      <alignment horizontal="center" vertical="center" wrapText="1"/>
    </xf>
    <xf numFmtId="0" fontId="26" fillId="0" borderId="27" xfId="0" applyFont="1" applyBorder="1" applyAlignment="1" applyProtection="1">
      <alignment horizontal="center" vertical="center" wrapText="1"/>
    </xf>
    <xf numFmtId="0" fontId="26" fillId="0" borderId="71" xfId="0" applyFont="1" applyBorder="1" applyAlignment="1" applyProtection="1">
      <alignment vertical="center" wrapText="1"/>
    </xf>
    <xf numFmtId="0" fontId="26" fillId="0" borderId="47" xfId="0" applyFont="1" applyBorder="1" applyAlignment="1" applyProtection="1">
      <alignment vertical="center"/>
    </xf>
    <xf numFmtId="0" fontId="26" fillId="0" borderId="9" xfId="0" applyFont="1" applyBorder="1" applyAlignment="1" applyProtection="1">
      <alignment horizontal="center" vertical="center" wrapText="1"/>
    </xf>
    <xf numFmtId="0" fontId="26" fillId="0" borderId="31" xfId="0" applyFont="1" applyBorder="1" applyAlignment="1" applyProtection="1">
      <alignment vertical="center"/>
    </xf>
    <xf numFmtId="0" fontId="26" fillId="0" borderId="15" xfId="0" applyFont="1" applyBorder="1" applyAlignment="1" applyProtection="1">
      <alignment vertical="center"/>
    </xf>
    <xf numFmtId="0" fontId="26" fillId="0" borderId="36" xfId="0" applyFont="1" applyBorder="1" applyAlignment="1" applyProtection="1">
      <alignment horizontal="center" vertical="center"/>
    </xf>
    <xf numFmtId="0" fontId="26" fillId="0" borderId="71" xfId="0" applyFont="1" applyBorder="1" applyAlignment="1" applyProtection="1">
      <alignment horizontal="center" vertical="center"/>
    </xf>
    <xf numFmtId="0" fontId="26" fillId="0" borderId="62" xfId="0" applyFont="1" applyBorder="1" applyAlignment="1" applyProtection="1">
      <alignment vertical="center" wrapText="1"/>
    </xf>
    <xf numFmtId="0" fontId="26" fillId="0" borderId="24" xfId="0" applyFont="1" applyBorder="1" applyAlignment="1" applyProtection="1">
      <alignment vertical="center" wrapText="1"/>
    </xf>
    <xf numFmtId="0" fontId="26" fillId="0" borderId="27" xfId="0" applyFont="1" applyFill="1" applyBorder="1" applyAlignment="1" applyProtection="1">
      <alignment horizontal="center" vertical="center" wrapText="1"/>
    </xf>
    <xf numFmtId="0" fontId="26" fillId="0" borderId="13" xfId="0" applyFont="1" applyBorder="1" applyAlignment="1" applyProtection="1">
      <alignment horizontal="center" vertical="center" wrapText="1"/>
    </xf>
    <xf numFmtId="0" fontId="26" fillId="0" borderId="13" xfId="0" applyFont="1" applyBorder="1" applyAlignment="1" applyProtection="1">
      <alignment horizontal="center" vertical="center"/>
    </xf>
    <xf numFmtId="0" fontId="26" fillId="0" borderId="9" xfId="0" applyFont="1" applyBorder="1" applyAlignment="1" applyProtection="1">
      <alignment horizontal="center" vertical="center"/>
    </xf>
    <xf numFmtId="0" fontId="7" fillId="0" borderId="0" xfId="2" applyAlignment="1">
      <alignment vertical="center"/>
    </xf>
    <xf numFmtId="0" fontId="26" fillId="7" borderId="26" xfId="0" applyFont="1" applyFill="1" applyBorder="1" applyAlignment="1" applyProtection="1">
      <alignment vertical="center"/>
      <protection locked="0"/>
    </xf>
    <xf numFmtId="0" fontId="26" fillId="7" borderId="71" xfId="0" applyFont="1" applyFill="1" applyBorder="1" applyAlignment="1" applyProtection="1">
      <alignment vertical="center"/>
      <protection locked="0"/>
    </xf>
    <xf numFmtId="0" fontId="26" fillId="0" borderId="16" xfId="0" applyFont="1" applyBorder="1" applyAlignment="1" applyProtection="1">
      <alignment vertical="center"/>
    </xf>
    <xf numFmtId="0" fontId="21" fillId="0" borderId="72" xfId="0" applyFont="1" applyFill="1" applyBorder="1" applyAlignment="1" applyProtection="1">
      <alignment horizontal="center" vertical="center" shrinkToFit="1"/>
      <protection locked="0"/>
    </xf>
    <xf numFmtId="0" fontId="23" fillId="0" borderId="42" xfId="0" applyFont="1" applyBorder="1" applyAlignment="1" applyProtection="1">
      <alignment horizontal="center" vertical="center" shrinkToFit="1"/>
    </xf>
    <xf numFmtId="0" fontId="2" fillId="0" borderId="0" xfId="2" applyFont="1" applyAlignment="1">
      <alignment vertical="center"/>
    </xf>
    <xf numFmtId="0" fontId="0" fillId="7" borderId="55" xfId="0" applyFill="1" applyBorder="1" applyAlignment="1" applyProtection="1">
      <alignment horizontal="center" vertical="center"/>
    </xf>
    <xf numFmtId="0" fontId="16" fillId="0" borderId="55" xfId="0" applyFont="1" applyBorder="1" applyAlignment="1" applyProtection="1">
      <alignment horizontal="center" vertical="center"/>
    </xf>
    <xf numFmtId="0" fontId="0" fillId="0" borderId="0" xfId="0" applyBorder="1" applyAlignment="1" applyProtection="1">
      <alignment horizontal="center" vertical="center"/>
    </xf>
    <xf numFmtId="0" fontId="19" fillId="0" borderId="78" xfId="0" applyFont="1" applyBorder="1" applyAlignment="1" applyProtection="1">
      <alignment horizontal="center" vertical="center" wrapText="1"/>
    </xf>
    <xf numFmtId="0" fontId="26" fillId="0" borderId="78" xfId="0" applyFont="1" applyBorder="1" applyAlignment="1" applyProtection="1">
      <alignment vertical="center"/>
    </xf>
    <xf numFmtId="0" fontId="26" fillId="0" borderId="79" xfId="0" applyFont="1" applyBorder="1" applyAlignment="1" applyProtection="1">
      <alignment vertical="center"/>
    </xf>
    <xf numFmtId="0" fontId="26" fillId="0" borderId="80" xfId="0" applyFont="1" applyBorder="1" applyAlignment="1" applyProtection="1">
      <alignment vertical="center"/>
    </xf>
    <xf numFmtId="0" fontId="26" fillId="0" borderId="81" xfId="0" applyFont="1" applyBorder="1" applyAlignment="1" applyProtection="1">
      <alignment vertical="center"/>
    </xf>
    <xf numFmtId="0" fontId="26" fillId="0" borderId="0" xfId="0" applyFont="1" applyBorder="1" applyAlignment="1">
      <alignment vertical="center" wrapText="1"/>
    </xf>
    <xf numFmtId="0" fontId="26" fillId="0" borderId="82" xfId="0" applyFont="1" applyBorder="1" applyAlignment="1">
      <alignment vertical="center" wrapText="1"/>
    </xf>
    <xf numFmtId="0" fontId="26" fillId="4" borderId="49" xfId="0" applyFont="1" applyFill="1" applyBorder="1" applyAlignment="1" applyProtection="1">
      <alignment vertical="center" wrapText="1"/>
      <protection locked="0"/>
    </xf>
    <xf numFmtId="0" fontId="26" fillId="0" borderId="0" xfId="0" applyFont="1" applyAlignment="1" applyProtection="1">
      <alignment vertical="center"/>
      <protection locked="0"/>
    </xf>
    <xf numFmtId="0" fontId="23" fillId="0" borderId="83" xfId="0" applyFont="1" applyBorder="1" applyAlignment="1" applyProtection="1">
      <alignment horizontal="center" vertical="center"/>
    </xf>
    <xf numFmtId="0" fontId="23" fillId="0" borderId="11" xfId="0" applyFont="1" applyBorder="1" applyAlignment="1" applyProtection="1">
      <alignment horizontal="center" vertical="center"/>
    </xf>
    <xf numFmtId="0" fontId="32" fillId="0" borderId="11" xfId="0" applyFont="1" applyBorder="1" applyProtection="1">
      <alignment vertical="center"/>
    </xf>
    <xf numFmtId="0" fontId="32" fillId="0" borderId="12" xfId="0" applyFont="1" applyBorder="1" applyAlignment="1" applyProtection="1">
      <alignment vertical="center" shrinkToFit="1"/>
    </xf>
    <xf numFmtId="0" fontId="0" fillId="0" borderId="81" xfId="0" applyBorder="1" applyProtection="1">
      <alignment vertical="center"/>
    </xf>
    <xf numFmtId="0" fontId="0" fillId="0" borderId="78" xfId="0" applyBorder="1" applyProtection="1">
      <alignment vertical="center"/>
    </xf>
    <xf numFmtId="0" fontId="21" fillId="0" borderId="1" xfId="0" applyFont="1" applyFill="1" applyBorder="1" applyAlignment="1" applyProtection="1">
      <alignment horizontal="left" vertical="center" shrinkToFit="1"/>
    </xf>
    <xf numFmtId="0" fontId="23" fillId="4" borderId="1" xfId="0" applyFont="1" applyFill="1" applyBorder="1" applyAlignment="1" applyProtection="1">
      <alignment horizontal="center" vertical="center"/>
      <protection locked="0"/>
    </xf>
    <xf numFmtId="0" fontId="23" fillId="0" borderId="14" xfId="0" applyFont="1" applyBorder="1" applyAlignment="1" applyProtection="1">
      <alignment horizontal="center" vertical="center"/>
    </xf>
    <xf numFmtId="0" fontId="23" fillId="0" borderId="70" xfId="0" applyFont="1" applyBorder="1" applyAlignment="1" applyProtection="1">
      <alignment horizontal="left" vertical="center"/>
    </xf>
    <xf numFmtId="0" fontId="23" fillId="4" borderId="70" xfId="0" applyFont="1" applyFill="1" applyBorder="1" applyAlignment="1" applyProtection="1">
      <alignment horizontal="center" vertical="center"/>
      <protection locked="0"/>
    </xf>
    <xf numFmtId="0" fontId="23" fillId="0" borderId="84" xfId="0" applyFont="1" applyBorder="1" applyAlignment="1" applyProtection="1">
      <alignment horizontal="center" vertical="center"/>
    </xf>
    <xf numFmtId="0" fontId="32" fillId="0" borderId="0" xfId="0" applyFont="1" applyAlignment="1" applyProtection="1">
      <alignment horizontal="left" vertical="center"/>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shrinkToFit="1"/>
      <protection locked="0"/>
    </xf>
    <xf numFmtId="0" fontId="18" fillId="0" borderId="0" xfId="0" applyFont="1" applyFill="1" applyBorder="1" applyAlignment="1" applyProtection="1">
      <alignment horizontal="left" vertical="center" shrinkToFit="1"/>
      <protection locked="0"/>
    </xf>
    <xf numFmtId="0" fontId="65" fillId="0" borderId="0" xfId="0" applyFont="1" applyAlignment="1" applyProtection="1">
      <alignment horizontal="left" vertical="center"/>
    </xf>
    <xf numFmtId="0" fontId="23" fillId="0" borderId="1" xfId="0" applyFont="1" applyBorder="1" applyProtection="1">
      <alignment vertical="center"/>
    </xf>
    <xf numFmtId="0" fontId="25" fillId="0" borderId="0" xfId="0" applyFont="1" applyFill="1" applyBorder="1" applyAlignment="1" applyProtection="1">
      <alignment vertical="center" shrinkToFit="1"/>
    </xf>
    <xf numFmtId="0" fontId="23" fillId="0" borderId="86" xfId="0" applyFont="1" applyBorder="1" applyAlignment="1" applyProtection="1">
      <alignment horizontal="center" vertical="center"/>
    </xf>
    <xf numFmtId="0" fontId="23" fillId="0" borderId="87" xfId="0" applyFont="1" applyBorder="1" applyAlignment="1" applyProtection="1">
      <alignment horizontal="center" vertical="center"/>
    </xf>
    <xf numFmtId="0" fontId="23" fillId="0" borderId="1" xfId="0" applyFont="1" applyBorder="1" applyAlignment="1" applyProtection="1">
      <alignment vertical="center" shrinkToFit="1"/>
    </xf>
    <xf numFmtId="0" fontId="16" fillId="0" borderId="77" xfId="0" applyFont="1" applyBorder="1" applyAlignment="1" applyProtection="1">
      <alignment horizontal="center" vertical="center"/>
    </xf>
    <xf numFmtId="0" fontId="14" fillId="0" borderId="47" xfId="0" applyFont="1" applyBorder="1" applyAlignment="1" applyProtection="1">
      <alignment vertical="center"/>
    </xf>
    <xf numFmtId="0" fontId="0" fillId="0" borderId="80" xfId="0" applyBorder="1" applyProtection="1">
      <alignment vertical="center"/>
    </xf>
    <xf numFmtId="0" fontId="0" fillId="0" borderId="79" xfId="0" applyBorder="1" applyProtection="1">
      <alignment vertical="center"/>
    </xf>
    <xf numFmtId="0" fontId="14" fillId="0" borderId="51" xfId="0" applyFont="1" applyBorder="1" applyAlignment="1" applyProtection="1">
      <alignment vertical="center"/>
    </xf>
    <xf numFmtId="0" fontId="0" fillId="0" borderId="33" xfId="0" applyBorder="1" applyProtection="1">
      <alignment vertical="center"/>
    </xf>
    <xf numFmtId="0" fontId="0" fillId="0" borderId="52" xfId="0" applyBorder="1" applyProtection="1">
      <alignment vertical="center"/>
    </xf>
    <xf numFmtId="0" fontId="14" fillId="0" borderId="77" xfId="0" applyFont="1" applyBorder="1" applyAlignment="1" applyProtection="1">
      <alignment vertical="center"/>
    </xf>
    <xf numFmtId="0" fontId="21" fillId="4" borderId="7" xfId="0" applyFont="1" applyFill="1" applyBorder="1" applyAlignment="1" applyProtection="1">
      <alignment horizontal="center" vertical="center" shrinkToFit="1"/>
      <protection locked="0"/>
    </xf>
    <xf numFmtId="0" fontId="21" fillId="4" borderId="30" xfId="0" applyFont="1" applyFill="1" applyBorder="1" applyAlignment="1" applyProtection="1">
      <alignment horizontal="center" vertical="center" shrinkToFit="1"/>
      <protection locked="0"/>
    </xf>
    <xf numFmtId="0" fontId="21" fillId="4" borderId="65" xfId="0" applyFont="1" applyFill="1" applyBorder="1" applyAlignment="1" applyProtection="1">
      <alignment horizontal="center" vertical="center" shrinkToFit="1"/>
      <protection locked="0"/>
    </xf>
    <xf numFmtId="0" fontId="21" fillId="4" borderId="66" xfId="0" applyFont="1" applyFill="1" applyBorder="1" applyAlignment="1" applyProtection="1">
      <alignment horizontal="center" vertical="center" shrinkToFit="1"/>
      <protection locked="0"/>
    </xf>
    <xf numFmtId="0" fontId="21" fillId="4" borderId="67" xfId="0" applyFont="1" applyFill="1" applyBorder="1" applyAlignment="1" applyProtection="1">
      <alignment horizontal="center" vertical="center" shrinkToFit="1"/>
      <protection locked="0"/>
    </xf>
    <xf numFmtId="0" fontId="21" fillId="4" borderId="63"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wrapText="1" shrinkToFit="1"/>
    </xf>
    <xf numFmtId="0" fontId="18" fillId="0" borderId="0" xfId="0" applyFont="1" applyFill="1" applyBorder="1" applyAlignment="1" applyProtection="1">
      <alignment vertical="center" wrapText="1" shrinkToFit="1"/>
    </xf>
    <xf numFmtId="0" fontId="21" fillId="4" borderId="78" xfId="0" applyFont="1" applyFill="1" applyBorder="1" applyAlignment="1" applyProtection="1">
      <alignment horizontal="center" vertical="center" shrinkToFit="1"/>
      <protection locked="0"/>
    </xf>
    <xf numFmtId="0" fontId="21" fillId="4" borderId="88" xfId="0" applyFont="1" applyFill="1" applyBorder="1" applyAlignment="1" applyProtection="1">
      <alignment horizontal="center" vertical="center" shrinkToFit="1"/>
      <protection locked="0"/>
    </xf>
    <xf numFmtId="0" fontId="21" fillId="4" borderId="89" xfId="0" applyFont="1" applyFill="1" applyBorder="1" applyAlignment="1" applyProtection="1">
      <alignment horizontal="center" vertical="center" shrinkToFit="1"/>
      <protection locked="0"/>
    </xf>
    <xf numFmtId="0" fontId="21" fillId="4" borderId="91" xfId="0" applyFont="1" applyFill="1" applyBorder="1" applyAlignment="1" applyProtection="1">
      <alignment horizontal="center" vertical="center" shrinkToFit="1"/>
      <protection locked="0"/>
    </xf>
    <xf numFmtId="0" fontId="21" fillId="4" borderId="80" xfId="0" applyFont="1" applyFill="1" applyBorder="1" applyAlignment="1" applyProtection="1">
      <alignment horizontal="center" vertical="center" shrinkToFit="1"/>
      <protection locked="0"/>
    </xf>
    <xf numFmtId="0" fontId="22" fillId="0" borderId="13" xfId="0" applyFont="1" applyFill="1" applyBorder="1" applyAlignment="1" applyProtection="1">
      <alignment horizontal="center" vertical="center" shrinkToFit="1"/>
    </xf>
    <xf numFmtId="0" fontId="21" fillId="4" borderId="58" xfId="0" applyFont="1" applyFill="1" applyBorder="1" applyAlignment="1" applyProtection="1">
      <alignment horizontal="center" vertical="center" shrinkToFit="1"/>
      <protection locked="0"/>
    </xf>
    <xf numFmtId="0" fontId="21" fillId="4" borderId="57" xfId="0" applyFont="1" applyFill="1" applyBorder="1" applyAlignment="1" applyProtection="1">
      <alignment horizontal="center" vertical="center" shrinkToFit="1"/>
      <protection locked="0"/>
    </xf>
    <xf numFmtId="0" fontId="24" fillId="0" borderId="0" xfId="0" applyFont="1" applyBorder="1" applyAlignment="1" applyProtection="1">
      <alignment horizontal="center" vertical="center"/>
    </xf>
    <xf numFmtId="0" fontId="21" fillId="4" borderId="94" xfId="0" applyFont="1" applyFill="1" applyBorder="1" applyAlignment="1" applyProtection="1">
      <alignment horizontal="center" vertical="center" shrinkToFit="1"/>
      <protection locked="0"/>
    </xf>
    <xf numFmtId="0" fontId="21" fillId="4" borderId="19" xfId="0" applyFont="1" applyFill="1" applyBorder="1" applyAlignment="1" applyProtection="1">
      <alignment horizontal="center" vertical="center" shrinkToFit="1"/>
      <protection locked="0"/>
    </xf>
    <xf numFmtId="0" fontId="21" fillId="4" borderId="96" xfId="0" applyFont="1" applyFill="1" applyBorder="1" applyAlignment="1" applyProtection="1">
      <alignment horizontal="center" vertical="center" shrinkToFit="1"/>
      <protection locked="0"/>
    </xf>
    <xf numFmtId="0" fontId="21" fillId="4" borderId="1" xfId="0" applyFont="1" applyFill="1" applyBorder="1" applyAlignment="1" applyProtection="1">
      <alignment horizontal="center" vertical="center" shrinkToFit="1"/>
      <protection locked="0"/>
    </xf>
    <xf numFmtId="0" fontId="21" fillId="4" borderId="97" xfId="0" applyFont="1" applyFill="1" applyBorder="1" applyAlignment="1" applyProtection="1">
      <alignment horizontal="center" vertical="center" shrinkToFit="1"/>
      <protection locked="0"/>
    </xf>
    <xf numFmtId="0" fontId="21" fillId="4" borderId="92" xfId="0" applyFont="1" applyFill="1" applyBorder="1" applyAlignment="1" applyProtection="1">
      <alignment horizontal="center" vertical="center" shrinkToFit="1"/>
      <protection locked="0"/>
    </xf>
    <xf numFmtId="0" fontId="21" fillId="4" borderId="98" xfId="0" applyFont="1" applyFill="1" applyBorder="1" applyAlignment="1" applyProtection="1">
      <alignment horizontal="center" vertical="center" shrinkToFit="1"/>
      <protection locked="0"/>
    </xf>
    <xf numFmtId="0" fontId="21" fillId="4" borderId="99" xfId="0" applyFont="1" applyFill="1" applyBorder="1" applyAlignment="1" applyProtection="1">
      <alignment horizontal="center" vertical="center" shrinkToFit="1"/>
      <protection locked="0"/>
    </xf>
    <xf numFmtId="0" fontId="21" fillId="4" borderId="93" xfId="0" applyFont="1" applyFill="1" applyBorder="1" applyAlignment="1" applyProtection="1">
      <alignment horizontal="center" vertical="center" shrinkToFit="1"/>
      <protection locked="0"/>
    </xf>
    <xf numFmtId="0" fontId="7" fillId="0" borderId="0" xfId="2" applyAlignment="1">
      <alignment vertical="center"/>
    </xf>
    <xf numFmtId="0" fontId="21" fillId="4" borderId="101" xfId="0" applyFont="1" applyFill="1" applyBorder="1" applyAlignment="1" applyProtection="1">
      <alignment horizontal="center" vertical="center" shrinkToFit="1"/>
      <protection locked="0"/>
    </xf>
    <xf numFmtId="0" fontId="21" fillId="4" borderId="102" xfId="0" applyFont="1" applyFill="1" applyBorder="1" applyAlignment="1" applyProtection="1">
      <alignment horizontal="center" vertical="center" shrinkToFit="1"/>
      <protection locked="0"/>
    </xf>
    <xf numFmtId="0" fontId="7" fillId="0" borderId="0" xfId="2" applyAlignment="1">
      <alignment vertical="center"/>
    </xf>
    <xf numFmtId="0" fontId="7" fillId="0" borderId="0" xfId="2" applyAlignment="1">
      <alignment vertical="center"/>
    </xf>
    <xf numFmtId="0" fontId="26" fillId="0" borderId="103" xfId="0" applyFont="1" applyBorder="1" applyAlignment="1" applyProtection="1">
      <alignment vertical="center" wrapText="1"/>
    </xf>
    <xf numFmtId="0" fontId="26" fillId="0" borderId="0" xfId="0" applyFont="1" applyBorder="1" applyAlignment="1" applyProtection="1">
      <alignment vertical="center" wrapText="1"/>
    </xf>
    <xf numFmtId="0" fontId="26" fillId="0" borderId="0" xfId="0" applyFont="1" applyBorder="1" applyAlignment="1" applyProtection="1">
      <alignment horizontal="center" vertical="center"/>
    </xf>
    <xf numFmtId="0" fontId="26" fillId="0" borderId="33" xfId="0" applyFont="1" applyBorder="1" applyAlignment="1" applyProtection="1">
      <alignment vertical="center"/>
    </xf>
    <xf numFmtId="0" fontId="26" fillId="0" borderId="104" xfId="0" applyFont="1" applyBorder="1" applyAlignment="1" applyProtection="1">
      <alignment vertical="center"/>
    </xf>
    <xf numFmtId="0" fontId="26" fillId="0" borderId="77" xfId="0" applyFont="1" applyBorder="1" applyAlignment="1" applyProtection="1">
      <alignment vertical="center"/>
    </xf>
    <xf numFmtId="0" fontId="26" fillId="0" borderId="90" xfId="0" applyFont="1" applyBorder="1" applyAlignment="1" applyProtection="1">
      <alignment vertical="center"/>
    </xf>
    <xf numFmtId="0" fontId="7" fillId="0" borderId="0" xfId="2" applyAlignment="1">
      <alignment vertical="center"/>
    </xf>
    <xf numFmtId="0" fontId="23" fillId="0" borderId="20" xfId="0" applyFont="1" applyBorder="1" applyAlignment="1" applyProtection="1">
      <alignment horizontal="center" vertical="center" shrinkToFit="1"/>
    </xf>
    <xf numFmtId="0" fontId="26" fillId="0" borderId="13" xfId="0" applyFont="1" applyBorder="1" applyAlignment="1" applyProtection="1">
      <alignment horizontal="center" vertical="center" wrapText="1"/>
    </xf>
    <xf numFmtId="0" fontId="21" fillId="4" borderId="105" xfId="0" applyFont="1" applyFill="1" applyBorder="1" applyAlignment="1" applyProtection="1">
      <alignment horizontal="center" vertical="center" shrinkToFit="1"/>
      <protection locked="0"/>
    </xf>
    <xf numFmtId="0" fontId="21" fillId="4" borderId="107" xfId="0" applyFont="1" applyFill="1" applyBorder="1" applyAlignment="1" applyProtection="1">
      <alignment horizontal="center" vertical="center" shrinkToFit="1"/>
      <protection locked="0"/>
    </xf>
    <xf numFmtId="0" fontId="21" fillId="4" borderId="108" xfId="0" applyFont="1" applyFill="1" applyBorder="1" applyAlignment="1" applyProtection="1">
      <alignment horizontal="center" vertical="center" shrinkToFit="1"/>
      <protection locked="0"/>
    </xf>
    <xf numFmtId="0" fontId="21" fillId="4" borderId="109" xfId="0" applyFont="1" applyFill="1" applyBorder="1" applyAlignment="1" applyProtection="1">
      <alignment horizontal="center" vertical="center" shrinkToFit="1"/>
      <protection locked="0"/>
    </xf>
    <xf numFmtId="0" fontId="21" fillId="4" borderId="110" xfId="0" applyFont="1" applyFill="1" applyBorder="1" applyAlignment="1" applyProtection="1">
      <alignment horizontal="center" vertical="center" shrinkToFit="1"/>
      <protection locked="0"/>
    </xf>
    <xf numFmtId="0" fontId="21" fillId="4" borderId="106" xfId="0" applyFont="1" applyFill="1" applyBorder="1" applyAlignment="1" applyProtection="1">
      <alignment horizontal="center" vertical="center" shrinkToFit="1"/>
      <protection locked="0"/>
    </xf>
    <xf numFmtId="0" fontId="21" fillId="4" borderId="111" xfId="0" applyFont="1" applyFill="1" applyBorder="1" applyAlignment="1" applyProtection="1">
      <alignment horizontal="center" vertical="center" shrinkToFit="1"/>
      <protection locked="0"/>
    </xf>
    <xf numFmtId="0" fontId="21" fillId="4" borderId="113"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wrapText="1" shrinkToFit="1"/>
    </xf>
    <xf numFmtId="0" fontId="18" fillId="0" borderId="0" xfId="0" applyFont="1" applyFill="1" applyBorder="1" applyAlignment="1" applyProtection="1">
      <alignment vertical="center" wrapText="1" shrinkToFit="1"/>
    </xf>
    <xf numFmtId="0" fontId="23" fillId="0" borderId="20" xfId="0" applyFont="1" applyBorder="1" applyAlignment="1" applyProtection="1">
      <alignment horizontal="center" vertical="center" shrinkToFit="1"/>
    </xf>
    <xf numFmtId="0" fontId="7" fillId="0" borderId="0" xfId="2" applyAlignment="1">
      <alignment vertical="center"/>
    </xf>
    <xf numFmtId="0" fontId="21" fillId="4" borderId="114" xfId="0" applyFont="1" applyFill="1" applyBorder="1" applyAlignment="1" applyProtection="1">
      <alignment horizontal="center" vertical="center" shrinkToFit="1"/>
      <protection locked="0"/>
    </xf>
    <xf numFmtId="0" fontId="21" fillId="4" borderId="115" xfId="0" applyFont="1" applyFill="1" applyBorder="1" applyAlignment="1" applyProtection="1">
      <alignment horizontal="center" vertical="center" shrinkToFit="1"/>
      <protection locked="0"/>
    </xf>
    <xf numFmtId="0" fontId="21" fillId="4" borderId="116" xfId="0" applyFont="1" applyFill="1" applyBorder="1" applyAlignment="1" applyProtection="1">
      <alignment horizontal="center" vertical="center" shrinkToFit="1"/>
      <protection locked="0"/>
    </xf>
    <xf numFmtId="0" fontId="21" fillId="4" borderId="119" xfId="0" applyFont="1" applyFill="1" applyBorder="1" applyAlignment="1" applyProtection="1">
      <alignment horizontal="center" vertical="center" shrinkToFit="1"/>
      <protection locked="0"/>
    </xf>
    <xf numFmtId="0" fontId="21" fillId="4" borderId="120" xfId="0" applyFont="1" applyFill="1" applyBorder="1" applyAlignment="1" applyProtection="1">
      <alignment horizontal="center" vertical="center" shrinkToFit="1"/>
      <protection locked="0"/>
    </xf>
    <xf numFmtId="0" fontId="23" fillId="0" borderId="0" xfId="0" applyFont="1" applyBorder="1" applyAlignment="1" applyProtection="1">
      <alignment vertical="center" shrinkToFit="1"/>
    </xf>
    <xf numFmtId="0" fontId="21" fillId="7" borderId="0" xfId="0" applyFont="1" applyFill="1" applyBorder="1" applyAlignment="1" applyProtection="1">
      <alignment horizontal="center" vertical="center" shrinkToFit="1"/>
    </xf>
    <xf numFmtId="0" fontId="39" fillId="0" borderId="23" xfId="2" applyFont="1" applyBorder="1" applyAlignment="1" applyProtection="1">
      <alignment horizontal="left" vertical="center" wrapText="1"/>
      <protection locked="0"/>
    </xf>
    <xf numFmtId="0" fontId="39" fillId="0" borderId="23" xfId="2" applyFont="1" applyBorder="1" applyAlignment="1" applyProtection="1">
      <alignment horizontal="center" vertical="center" wrapText="1"/>
      <protection locked="0"/>
    </xf>
    <xf numFmtId="0" fontId="7" fillId="0" borderId="0" xfId="2" applyAlignment="1">
      <alignment vertical="center"/>
    </xf>
    <xf numFmtId="0" fontId="1" fillId="0" borderId="0" xfId="2" applyFont="1" applyAlignment="1">
      <alignment vertical="center"/>
    </xf>
    <xf numFmtId="0" fontId="21" fillId="4" borderId="122" xfId="0" applyFont="1" applyFill="1" applyBorder="1" applyAlignment="1" applyProtection="1">
      <alignment horizontal="center" vertical="center" shrinkToFit="1"/>
      <protection locked="0"/>
    </xf>
    <xf numFmtId="0" fontId="21" fillId="4" borderId="85" xfId="0" applyFont="1" applyFill="1" applyBorder="1" applyAlignment="1" applyProtection="1">
      <alignment horizontal="center" vertical="center" shrinkToFit="1"/>
      <protection locked="0"/>
    </xf>
    <xf numFmtId="0" fontId="21" fillId="4" borderId="121" xfId="0" applyFont="1" applyFill="1" applyBorder="1" applyAlignment="1" applyProtection="1">
      <alignment horizontal="center" vertical="center" shrinkToFit="1"/>
      <protection locked="0"/>
    </xf>
    <xf numFmtId="0" fontId="7" fillId="0" borderId="0" xfId="2" applyAlignment="1">
      <alignment vertical="center"/>
    </xf>
    <xf numFmtId="0" fontId="21" fillId="7" borderId="0" xfId="0" applyFont="1" applyFill="1" applyBorder="1" applyAlignment="1" applyProtection="1">
      <alignment horizontal="center" vertical="center" shrinkToFit="1"/>
    </xf>
    <xf numFmtId="0" fontId="7" fillId="0" borderId="0" xfId="2" applyAlignment="1">
      <alignment vertical="center"/>
    </xf>
    <xf numFmtId="0" fontId="21" fillId="4" borderId="103" xfId="0" applyFont="1" applyFill="1" applyBorder="1" applyAlignment="1" applyProtection="1">
      <alignment horizontal="center" vertical="center" shrinkToFit="1"/>
      <protection locked="0"/>
    </xf>
    <xf numFmtId="0" fontId="21" fillId="4" borderId="90" xfId="0" applyFont="1" applyFill="1" applyBorder="1" applyAlignment="1" applyProtection="1">
      <alignment horizontal="center" vertical="center" shrinkToFit="1"/>
      <protection locked="0"/>
    </xf>
    <xf numFmtId="0" fontId="21" fillId="4" borderId="124" xfId="0" applyFont="1" applyFill="1" applyBorder="1" applyAlignment="1" applyProtection="1">
      <alignment horizontal="center" vertical="center" shrinkToFit="1"/>
      <protection locked="0"/>
    </xf>
    <xf numFmtId="176" fontId="39" fillId="0" borderId="23" xfId="2" applyNumberFormat="1" applyFont="1" applyFill="1" applyBorder="1" applyAlignment="1">
      <alignment horizontal="left" vertical="center" wrapText="1"/>
    </xf>
    <xf numFmtId="176" fontId="39" fillId="0" borderId="23" xfId="2" applyNumberFormat="1" applyFont="1" applyFill="1" applyBorder="1" applyAlignment="1">
      <alignment horizontal="center" vertical="center" wrapText="1"/>
    </xf>
    <xf numFmtId="0" fontId="39" fillId="0" borderId="23" xfId="2" applyFont="1" applyFill="1" applyBorder="1" applyAlignment="1" applyProtection="1">
      <alignment horizontal="left" vertical="center" wrapText="1"/>
      <protection locked="0"/>
    </xf>
    <xf numFmtId="0" fontId="39" fillId="0" borderId="23" xfId="2" applyFont="1" applyFill="1" applyBorder="1" applyAlignment="1" applyProtection="1">
      <alignment horizontal="center" vertical="center" wrapText="1"/>
      <protection locked="0"/>
    </xf>
    <xf numFmtId="0" fontId="21" fillId="4" borderId="103" xfId="0" applyFont="1" applyFill="1" applyBorder="1" applyAlignment="1" applyProtection="1">
      <alignment horizontal="center" vertical="center" shrinkToFit="1"/>
      <protection locked="0"/>
    </xf>
    <xf numFmtId="0" fontId="21" fillId="4" borderId="90" xfId="0" applyFont="1" applyFill="1" applyBorder="1" applyAlignment="1" applyProtection="1">
      <alignment horizontal="center" vertical="center" shrinkToFit="1"/>
      <protection locked="0"/>
    </xf>
    <xf numFmtId="0" fontId="26" fillId="4" borderId="0" xfId="0" applyFont="1" applyFill="1" applyBorder="1" applyAlignment="1" applyProtection="1">
      <alignment vertical="center" wrapText="1"/>
      <protection locked="0"/>
    </xf>
    <xf numFmtId="0" fontId="43" fillId="0" borderId="0" xfId="0" applyFont="1" applyAlignment="1" applyProtection="1">
      <alignment horizontal="left" vertical="center" indent="2"/>
    </xf>
    <xf numFmtId="0" fontId="43" fillId="0" borderId="0" xfId="0" applyFont="1" applyAlignment="1" applyProtection="1">
      <alignment vertical="center"/>
    </xf>
    <xf numFmtId="0" fontId="44" fillId="0" borderId="0" xfId="0" applyFont="1" applyAlignment="1" applyProtection="1">
      <alignment vertical="center"/>
    </xf>
    <xf numFmtId="0" fontId="50" fillId="4" borderId="1" xfId="1" applyFont="1" applyFill="1" applyBorder="1" applyAlignment="1" applyProtection="1">
      <alignment vertical="center" wrapText="1"/>
      <protection locked="0"/>
    </xf>
    <xf numFmtId="0" fontId="48" fillId="4" borderId="1" xfId="1" applyFont="1" applyFill="1" applyBorder="1" applyAlignment="1" applyProtection="1">
      <alignment vertical="center" wrapText="1"/>
      <protection locked="0"/>
    </xf>
    <xf numFmtId="0" fontId="43" fillId="0" borderId="0" xfId="0" applyFont="1" applyAlignment="1" applyProtection="1">
      <alignment horizontal="left" vertical="center" wrapText="1"/>
    </xf>
    <xf numFmtId="0" fontId="12" fillId="0" borderId="0" xfId="0" applyFont="1" applyAlignment="1" applyProtection="1">
      <alignment horizontal="center" vertical="center"/>
    </xf>
    <xf numFmtId="0" fontId="43" fillId="0" borderId="0" xfId="0" applyFont="1" applyAlignment="1" applyProtection="1">
      <alignment horizontal="left" vertical="center"/>
    </xf>
    <xf numFmtId="0" fontId="36" fillId="0" borderId="0" xfId="2" applyFont="1" applyAlignment="1">
      <alignment horizontal="left" vertical="center" wrapText="1"/>
    </xf>
    <xf numFmtId="0" fontId="7" fillId="0" borderId="0" xfId="2" applyAlignment="1">
      <alignment horizontal="left" vertical="center"/>
    </xf>
    <xf numFmtId="0" fontId="36" fillId="4" borderId="0" xfId="2" applyFont="1" applyFill="1" applyAlignment="1" applyProtection="1">
      <alignment vertical="center" wrapText="1"/>
      <protection locked="0"/>
    </xf>
    <xf numFmtId="0" fontId="38" fillId="0" borderId="29" xfId="0" applyFont="1" applyBorder="1" applyAlignment="1" applyProtection="1">
      <alignment horizontal="center" vertical="center" wrapText="1"/>
    </xf>
    <xf numFmtId="0" fontId="38" fillId="0" borderId="42" xfId="0" applyFont="1" applyBorder="1" applyAlignment="1" applyProtection="1">
      <alignment horizontal="center" vertical="center" wrapText="1"/>
    </xf>
    <xf numFmtId="0" fontId="35" fillId="0" borderId="0" xfId="2" applyFont="1" applyAlignment="1">
      <alignment horizontal="center" vertical="center"/>
    </xf>
    <xf numFmtId="0" fontId="36" fillId="4" borderId="0" xfId="2" applyFont="1" applyFill="1" applyAlignment="1" applyProtection="1">
      <alignment horizontal="right" vertical="center" wrapText="1"/>
      <protection locked="0"/>
    </xf>
    <xf numFmtId="0" fontId="36" fillId="0" borderId="0" xfId="2" applyFont="1" applyAlignment="1">
      <alignment vertical="center" wrapText="1"/>
    </xf>
    <xf numFmtId="0" fontId="7" fillId="0" borderId="0" xfId="2" applyAlignment="1">
      <alignment vertical="center"/>
    </xf>
    <xf numFmtId="0" fontId="36" fillId="4" borderId="0" xfId="2" applyNumberFormat="1" applyFont="1" applyFill="1" applyAlignment="1" applyProtection="1">
      <alignment horizontal="right" vertical="center" wrapText="1"/>
      <protection locked="0"/>
    </xf>
    <xf numFmtId="0" fontId="39" fillId="0" borderId="6" xfId="0" applyFont="1" applyFill="1" applyBorder="1" applyAlignment="1" applyProtection="1">
      <alignment horizontal="left" vertical="center" wrapText="1"/>
    </xf>
    <xf numFmtId="0" fontId="39" fillId="0" borderId="13" xfId="0" applyFont="1" applyFill="1" applyBorder="1" applyAlignment="1" applyProtection="1">
      <alignment horizontal="left" vertical="center" wrapText="1"/>
    </xf>
    <xf numFmtId="0" fontId="39" fillId="0" borderId="9" xfId="0" applyFont="1" applyFill="1" applyBorder="1" applyAlignment="1" applyProtection="1">
      <alignment horizontal="left" vertical="center" wrapText="1"/>
    </xf>
    <xf numFmtId="0" fontId="42" fillId="0" borderId="6" xfId="0" applyFont="1" applyFill="1" applyBorder="1" applyAlignment="1" applyProtection="1">
      <alignment horizontal="left" vertical="center" wrapText="1"/>
    </xf>
    <xf numFmtId="0" fontId="42" fillId="0" borderId="13" xfId="0" applyFont="1" applyFill="1" applyBorder="1" applyAlignment="1" applyProtection="1">
      <alignment horizontal="left" vertical="center" wrapText="1"/>
    </xf>
    <xf numFmtId="0" fontId="42" fillId="0" borderId="9" xfId="0" applyFont="1" applyFill="1" applyBorder="1" applyAlignment="1" applyProtection="1">
      <alignment horizontal="left" vertical="center" wrapText="1"/>
    </xf>
    <xf numFmtId="0" fontId="38" fillId="0" borderId="0" xfId="2" applyFont="1" applyAlignment="1">
      <alignment horizontal="left" vertical="center" wrapText="1"/>
    </xf>
    <xf numFmtId="0" fontId="38" fillId="0" borderId="0" xfId="2" applyFont="1" applyBorder="1" applyAlignment="1">
      <alignment horizontal="justify" vertical="center" wrapText="1"/>
    </xf>
    <xf numFmtId="0" fontId="38" fillId="0" borderId="22" xfId="2" applyFont="1" applyBorder="1" applyAlignment="1">
      <alignment horizontal="justify" vertical="center" wrapText="1"/>
    </xf>
    <xf numFmtId="0" fontId="45" fillId="0" borderId="39" xfId="2" applyFont="1" applyBorder="1" applyAlignment="1">
      <alignment horizontal="center" vertical="center"/>
    </xf>
    <xf numFmtId="0" fontId="45" fillId="0" borderId="43" xfId="2" applyFont="1" applyBorder="1" applyAlignment="1">
      <alignment horizontal="center" vertical="center"/>
    </xf>
    <xf numFmtId="0" fontId="45" fillId="0" borderId="42" xfId="2" applyFont="1" applyBorder="1" applyAlignment="1">
      <alignment horizontal="center" vertical="center"/>
    </xf>
    <xf numFmtId="0" fontId="0" fillId="0" borderId="0" xfId="0" applyAlignment="1">
      <alignment vertical="center"/>
    </xf>
    <xf numFmtId="0" fontId="38" fillId="0" borderId="44" xfId="2" applyFont="1" applyBorder="1" applyAlignment="1">
      <alignment horizontal="justify" vertical="center" wrapText="1"/>
    </xf>
    <xf numFmtId="0" fontId="38" fillId="0" borderId="0" xfId="2" applyFont="1" applyBorder="1" applyAlignment="1" applyProtection="1">
      <alignment horizontal="left" vertical="center" wrapText="1"/>
      <protection locked="0"/>
    </xf>
    <xf numFmtId="0" fontId="23" fillId="0" borderId="48" xfId="0" applyFont="1" applyBorder="1" applyAlignment="1" applyProtection="1">
      <alignment horizontal="center" vertical="center" shrinkToFit="1"/>
    </xf>
    <xf numFmtId="0" fontId="23" fillId="0" borderId="18" xfId="0" applyFont="1" applyBorder="1" applyAlignment="1" applyProtection="1">
      <alignment horizontal="center" vertical="center" shrinkToFit="1"/>
    </xf>
    <xf numFmtId="0" fontId="23" fillId="0" borderId="50" xfId="0" applyFont="1" applyBorder="1" applyAlignment="1" applyProtection="1">
      <alignment horizontal="center" vertical="center" shrinkToFit="1"/>
    </xf>
    <xf numFmtId="0" fontId="21" fillId="4" borderId="95" xfId="0" applyFont="1" applyFill="1" applyBorder="1" applyAlignment="1" applyProtection="1">
      <alignment horizontal="center" vertical="center" shrinkToFit="1"/>
      <protection locked="0"/>
    </xf>
    <xf numFmtId="0" fontId="21" fillId="4" borderId="100" xfId="0" applyFont="1" applyFill="1" applyBorder="1" applyAlignment="1" applyProtection="1">
      <alignment horizontal="center" vertical="center" shrinkToFit="1"/>
      <protection locked="0"/>
    </xf>
    <xf numFmtId="0" fontId="21" fillId="4" borderId="117" xfId="0" applyFont="1" applyFill="1" applyBorder="1" applyAlignment="1" applyProtection="1">
      <alignment horizontal="center" vertical="center" shrinkToFit="1"/>
      <protection locked="0"/>
    </xf>
    <xf numFmtId="0" fontId="21" fillId="4" borderId="71" xfId="0" applyFont="1" applyFill="1" applyBorder="1" applyAlignment="1" applyProtection="1">
      <alignment horizontal="center" vertical="center" shrinkToFit="1"/>
      <protection locked="0"/>
    </xf>
    <xf numFmtId="0" fontId="21" fillId="4" borderId="76" xfId="0" applyFont="1" applyFill="1" applyBorder="1" applyAlignment="1" applyProtection="1">
      <alignment horizontal="center" vertical="center" shrinkToFit="1"/>
      <protection locked="0"/>
    </xf>
    <xf numFmtId="0" fontId="21" fillId="4" borderId="112" xfId="0" applyFont="1" applyFill="1" applyBorder="1" applyAlignment="1" applyProtection="1">
      <alignment horizontal="center" vertical="center" shrinkToFit="1"/>
      <protection locked="0"/>
    </xf>
    <xf numFmtId="0" fontId="21" fillId="4" borderId="51" xfId="0" applyFont="1" applyFill="1" applyBorder="1" applyAlignment="1" applyProtection="1">
      <alignment horizontal="center" vertical="center" shrinkToFit="1"/>
      <protection locked="0"/>
    </xf>
    <xf numFmtId="0" fontId="21" fillId="4" borderId="103" xfId="0" applyFont="1" applyFill="1" applyBorder="1" applyAlignment="1" applyProtection="1">
      <alignment horizontal="center" vertical="center" shrinkToFit="1"/>
      <protection locked="0"/>
    </xf>
    <xf numFmtId="0" fontId="21" fillId="4" borderId="123" xfId="0" applyFont="1" applyFill="1" applyBorder="1" applyAlignment="1" applyProtection="1">
      <alignment horizontal="center" vertical="center" shrinkToFit="1"/>
      <protection locked="0"/>
    </xf>
    <xf numFmtId="0" fontId="23" fillId="7" borderId="8" xfId="0" applyFont="1" applyFill="1" applyBorder="1" applyAlignment="1" applyProtection="1">
      <alignment horizontal="center" vertical="center" wrapText="1"/>
    </xf>
    <xf numFmtId="0" fontId="23" fillId="7" borderId="16" xfId="0" applyFont="1" applyFill="1" applyBorder="1" applyAlignment="1" applyProtection="1">
      <alignment horizontal="center" vertical="center" wrapText="1"/>
    </xf>
    <xf numFmtId="0" fontId="23" fillId="7" borderId="10" xfId="0" applyFont="1" applyFill="1" applyBorder="1" applyAlignment="1" applyProtection="1">
      <alignment horizontal="center" vertical="center" wrapText="1"/>
    </xf>
    <xf numFmtId="0" fontId="23" fillId="0" borderId="8" xfId="0" applyFont="1" applyBorder="1" applyAlignment="1" applyProtection="1">
      <alignment horizontal="center" vertical="center" shrinkToFit="1"/>
    </xf>
    <xf numFmtId="0" fontId="23" fillId="0" borderId="20" xfId="0" applyFont="1" applyBorder="1" applyAlignment="1" applyProtection="1">
      <alignment horizontal="center" vertical="center" shrinkToFit="1"/>
    </xf>
    <xf numFmtId="0" fontId="23" fillId="0" borderId="10" xfId="0" applyFont="1" applyBorder="1" applyAlignment="1" applyProtection="1">
      <alignment horizontal="center" vertical="center" shrinkToFit="1"/>
    </xf>
    <xf numFmtId="0" fontId="23" fillId="7" borderId="2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shrinkToFit="1"/>
    </xf>
    <xf numFmtId="0" fontId="18" fillId="0" borderId="0" xfId="0" applyFont="1" applyFill="1" applyBorder="1" applyAlignment="1" applyProtection="1">
      <alignment vertical="center" wrapText="1" shrinkToFit="1"/>
    </xf>
    <xf numFmtId="0" fontId="21" fillId="0" borderId="8" xfId="0" applyFont="1" applyFill="1" applyBorder="1" applyAlignment="1" applyProtection="1">
      <alignment horizontal="center" vertical="center" shrinkToFit="1"/>
    </xf>
    <xf numFmtId="0" fontId="0" fillId="0" borderId="20" xfId="0" applyBorder="1" applyAlignment="1" applyProtection="1">
      <alignment horizontal="center" vertical="center" shrinkToFit="1"/>
    </xf>
    <xf numFmtId="0" fontId="21" fillId="0" borderId="66" xfId="0" applyFont="1" applyFill="1" applyBorder="1" applyAlignment="1" applyProtection="1">
      <alignment horizontal="center" vertical="center" shrinkToFit="1"/>
    </xf>
    <xf numFmtId="0" fontId="0" fillId="0" borderId="67" xfId="0" applyBorder="1" applyAlignment="1" applyProtection="1">
      <alignment horizontal="center" vertical="center" shrinkToFit="1"/>
    </xf>
    <xf numFmtId="0" fontId="21" fillId="0" borderId="8" xfId="0" applyFont="1" applyFill="1" applyBorder="1" applyAlignment="1" applyProtection="1">
      <alignment horizontal="center" vertical="center" wrapText="1" shrinkToFit="1"/>
    </xf>
    <xf numFmtId="0" fontId="21" fillId="0" borderId="37" xfId="0" applyFont="1" applyFill="1" applyBorder="1" applyAlignment="1" applyProtection="1">
      <alignment horizontal="center" vertical="center" shrinkToFit="1"/>
    </xf>
    <xf numFmtId="0" fontId="0" fillId="0" borderId="38" xfId="0" applyBorder="1" applyAlignment="1" applyProtection="1">
      <alignment horizontal="center" vertical="center" shrinkToFit="1"/>
    </xf>
    <xf numFmtId="0" fontId="21" fillId="0" borderId="30" xfId="0" applyFont="1" applyFill="1" applyBorder="1" applyAlignment="1" applyProtection="1">
      <alignment horizontal="center" vertical="center" wrapText="1" shrinkToFit="1"/>
    </xf>
    <xf numFmtId="0" fontId="21" fillId="0" borderId="63" xfId="0" applyFont="1" applyFill="1" applyBorder="1" applyAlignment="1" applyProtection="1">
      <alignment horizontal="center" vertical="center" wrapText="1" shrinkToFit="1"/>
    </xf>
    <xf numFmtId="0" fontId="21" fillId="0" borderId="48" xfId="0" applyFont="1" applyFill="1" applyBorder="1" applyAlignment="1" applyProtection="1">
      <alignment horizontal="center" vertical="center" shrinkToFit="1"/>
    </xf>
    <xf numFmtId="0" fontId="0" fillId="0" borderId="50" xfId="0" applyBorder="1" applyAlignment="1" applyProtection="1">
      <alignment horizontal="center" vertical="center" shrinkToFit="1"/>
    </xf>
    <xf numFmtId="0" fontId="25" fillId="0" borderId="20" xfId="0" applyFont="1" applyBorder="1" applyAlignment="1" applyProtection="1">
      <alignment horizontal="center" vertical="center" wrapText="1"/>
    </xf>
    <xf numFmtId="0" fontId="25" fillId="0" borderId="10" xfId="0" applyFont="1" applyBorder="1" applyAlignment="1" applyProtection="1">
      <alignment horizontal="center" vertical="center" wrapText="1"/>
    </xf>
    <xf numFmtId="0" fontId="21" fillId="0" borderId="20" xfId="0" applyFont="1" applyFill="1" applyBorder="1" applyAlignment="1" applyProtection="1">
      <alignment horizontal="center" vertical="center" shrinkToFit="1"/>
    </xf>
    <xf numFmtId="0" fontId="21" fillId="0" borderId="10" xfId="0" applyFont="1" applyFill="1" applyBorder="1" applyAlignment="1" applyProtection="1">
      <alignment horizontal="center" vertical="center" shrinkToFit="1"/>
    </xf>
    <xf numFmtId="0" fontId="23" fillId="0" borderId="8" xfId="0" applyFont="1" applyFill="1" applyBorder="1" applyAlignment="1" applyProtection="1">
      <alignment horizontal="center" vertical="center" wrapText="1"/>
    </xf>
    <xf numFmtId="0" fontId="23" fillId="0" borderId="20" xfId="0" applyFont="1" applyFill="1" applyBorder="1" applyAlignment="1" applyProtection="1">
      <alignment horizontal="center" vertical="center" wrapText="1"/>
    </xf>
    <xf numFmtId="0" fontId="23" fillId="0" borderId="10" xfId="0" applyFont="1" applyFill="1" applyBorder="1" applyAlignment="1" applyProtection="1">
      <alignment horizontal="center" vertical="center" wrapText="1"/>
    </xf>
    <xf numFmtId="0" fontId="21" fillId="0" borderId="18" xfId="0" applyFont="1" applyFill="1" applyBorder="1" applyAlignment="1" applyProtection="1">
      <alignment horizontal="center" vertical="center" shrinkToFit="1"/>
    </xf>
    <xf numFmtId="0" fontId="21" fillId="0" borderId="50"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wrapText="1"/>
    </xf>
    <xf numFmtId="0" fontId="23" fillId="0" borderId="39" xfId="0" applyFont="1" applyBorder="1" applyAlignment="1" applyProtection="1">
      <alignment horizontal="center" vertical="center"/>
    </xf>
    <xf numFmtId="0" fontId="23" fillId="0" borderId="43" xfId="0" applyFont="1" applyBorder="1" applyAlignment="1" applyProtection="1">
      <alignment horizontal="center" vertical="center"/>
    </xf>
    <xf numFmtId="0" fontId="23" fillId="0" borderId="73" xfId="0" applyFont="1" applyBorder="1" applyAlignment="1" applyProtection="1">
      <alignment horizontal="center" vertical="center"/>
    </xf>
    <xf numFmtId="0" fontId="23" fillId="0" borderId="35" xfId="0" applyFont="1" applyBorder="1" applyAlignment="1" applyProtection="1">
      <alignment horizontal="center" vertical="center"/>
    </xf>
    <xf numFmtId="0" fontId="23" fillId="0" borderId="29" xfId="0" applyFont="1" applyBorder="1" applyAlignment="1" applyProtection="1">
      <alignment horizontal="center" vertical="center"/>
    </xf>
    <xf numFmtId="0" fontId="23" fillId="0" borderId="48" xfId="0" applyFont="1" applyBorder="1" applyAlignment="1" applyProtection="1">
      <alignment horizontal="center" vertical="center"/>
    </xf>
    <xf numFmtId="0" fontId="23" fillId="0" borderId="18" xfId="0" applyFont="1" applyBorder="1" applyAlignment="1" applyProtection="1">
      <alignment horizontal="center" vertical="center"/>
    </xf>
    <xf numFmtId="0" fontId="23" fillId="0" borderId="50" xfId="0" applyFont="1" applyBorder="1" applyAlignment="1" applyProtection="1">
      <alignment horizontal="center" vertical="center"/>
    </xf>
    <xf numFmtId="0" fontId="23" fillId="0" borderId="48"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23" fillId="0" borderId="50" xfId="0" applyFont="1" applyBorder="1" applyAlignment="1" applyProtection="1">
      <alignment horizontal="center" vertical="center" wrapText="1"/>
    </xf>
    <xf numFmtId="0" fontId="23" fillId="0" borderId="35" xfId="0" applyFont="1" applyBorder="1" applyAlignment="1" applyProtection="1">
      <alignment horizontal="center" vertical="center" wrapText="1"/>
    </xf>
    <xf numFmtId="0" fontId="23" fillId="0" borderId="36" xfId="0" applyFont="1" applyBorder="1" applyAlignment="1" applyProtection="1">
      <alignment horizontal="center" vertical="center" wrapText="1"/>
    </xf>
    <xf numFmtId="0" fontId="23" fillId="0" borderId="29" xfId="0" applyFont="1" applyBorder="1" applyAlignment="1" applyProtection="1">
      <alignment horizontal="center" vertical="center" wrapText="1"/>
    </xf>
    <xf numFmtId="0" fontId="28" fillId="8" borderId="0" xfId="0" applyFont="1" applyFill="1" applyAlignment="1" applyProtection="1">
      <alignment horizontal="center" vertical="center" wrapText="1"/>
    </xf>
    <xf numFmtId="0" fontId="17" fillId="0" borderId="0" xfId="0" applyFont="1" applyAlignment="1" applyProtection="1">
      <alignment horizontal="center" vertical="center" wrapText="1"/>
    </xf>
    <xf numFmtId="0" fontId="21" fillId="0" borderId="74" xfId="0" applyFont="1" applyFill="1" applyBorder="1" applyAlignment="1" applyProtection="1">
      <alignment horizontal="center" vertical="center" shrinkToFit="1"/>
    </xf>
    <xf numFmtId="0" fontId="21" fillId="0" borderId="41" xfId="0" applyFont="1" applyFill="1" applyBorder="1" applyAlignment="1" applyProtection="1">
      <alignment horizontal="center" vertical="center" shrinkToFit="1"/>
    </xf>
    <xf numFmtId="0" fontId="21" fillId="0" borderId="75" xfId="0" applyFont="1" applyFill="1" applyBorder="1" applyAlignment="1" applyProtection="1">
      <alignment horizontal="center" vertical="center" shrinkToFit="1"/>
    </xf>
    <xf numFmtId="0" fontId="21" fillId="0" borderId="23" xfId="0" applyFont="1" applyFill="1" applyBorder="1" applyAlignment="1" applyProtection="1">
      <alignment horizontal="center" vertical="center" shrinkToFit="1"/>
    </xf>
    <xf numFmtId="0" fontId="23" fillId="0" borderId="85" xfId="0" applyFont="1" applyBorder="1" applyAlignment="1" applyProtection="1">
      <alignment horizontal="center" vertical="center" wrapText="1"/>
    </xf>
    <xf numFmtId="0" fontId="0" fillId="0" borderId="18" xfId="0" applyBorder="1" applyAlignment="1">
      <alignment horizontal="center" vertical="center"/>
    </xf>
    <xf numFmtId="0" fontId="0" fillId="0" borderId="50" xfId="0" applyBorder="1" applyAlignment="1">
      <alignment horizontal="center" vertical="center"/>
    </xf>
    <xf numFmtId="0" fontId="21" fillId="4" borderId="118" xfId="0" applyFont="1" applyFill="1" applyBorder="1" applyAlignment="1" applyProtection="1">
      <alignment horizontal="center" vertical="center" shrinkToFit="1"/>
      <protection locked="0"/>
    </xf>
    <xf numFmtId="0" fontId="21" fillId="4" borderId="24" xfId="0" applyFont="1" applyFill="1" applyBorder="1" applyAlignment="1" applyProtection="1">
      <alignment horizontal="center" vertical="center" shrinkToFit="1"/>
      <protection locked="0"/>
    </xf>
    <xf numFmtId="0" fontId="21" fillId="4" borderId="90" xfId="0" applyFont="1" applyFill="1" applyBorder="1" applyAlignment="1" applyProtection="1">
      <alignment horizontal="center" vertical="center" shrinkToFit="1"/>
      <protection locked="0"/>
    </xf>
    <xf numFmtId="0" fontId="21" fillId="7" borderId="0" xfId="0" applyFont="1" applyFill="1" applyBorder="1" applyAlignment="1" applyProtection="1">
      <alignment horizontal="center" vertical="center" shrinkToFit="1"/>
    </xf>
    <xf numFmtId="0" fontId="26" fillId="0" borderId="82" xfId="0" applyFont="1" applyBorder="1" applyAlignment="1">
      <alignment horizontal="center" vertical="center" wrapText="1"/>
    </xf>
    <xf numFmtId="0" fontId="0" fillId="0" borderId="82" xfId="0" applyFont="1" applyBorder="1" applyAlignment="1">
      <alignment horizontal="center" vertical="center" wrapText="1"/>
    </xf>
    <xf numFmtId="0" fontId="26" fillId="0" borderId="49" xfId="0" applyFont="1" applyFill="1" applyBorder="1" applyAlignment="1">
      <alignment vertical="center" wrapText="1"/>
    </xf>
    <xf numFmtId="0" fontId="0" fillId="0" borderId="49" xfId="0" applyFont="1" applyFill="1" applyBorder="1" applyAlignment="1">
      <alignment vertical="center" wrapText="1"/>
    </xf>
    <xf numFmtId="0" fontId="26" fillId="0" borderId="13" xfId="0" applyFont="1" applyBorder="1" applyAlignment="1" applyProtection="1">
      <alignment horizontal="center" vertical="center" wrapText="1"/>
    </xf>
    <xf numFmtId="0" fontId="26" fillId="0" borderId="9" xfId="0" applyFont="1" applyBorder="1" applyAlignment="1" applyProtection="1">
      <alignment horizontal="center" vertical="center" wrapText="1"/>
    </xf>
    <xf numFmtId="0" fontId="26" fillId="0" borderId="0" xfId="0" applyFont="1" applyAlignment="1" applyProtection="1">
      <alignment horizontal="center" vertical="center" wrapText="1"/>
    </xf>
    <xf numFmtId="0" fontId="26" fillId="0" borderId="0" xfId="0" applyFont="1" applyAlignment="1" applyProtection="1">
      <alignment horizontal="center" vertical="center"/>
    </xf>
    <xf numFmtId="0" fontId="26" fillId="0" borderId="0"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26" fillId="0" borderId="0" xfId="0" applyFont="1" applyBorder="1" applyAlignment="1">
      <alignment vertical="center" wrapText="1"/>
    </xf>
    <xf numFmtId="0" fontId="0" fillId="0" borderId="0" xfId="0" applyFont="1" applyBorder="1" applyAlignment="1">
      <alignment vertical="center" wrapText="1"/>
    </xf>
  </cellXfs>
  <cellStyles count="6">
    <cellStyle name="標準" xfId="0" builtinId="0"/>
    <cellStyle name="標準 2" xfId="2" xr:uid="{00000000-0005-0000-0000-000001000000}"/>
    <cellStyle name="標準 3" xfId="1" xr:uid="{00000000-0005-0000-0000-000002000000}"/>
    <cellStyle name="標準 3 2 2" xfId="4" xr:uid="{00000000-0005-0000-0000-000003000000}"/>
    <cellStyle name="標準 4" xfId="5" xr:uid="{00000000-0005-0000-0000-000004000000}"/>
    <cellStyle name="標準 5" xfId="3" xr:uid="{00000000-0005-0000-0000-000005000000}"/>
  </cellStyles>
  <dxfs count="31">
    <dxf>
      <border>
        <left style="thin">
          <color auto="1"/>
        </left>
        <right style="thin">
          <color auto="1"/>
        </right>
        <top style="thin">
          <color auto="1"/>
        </top>
        <bottom style="thin">
          <color auto="1"/>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I$58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285750</xdr:colOff>
          <xdr:row>582</xdr:row>
          <xdr:rowOff>390525</xdr:rowOff>
        </xdr:from>
        <xdr:to>
          <xdr:col>6</xdr:col>
          <xdr:colOff>581025</xdr:colOff>
          <xdr:row>582</xdr:row>
          <xdr:rowOff>723900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4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4.inside.mhlw.go.jp\&#25991;&#26360;&#20849;&#26377;&#38936;&#22495;\Users\HMUJO\Desktop\30&#24180;&#24230;&#12288;&#20132;&#20184;&#30906;&#23450;\&#12467;&#12500;&#12540;R&#20803;.5.29&#21307;&#30274;&#20445;&#38522;&#32773;&#12510;&#12473;&#12479;&#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協会・組合・共済・土木"/>
      <sheetName val="協会けんぽ"/>
      <sheetName val="船員保険"/>
      <sheetName val="日雇特例"/>
      <sheetName val="共済組合"/>
      <sheetName val="健保組合"/>
      <sheetName val="都道府県国保"/>
      <sheetName val="全国土木建築国保"/>
      <sheetName val="国保組合"/>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E37"/>
  <sheetViews>
    <sheetView showGridLines="0" tabSelected="1" view="pageBreakPreview" zoomScale="80" zoomScaleNormal="80" zoomScaleSheetLayoutView="80" workbookViewId="0">
      <selection activeCell="C5" sqref="C5"/>
    </sheetView>
  </sheetViews>
  <sheetFormatPr defaultRowHeight="13.5" x14ac:dyDescent="0.15"/>
  <cols>
    <col min="1" max="1" width="2.625" style="3" customWidth="1"/>
    <col min="2" max="2" width="25.125" style="3" customWidth="1"/>
    <col min="3" max="3" width="33.125" style="3" customWidth="1"/>
    <col min="4" max="4" width="40.625" style="3" customWidth="1"/>
    <col min="5" max="5" width="2.625" style="3" customWidth="1"/>
    <col min="6" max="6" width="3.75" style="3" customWidth="1"/>
    <col min="7" max="16384" width="9" style="3"/>
  </cols>
  <sheetData>
    <row r="1" spans="2:5" x14ac:dyDescent="0.15">
      <c r="E1" s="3" t="s">
        <v>831</v>
      </c>
    </row>
    <row r="2" spans="2:5" ht="25.5" x14ac:dyDescent="0.15">
      <c r="B2" s="409" t="s">
        <v>60</v>
      </c>
      <c r="C2" s="409"/>
      <c r="D2" s="409"/>
    </row>
    <row r="5" spans="2:5" ht="21.75" customHeight="1" x14ac:dyDescent="0.15">
      <c r="C5" s="106" t="s">
        <v>64</v>
      </c>
      <c r="D5" s="281" t="s">
        <v>734</v>
      </c>
    </row>
    <row r="6" spans="2:5" ht="14.25" x14ac:dyDescent="0.15">
      <c r="B6" s="107"/>
    </row>
    <row r="7" spans="2:5" ht="30" customHeight="1" x14ac:dyDescent="0.15">
      <c r="B7" s="108" t="s">
        <v>57</v>
      </c>
      <c r="C7" s="406"/>
      <c r="D7" s="406"/>
    </row>
    <row r="8" spans="2:5" ht="30" customHeight="1" x14ac:dyDescent="0.15">
      <c r="B8" s="109" t="s">
        <v>58</v>
      </c>
      <c r="C8" s="407"/>
      <c r="D8" s="407"/>
    </row>
    <row r="9" spans="2:5" ht="30" customHeight="1" x14ac:dyDescent="0.15">
      <c r="B9" s="109" t="s">
        <v>59</v>
      </c>
      <c r="C9" s="407"/>
      <c r="D9" s="407"/>
    </row>
    <row r="10" spans="2:5" ht="30" customHeight="1" x14ac:dyDescent="0.15">
      <c r="B10" s="109" t="s">
        <v>68</v>
      </c>
      <c r="C10" s="407"/>
      <c r="D10" s="407"/>
    </row>
    <row r="12" spans="2:5" ht="14.25" x14ac:dyDescent="0.15">
      <c r="B12" s="110" t="s">
        <v>62</v>
      </c>
      <c r="C12" s="111"/>
      <c r="D12" s="111"/>
    </row>
    <row r="13" spans="2:5" s="114" customFormat="1" ht="6" x14ac:dyDescent="0.15">
      <c r="B13" s="112"/>
      <c r="C13" s="113"/>
      <c r="D13" s="113"/>
    </row>
    <row r="14" spans="2:5" x14ac:dyDescent="0.15">
      <c r="B14" s="115" t="s">
        <v>71</v>
      </c>
      <c r="C14" s="111"/>
      <c r="D14" s="111"/>
    </row>
    <row r="17" spans="2:5" x14ac:dyDescent="0.15">
      <c r="B17" s="120" t="s">
        <v>61</v>
      </c>
      <c r="C17" s="120"/>
    </row>
    <row r="18" spans="2:5" x14ac:dyDescent="0.15">
      <c r="B18" s="120"/>
      <c r="C18" s="120"/>
    </row>
    <row r="19" spans="2:5" ht="42.75" x14ac:dyDescent="0.15">
      <c r="B19" s="408" t="s">
        <v>769</v>
      </c>
      <c r="C19" s="408"/>
      <c r="D19" s="214" t="s">
        <v>103</v>
      </c>
      <c r="E19" s="175"/>
    </row>
    <row r="20" spans="2:5" ht="14.25" x14ac:dyDescent="0.15">
      <c r="B20" s="403"/>
      <c r="C20" s="403"/>
      <c r="D20" s="404"/>
      <c r="E20" s="404"/>
    </row>
    <row r="21" spans="2:5" ht="63" customHeight="1" x14ac:dyDescent="0.15">
      <c r="B21" s="408" t="s">
        <v>770</v>
      </c>
      <c r="C21" s="408"/>
      <c r="D21" s="214" t="s">
        <v>104</v>
      </c>
      <c r="E21" s="107"/>
    </row>
    <row r="22" spans="2:5" ht="13.5" customHeight="1" x14ac:dyDescent="0.15">
      <c r="B22" s="215"/>
      <c r="C22" s="215"/>
      <c r="D22" s="214"/>
      <c r="E22" s="107"/>
    </row>
    <row r="23" spans="2:5" ht="14.25" x14ac:dyDescent="0.15">
      <c r="B23" s="410" t="s">
        <v>771</v>
      </c>
      <c r="C23" s="410"/>
      <c r="D23" s="405" t="s">
        <v>63</v>
      </c>
      <c r="E23" s="404"/>
    </row>
    <row r="24" spans="2:5" ht="14.25" x14ac:dyDescent="0.15">
      <c r="B24" s="201"/>
      <c r="C24" s="201"/>
      <c r="D24" s="203"/>
      <c r="E24" s="202"/>
    </row>
    <row r="25" spans="2:5" ht="14.25" x14ac:dyDescent="0.15">
      <c r="B25" s="410" t="s">
        <v>772</v>
      </c>
      <c r="C25" s="410"/>
      <c r="D25" s="405" t="s">
        <v>63</v>
      </c>
      <c r="E25" s="404"/>
    </row>
    <row r="26" spans="2:5" ht="14.25" x14ac:dyDescent="0.15">
      <c r="B26" s="121"/>
      <c r="C26" s="121"/>
      <c r="D26" s="107"/>
      <c r="E26" s="107"/>
    </row>
    <row r="27" spans="2:5" ht="14.25" x14ac:dyDescent="0.15">
      <c r="B27" s="403"/>
      <c r="C27" s="403"/>
      <c r="D27" s="404"/>
      <c r="E27" s="404"/>
    </row>
    <row r="28" spans="2:5" ht="14.25" x14ac:dyDescent="0.15">
      <c r="B28" s="121"/>
      <c r="C28" s="121"/>
      <c r="D28" s="116"/>
      <c r="E28" s="116"/>
    </row>
    <row r="29" spans="2:5" ht="14.25" x14ac:dyDescent="0.15">
      <c r="B29" s="177" t="s">
        <v>768</v>
      </c>
      <c r="C29" s="121"/>
      <c r="D29" s="107"/>
      <c r="E29" s="107"/>
    </row>
    <row r="30" spans="2:5" ht="14.25" x14ac:dyDescent="0.15">
      <c r="B30" s="216"/>
      <c r="C30" s="180"/>
      <c r="D30" s="107"/>
      <c r="E30" s="107"/>
    </row>
    <row r="31" spans="2:5" ht="14.25" x14ac:dyDescent="0.15">
      <c r="B31" s="202"/>
      <c r="C31" s="202"/>
      <c r="D31" s="405"/>
      <c r="E31" s="404"/>
    </row>
    <row r="32" spans="2:5" ht="14.25" x14ac:dyDescent="0.15">
      <c r="B32" s="121"/>
      <c r="C32" s="120"/>
      <c r="D32" s="116"/>
      <c r="E32" s="116"/>
    </row>
    <row r="33" spans="2:5" ht="14.25" x14ac:dyDescent="0.15">
      <c r="B33" s="121"/>
      <c r="C33" s="121"/>
      <c r="D33" s="107"/>
      <c r="E33" s="107"/>
    </row>
    <row r="34" spans="2:5" ht="14.25" x14ac:dyDescent="0.15">
      <c r="B34" s="403"/>
      <c r="C34" s="403"/>
      <c r="D34" s="405"/>
      <c r="E34" s="404"/>
    </row>
    <row r="37" spans="2:5" ht="14.25" x14ac:dyDescent="0.15">
      <c r="B37" s="403"/>
      <c r="C37" s="403"/>
      <c r="D37" s="404"/>
      <c r="E37" s="404"/>
    </row>
  </sheetData>
  <sheetProtection algorithmName="SHA-512" hashValue="zx6yZsX9XvWgJ28UB2rYmar7VQNs7qEGGkCddaUB8O+buz2n86402/lKW06Ac15S4aBTnRUqva1vS1qvlN3EUw==" saltValue="8dEn7y7lPw21nf62rCp1jQ==" spinCount="100000" sheet="1" formatCells="0"/>
  <mergeCells count="20">
    <mergeCell ref="B2:D2"/>
    <mergeCell ref="B19:C19"/>
    <mergeCell ref="B23:C23"/>
    <mergeCell ref="B27:C27"/>
    <mergeCell ref="B25:C25"/>
    <mergeCell ref="D27:E27"/>
    <mergeCell ref="B37:C37"/>
    <mergeCell ref="D37:E37"/>
    <mergeCell ref="D34:E34"/>
    <mergeCell ref="C7:D7"/>
    <mergeCell ref="C8:D8"/>
    <mergeCell ref="C9:D9"/>
    <mergeCell ref="C10:D10"/>
    <mergeCell ref="D20:E20"/>
    <mergeCell ref="D25:E25"/>
    <mergeCell ref="B34:C34"/>
    <mergeCell ref="D31:E31"/>
    <mergeCell ref="B21:C21"/>
    <mergeCell ref="D23:E23"/>
    <mergeCell ref="B20:C20"/>
  </mergeCells>
  <phoneticPr fontId="10"/>
  <pageMargins left="0.70866141732283472" right="0.31496062992125984" top="0.74803149606299213" bottom="0.74803149606299213" header="0.31496062992125984" footer="0.31496062992125984"/>
  <pageSetup paperSize="9" scale="8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H344"/>
  <sheetViews>
    <sheetView showGridLines="0" view="pageBreakPreview" zoomScaleNormal="100" zoomScaleSheetLayoutView="100" workbookViewId="0">
      <selection activeCell="C221" sqref="C221"/>
    </sheetView>
  </sheetViews>
  <sheetFormatPr defaultRowHeight="18.75" x14ac:dyDescent="0.15"/>
  <cols>
    <col min="1" max="1" width="3.125" style="45" customWidth="1"/>
    <col min="2" max="2" width="28.25" style="45" customWidth="1"/>
    <col min="3" max="3" width="44.875" style="45" customWidth="1"/>
    <col min="4" max="4" width="8.375" style="45" customWidth="1"/>
    <col min="5" max="5" width="4.25" style="45" customWidth="1"/>
    <col min="6" max="6" width="4.25" style="99" customWidth="1"/>
    <col min="7" max="7" width="8.875" style="45" customWidth="1"/>
    <col min="8" max="8" width="10.375" style="45" customWidth="1"/>
    <col min="9" max="16384" width="9" style="45"/>
  </cols>
  <sheetData>
    <row r="1" spans="2:8" ht="19.5" thickBot="1" x14ac:dyDescent="0.2">
      <c r="G1" s="4" t="str">
        <f>IF(COUNTIF(F:F,"×")&gt;0,"×","○")</f>
        <v>×</v>
      </c>
      <c r="H1" s="5" t="s">
        <v>124</v>
      </c>
    </row>
    <row r="2" spans="2:8" ht="17.25" customHeight="1" x14ac:dyDescent="0.15">
      <c r="B2" s="416" t="s">
        <v>764</v>
      </c>
      <c r="C2" s="416"/>
      <c r="D2" s="416"/>
      <c r="E2" s="42"/>
      <c r="F2" s="223"/>
    </row>
    <row r="3" spans="2:8" x14ac:dyDescent="0.15">
      <c r="B3" s="417" t="s">
        <v>24</v>
      </c>
      <c r="C3" s="417"/>
      <c r="D3" s="417"/>
      <c r="E3" s="42"/>
      <c r="F3" s="227" t="str">
        <f>IF(B3="○○○○○○○○","×","○")</f>
        <v>×</v>
      </c>
      <c r="G3" s="66" t="s">
        <v>43</v>
      </c>
    </row>
    <row r="4" spans="2:8" x14ac:dyDescent="0.15">
      <c r="B4" s="417" t="s">
        <v>25</v>
      </c>
      <c r="C4" s="417"/>
      <c r="D4" s="417"/>
      <c r="E4" s="42"/>
      <c r="F4" s="227" t="str">
        <f>IF(B4="令和　年　月　日","×","○")</f>
        <v>×</v>
      </c>
      <c r="G4" s="66" t="s">
        <v>44</v>
      </c>
    </row>
    <row r="5" spans="2:8" x14ac:dyDescent="0.15">
      <c r="B5" s="418" t="s">
        <v>26</v>
      </c>
      <c r="C5" s="419"/>
      <c r="D5" s="419"/>
      <c r="E5" s="419"/>
      <c r="F5" s="223"/>
    </row>
    <row r="6" spans="2:8" x14ac:dyDescent="0.15">
      <c r="B6" s="65"/>
      <c r="C6" s="42"/>
      <c r="D6" s="42"/>
      <c r="E6" s="42"/>
      <c r="F6" s="223"/>
    </row>
    <row r="7" spans="2:8" x14ac:dyDescent="0.15">
      <c r="B7" s="420" t="str">
        <f>'01（学校名入力）'!C7&amp;"長"</f>
        <v>長</v>
      </c>
      <c r="C7" s="420"/>
      <c r="D7" s="420"/>
      <c r="E7" s="42"/>
      <c r="F7" s="223"/>
      <c r="G7" s="66" t="s">
        <v>54</v>
      </c>
    </row>
    <row r="8" spans="2:8" x14ac:dyDescent="0.15">
      <c r="B8" s="65"/>
      <c r="C8" s="42"/>
      <c r="D8" s="42"/>
      <c r="E8" s="42"/>
      <c r="F8" s="223"/>
      <c r="G8" s="66" t="s">
        <v>55</v>
      </c>
    </row>
    <row r="9" spans="2:8" x14ac:dyDescent="0.15">
      <c r="B9" s="411" t="s">
        <v>797</v>
      </c>
      <c r="C9" s="412"/>
      <c r="D9" s="412"/>
      <c r="E9" s="412"/>
      <c r="F9" s="224"/>
    </row>
    <row r="10" spans="2:8" x14ac:dyDescent="0.15">
      <c r="B10" s="411" t="s">
        <v>126</v>
      </c>
      <c r="C10" s="412"/>
      <c r="D10" s="412"/>
      <c r="E10" s="412"/>
      <c r="F10" s="224"/>
    </row>
    <row r="11" spans="2:8" x14ac:dyDescent="0.15">
      <c r="B11" s="65"/>
      <c r="C11" s="42"/>
      <c r="D11" s="42"/>
      <c r="E11" s="42"/>
      <c r="F11" s="223"/>
    </row>
    <row r="12" spans="2:8" ht="28.5" customHeight="1" x14ac:dyDescent="0.15">
      <c r="B12" s="413" t="s">
        <v>45</v>
      </c>
      <c r="C12" s="413"/>
      <c r="D12" s="413"/>
      <c r="E12" s="43"/>
      <c r="F12" s="222"/>
      <c r="G12" s="178" t="s">
        <v>101</v>
      </c>
    </row>
    <row r="13" spans="2:8" ht="19.5" thickBot="1" x14ac:dyDescent="0.2">
      <c r="B13" s="61"/>
    </row>
    <row r="14" spans="2:8" ht="13.7" customHeight="1" x14ac:dyDescent="0.15">
      <c r="B14" s="44"/>
      <c r="C14" s="49"/>
      <c r="D14" s="50"/>
      <c r="E14" s="62"/>
      <c r="F14" s="62"/>
    </row>
    <row r="15" spans="2:8" ht="13.7" customHeight="1" thickBot="1" x14ac:dyDescent="0.2">
      <c r="B15" s="230" t="s">
        <v>2</v>
      </c>
      <c r="C15" s="56" t="s">
        <v>27</v>
      </c>
      <c r="D15" s="54" t="s">
        <v>28</v>
      </c>
      <c r="E15" s="62"/>
      <c r="F15" s="62"/>
    </row>
    <row r="16" spans="2:8" ht="19.5" customHeight="1" thickBot="1" x14ac:dyDescent="0.2">
      <c r="B16" s="421" t="s">
        <v>9</v>
      </c>
      <c r="C16" s="67">
        <f>IF(OR('04（様式３）単位・時間数の新旧対照表 '!D12="",'01（学校名入力）'!$D$5="令14条４号"),
'04（様式３）単位・時間数の新旧対照表 '!D12,"")</f>
        <v>0</v>
      </c>
      <c r="D16" s="68">
        <f>IF(OR('04（様式３）単位・時間数の新旧対照表 '!E12="",'01（学校名入力）'!$D$5="令14条４号"),
'04（様式３）単位・時間数の新旧対照表 '!E12,"")</f>
        <v>0</v>
      </c>
      <c r="E16" s="63"/>
      <c r="F16" s="63"/>
    </row>
    <row r="17" spans="2:6" s="99" customFormat="1" ht="19.5" customHeight="1" thickBot="1" x14ac:dyDescent="0.2">
      <c r="B17" s="422"/>
      <c r="C17" s="67">
        <f>IF(OR('04（様式３）単位・時間数の新旧対照表 '!D13="",'01（学校名入力）'!$D$5="令14条４号"),
'04（様式３）単位・時間数の新旧対照表 '!D13,"")</f>
        <v>0</v>
      </c>
      <c r="D17" s="68">
        <f>IF(OR('04（様式３）単位・時間数の新旧対照表 '!E13="",'01（学校名入力）'!$D$5="令14条４号"),
'04（様式３）単位・時間数の新旧対照表 '!E13,"")</f>
        <v>0</v>
      </c>
      <c r="E17" s="63"/>
      <c r="F17" s="63"/>
    </row>
    <row r="18" spans="2:6" s="99" customFormat="1" ht="19.5" customHeight="1" thickBot="1" x14ac:dyDescent="0.2">
      <c r="B18" s="422"/>
      <c r="C18" s="67">
        <f>IF(OR('04（様式３）単位・時間数の新旧対照表 '!D14="",'01（学校名入力）'!$D$5="令14条４号"),
'04（様式３）単位・時間数の新旧対照表 '!D14,"")</f>
        <v>0</v>
      </c>
      <c r="D18" s="68">
        <f>IF(OR('04（様式３）単位・時間数の新旧対照表 '!E14="",'01（学校名入力）'!$D$5="令14条４号"),
'04（様式３）単位・時間数の新旧対照表 '!E14,"")</f>
        <v>0</v>
      </c>
      <c r="E18" s="63"/>
      <c r="F18" s="63"/>
    </row>
    <row r="19" spans="2:6" s="99" customFormat="1" ht="19.5" customHeight="1" thickBot="1" x14ac:dyDescent="0.2">
      <c r="B19" s="422"/>
      <c r="C19" s="67">
        <f>IF(OR('04（様式３）単位・時間数の新旧対照表 '!D15="",'01（学校名入力）'!$D$5="令14条４号"),
'04（様式３）単位・時間数の新旧対照表 '!D15,"")</f>
        <v>0</v>
      </c>
      <c r="D19" s="68">
        <f>IF(OR('04（様式３）単位・時間数の新旧対照表 '!E15="",'01（学校名入力）'!$D$5="令14条４号"),
'04（様式３）単位・時間数の新旧対照表 '!E15,"")</f>
        <v>0</v>
      </c>
      <c r="E19" s="63"/>
      <c r="F19" s="63"/>
    </row>
    <row r="20" spans="2:6" s="99" customFormat="1" ht="19.5" customHeight="1" thickBot="1" x14ac:dyDescent="0.2">
      <c r="B20" s="423"/>
      <c r="C20" s="67">
        <f>IF(OR('04（様式３）単位・時間数の新旧対照表 '!D16="",'01（学校名入力）'!$D$5="令14条４号"),
'04（様式３）単位・時間数の新旧対照表 '!D16,"")</f>
        <v>0</v>
      </c>
      <c r="D20" s="68">
        <f>IF(OR('04（様式３）単位・時間数の新旧対照表 '!E16="",'01（学校名入力）'!$D$5="令14条４号"),
'04（様式３）単位・時間数の新旧対照表 '!E16,"")</f>
        <v>0</v>
      </c>
      <c r="E20" s="63"/>
      <c r="F20" s="63"/>
    </row>
    <row r="21" spans="2:6" ht="19.5" thickBot="1" x14ac:dyDescent="0.2">
      <c r="B21" s="424" t="s">
        <v>127</v>
      </c>
      <c r="C21" s="67">
        <f>IF(OR('04（様式３）単位・時間数の新旧対照表 '!D17="",'01（学校名入力）'!$D$5="令14条４号"),
'04（様式３）単位・時間数の新旧対照表 '!D17,"")</f>
        <v>0</v>
      </c>
      <c r="D21" s="68">
        <f>IF(OR('04（様式３）単位・時間数の新旧対照表 '!E17="",'01（学校名入力）'!$D$5="令14条４号"),
'04（様式３）単位・時間数の新旧対照表 '!E17,"")</f>
        <v>0</v>
      </c>
      <c r="E21" s="63"/>
      <c r="F21" s="63"/>
    </row>
    <row r="22" spans="2:6" s="99" customFormat="1" ht="19.5" thickBot="1" x14ac:dyDescent="0.2">
      <c r="B22" s="425"/>
      <c r="C22" s="67">
        <f>IF(OR('04（様式３）単位・時間数の新旧対照表 '!D18="",'01（学校名入力）'!$D$5="令14条４号"),
'04（様式３）単位・時間数の新旧対照表 '!D18,"")</f>
        <v>0</v>
      </c>
      <c r="D22" s="68">
        <f>IF(OR('04（様式３）単位・時間数の新旧対照表 '!E18="",'01（学校名入力）'!$D$5="令14条４号"),
'04（様式３）単位・時間数の新旧対照表 '!E18,"")</f>
        <v>0</v>
      </c>
      <c r="E22" s="63"/>
      <c r="F22" s="63"/>
    </row>
    <row r="23" spans="2:6" s="99" customFormat="1" ht="19.5" thickBot="1" x14ac:dyDescent="0.2">
      <c r="B23" s="425"/>
      <c r="C23" s="67">
        <f>IF(OR('04（様式３）単位・時間数の新旧対照表 '!D19="",'01（学校名入力）'!$D$5="令14条４号"),
'04（様式３）単位・時間数の新旧対照表 '!D19,"")</f>
        <v>0</v>
      </c>
      <c r="D23" s="68">
        <f>IF(OR('04（様式３）単位・時間数の新旧対照表 '!E19="",'01（学校名入力）'!$D$5="令14条４号"),
'04（様式３）単位・時間数の新旧対照表 '!E19,"")</f>
        <v>0</v>
      </c>
      <c r="E23" s="63"/>
      <c r="F23" s="63"/>
    </row>
    <row r="24" spans="2:6" s="99" customFormat="1" ht="19.5" thickBot="1" x14ac:dyDescent="0.2">
      <c r="B24" s="425"/>
      <c r="C24" s="67">
        <f>IF(OR('04（様式３）単位・時間数の新旧対照表 '!D20="",'01（学校名入力）'!$D$5="令14条４号"),
'04（様式３）単位・時間数の新旧対照表 '!D20,"")</f>
        <v>0</v>
      </c>
      <c r="D24" s="68">
        <f>IF(OR('04（様式３）単位・時間数の新旧対照表 '!E20="",'01（学校名入力）'!$D$5="令14条４号"),
'04（様式３）単位・時間数の新旧対照表 '!E20,"")</f>
        <v>0</v>
      </c>
      <c r="E24" s="63"/>
      <c r="F24" s="63"/>
    </row>
    <row r="25" spans="2:6" s="99" customFormat="1" ht="19.5" thickBot="1" x14ac:dyDescent="0.2">
      <c r="B25" s="426"/>
      <c r="C25" s="67">
        <f>IF(OR('04（様式３）単位・時間数の新旧対照表 '!D21="",'01（学校名入力）'!$D$5="令14条４号"),
'04（様式３）単位・時間数の新旧対照表 '!D21,"")</f>
        <v>0</v>
      </c>
      <c r="D25" s="68">
        <f>IF(OR('04（様式３）単位・時間数の新旧対照表 '!E21="",'01（学校名入力）'!$D$5="令14条４号"),
'04（様式３）単位・時間数の新旧対照表 '!E21,"")</f>
        <v>0</v>
      </c>
      <c r="E25" s="63"/>
      <c r="F25" s="63"/>
    </row>
    <row r="26" spans="2:6" ht="19.5" thickBot="1" x14ac:dyDescent="0.2">
      <c r="B26" s="424" t="s">
        <v>128</v>
      </c>
      <c r="C26" s="67">
        <f>IF(OR('04（様式３）単位・時間数の新旧対照表 '!D22="",'01（学校名入力）'!$D$5="令14条４号"),
'04（様式３）単位・時間数の新旧対照表 '!D22,"")</f>
        <v>0</v>
      </c>
      <c r="D26" s="68">
        <f>IF(OR('04（様式３）単位・時間数の新旧対照表 '!E22="",'01（学校名入力）'!$D$5="令14条４号"),
'04（様式３）単位・時間数の新旧対照表 '!E22,"")</f>
        <v>0</v>
      </c>
      <c r="E26" s="63"/>
      <c r="F26" s="63"/>
    </row>
    <row r="27" spans="2:6" s="99" customFormat="1" ht="19.5" thickBot="1" x14ac:dyDescent="0.2">
      <c r="B27" s="425"/>
      <c r="C27" s="67">
        <f>IF(OR('04（様式３）単位・時間数の新旧対照表 '!D23="",'01（学校名入力）'!$D$5="令14条４号"),
'04（様式３）単位・時間数の新旧対照表 '!D23,"")</f>
        <v>0</v>
      </c>
      <c r="D27" s="68">
        <f>IF(OR('04（様式３）単位・時間数の新旧対照表 '!E23="",'01（学校名入力）'!$D$5="令14条４号"),
'04（様式３）単位・時間数の新旧対照表 '!E23,"")</f>
        <v>0</v>
      </c>
      <c r="E27" s="63"/>
      <c r="F27" s="63"/>
    </row>
    <row r="28" spans="2:6" s="99" customFormat="1" ht="19.5" thickBot="1" x14ac:dyDescent="0.2">
      <c r="B28" s="425"/>
      <c r="C28" s="67">
        <f>IF(OR('04（様式３）単位・時間数の新旧対照表 '!D24="",'01（学校名入力）'!$D$5="令14条４号"),
'04（様式３）単位・時間数の新旧対照表 '!D24,"")</f>
        <v>0</v>
      </c>
      <c r="D28" s="68">
        <f>IF(OR('04（様式３）単位・時間数の新旧対照表 '!E24="",'01（学校名入力）'!$D$5="令14条４号"),
'04（様式３）単位・時間数の新旧対照表 '!E24,"")</f>
        <v>0</v>
      </c>
      <c r="E28" s="63"/>
      <c r="F28" s="63"/>
    </row>
    <row r="29" spans="2:6" s="99" customFormat="1" ht="19.5" thickBot="1" x14ac:dyDescent="0.2">
      <c r="B29" s="425"/>
      <c r="C29" s="67">
        <f>IF(OR('04（様式３）単位・時間数の新旧対照表 '!D25="",'01（学校名入力）'!$D$5="令14条４号"),
'04（様式３）単位・時間数の新旧対照表 '!D25,"")</f>
        <v>0</v>
      </c>
      <c r="D29" s="68">
        <f>IF(OR('04（様式３）単位・時間数の新旧対照表 '!E25="",'01（学校名入力）'!$D$5="令14条４号"),
'04（様式３）単位・時間数の新旧対照表 '!E25,"")</f>
        <v>0</v>
      </c>
      <c r="E29" s="63"/>
      <c r="F29" s="63"/>
    </row>
    <row r="30" spans="2:6" s="99" customFormat="1" ht="19.5" thickBot="1" x14ac:dyDescent="0.2">
      <c r="B30" s="425"/>
      <c r="C30" s="67">
        <f>IF(OR('04（様式３）単位・時間数の新旧対照表 '!D26="",'01（学校名入力）'!$D$5="令14条４号"),
'04（様式３）単位・時間数の新旧対照表 '!D26,"")</f>
        <v>0</v>
      </c>
      <c r="D30" s="68">
        <f>IF(OR('04（様式３）単位・時間数の新旧対照表 '!E26="",'01（学校名入力）'!$D$5="令14条４号"),
'04（様式３）単位・時間数の新旧対照表 '!E26,"")</f>
        <v>0</v>
      </c>
      <c r="E30" s="63"/>
      <c r="F30" s="63"/>
    </row>
    <row r="31" spans="2:6" s="99" customFormat="1" ht="19.5" thickBot="1" x14ac:dyDescent="0.2">
      <c r="B31" s="425"/>
      <c r="C31" s="67">
        <f>IF(OR('04（様式３）単位・時間数の新旧対照表 '!D42="",'01（学校名入力）'!$D$5="令14条４号"),
'04（様式３）単位・時間数の新旧対照表 '!D42,"")</f>
        <v>0</v>
      </c>
      <c r="D31" s="68">
        <f>IF(OR('04（様式３）単位・時間数の新旧対照表 '!E42="",'01（学校名入力）'!$D$5="令14条４号"),
'04（様式３）単位・時間数の新旧対照表 '!E42,"")</f>
        <v>0</v>
      </c>
      <c r="E31" s="63"/>
      <c r="F31" s="63"/>
    </row>
    <row r="32" spans="2:6" s="99" customFormat="1" ht="19.5" thickBot="1" x14ac:dyDescent="0.2">
      <c r="B32" s="425"/>
      <c r="C32" s="67">
        <f>IF(OR('04（様式３）単位・時間数の新旧対照表 '!D43="",'01（学校名入力）'!$D$5="令14条４号"),
'04（様式３）単位・時間数の新旧対照表 '!D43,"")</f>
        <v>0</v>
      </c>
      <c r="D32" s="68">
        <f>IF(OR('04（様式３）単位・時間数の新旧対照表 '!E43="",'01（学校名入力）'!$D$5="令14条４号"),
'04（様式３）単位・時間数の新旧対照表 '!E43,"")</f>
        <v>0</v>
      </c>
      <c r="E32" s="63"/>
      <c r="F32" s="63"/>
    </row>
    <row r="33" spans="2:6" s="99" customFormat="1" ht="19.5" thickBot="1" x14ac:dyDescent="0.2">
      <c r="B33" s="425"/>
      <c r="C33" s="67">
        <f>IF(OR('04（様式３）単位・時間数の新旧対照表 '!D44="",'01（学校名入力）'!$D$5="令14条４号"),
'04（様式３）単位・時間数の新旧対照表 '!D44,"")</f>
        <v>0</v>
      </c>
      <c r="D33" s="68">
        <f>IF(OR('04（様式３）単位・時間数の新旧対照表 '!E44="",'01（学校名入力）'!$D$5="令14条４号"),
'04（様式３）単位・時間数の新旧対照表 '!E44,"")</f>
        <v>0</v>
      </c>
      <c r="E33" s="63"/>
      <c r="F33" s="63"/>
    </row>
    <row r="34" spans="2:6" s="99" customFormat="1" ht="19.5" thickBot="1" x14ac:dyDescent="0.2">
      <c r="B34" s="425"/>
      <c r="C34" s="67">
        <f>IF(OR('04（様式３）単位・時間数の新旧対照表 '!D45="",'01（学校名入力）'!$D$5="令14条４号"),
'04（様式３）単位・時間数の新旧対照表 '!D45,"")</f>
        <v>0</v>
      </c>
      <c r="D34" s="68">
        <f>IF(OR('04（様式３）単位・時間数の新旧対照表 '!E45="",'01（学校名入力）'!$D$5="令14条４号"),
'04（様式３）単位・時間数の新旧対照表 '!E45,"")</f>
        <v>0</v>
      </c>
      <c r="E34" s="63"/>
      <c r="F34" s="63"/>
    </row>
    <row r="35" spans="2:6" s="99" customFormat="1" ht="19.5" thickBot="1" x14ac:dyDescent="0.2">
      <c r="B35" s="426"/>
      <c r="C35" s="67">
        <f>IF(OR('04（様式３）単位・時間数の新旧対照表 '!D46="",'01（学校名入力）'!$D$5="令14条４号"),
'04（様式３）単位・時間数の新旧対照表 '!D46,"")</f>
        <v>0</v>
      </c>
      <c r="D35" s="68">
        <f>IF(OR('04（様式３）単位・時間数の新旧対照表 '!E46="",'01（学校名入力）'!$D$5="令14条４号"),
'04（様式３）単位・時間数の新旧対照表 '!E46,"")</f>
        <v>0</v>
      </c>
      <c r="E35" s="63"/>
      <c r="F35" s="63"/>
    </row>
    <row r="36" spans="2:6" ht="19.5" thickBot="1" x14ac:dyDescent="0.2">
      <c r="B36" s="424" t="s">
        <v>129</v>
      </c>
      <c r="C36" s="67">
        <f>IF(OR('04（様式３）単位・時間数の新旧対照表 '!D27="",'01（学校名入力）'!$D$5="令14条４号"),
'04（様式３）単位・時間数の新旧対照表 '!D27,"")</f>
        <v>0</v>
      </c>
      <c r="D36" s="68">
        <f>IF(OR('04（様式３）単位・時間数の新旧対照表 '!E27="",'01（学校名入力）'!$D$5="令14条４号"),
'04（様式３）単位・時間数の新旧対照表 '!E27,"")</f>
        <v>0</v>
      </c>
      <c r="E36" s="63"/>
      <c r="F36" s="63"/>
    </row>
    <row r="37" spans="2:6" s="99" customFormat="1" ht="19.5" thickBot="1" x14ac:dyDescent="0.2">
      <c r="B37" s="425"/>
      <c r="C37" s="67">
        <f>IF(OR('04（様式３）単位・時間数の新旧対照表 '!D28="",'01（学校名入力）'!$D$5="令14条４号"),
'04（様式３）単位・時間数の新旧対照表 '!D28,"")</f>
        <v>0</v>
      </c>
      <c r="D37" s="68">
        <f>IF(OR('04（様式３）単位・時間数の新旧対照表 '!E28="",'01（学校名入力）'!$D$5="令14条４号"),
'04（様式３）単位・時間数の新旧対照表 '!E28,"")</f>
        <v>0</v>
      </c>
      <c r="E37" s="63"/>
      <c r="F37" s="63"/>
    </row>
    <row r="38" spans="2:6" s="99" customFormat="1" ht="19.5" thickBot="1" x14ac:dyDescent="0.2">
      <c r="B38" s="425"/>
      <c r="C38" s="67">
        <f>IF(OR('04（様式３）単位・時間数の新旧対照表 '!D29="",'01（学校名入力）'!$D$5="令14条４号"),
'04（様式３）単位・時間数の新旧対照表 '!D29,"")</f>
        <v>0</v>
      </c>
      <c r="D38" s="68">
        <f>IF(OR('04（様式３）単位・時間数の新旧対照表 '!E29="",'01（学校名入力）'!$D$5="令14条４号"),
'04（様式３）単位・時間数の新旧対照表 '!E29,"")</f>
        <v>0</v>
      </c>
      <c r="E38" s="63"/>
      <c r="F38" s="63"/>
    </row>
    <row r="39" spans="2:6" s="99" customFormat="1" ht="19.5" thickBot="1" x14ac:dyDescent="0.2">
      <c r="B39" s="425"/>
      <c r="C39" s="67">
        <f>IF(OR('04（様式３）単位・時間数の新旧対照表 '!D30="",'01（学校名入力）'!$D$5="令14条４号"),
'04（様式３）単位・時間数の新旧対照表 '!D30,"")</f>
        <v>0</v>
      </c>
      <c r="D39" s="68">
        <f>IF(OR('04（様式３）単位・時間数の新旧対照表 '!E30="",'01（学校名入力）'!$D$5="令14条４号"),
'04（様式３）単位・時間数の新旧対照表 '!E30,"")</f>
        <v>0</v>
      </c>
      <c r="E39" s="63"/>
      <c r="F39" s="63"/>
    </row>
    <row r="40" spans="2:6" s="99" customFormat="1" ht="19.5" thickBot="1" x14ac:dyDescent="0.2">
      <c r="B40" s="426"/>
      <c r="C40" s="67">
        <f>IF(OR('04（様式３）単位・時間数の新旧対照表 '!D31="",'01（学校名入力）'!$D$5="令14条４号"),
'04（様式３）単位・時間数の新旧対照表 '!D31,"")</f>
        <v>0</v>
      </c>
      <c r="D40" s="68">
        <f>IF(OR('04（様式３）単位・時間数の新旧対照表 '!E31="",'01（学校名入力）'!$D$5="令14条４号"),
'04（様式３）単位・時間数の新旧対照表 '!E31,"")</f>
        <v>0</v>
      </c>
      <c r="E40" s="63"/>
      <c r="F40" s="63"/>
    </row>
    <row r="41" spans="2:6" ht="19.5" thickBot="1" x14ac:dyDescent="0.2">
      <c r="B41" s="424" t="s">
        <v>130</v>
      </c>
      <c r="C41" s="67">
        <f>IF(OR('04（様式３）単位・時間数の新旧対照表 '!D32="",'01（学校名入力）'!$D$5="令14条４号"),
'04（様式３）単位・時間数の新旧対照表 '!D32,"")</f>
        <v>0</v>
      </c>
      <c r="D41" s="68">
        <f>IF(OR('04（様式３）単位・時間数の新旧対照表 '!E32="",'01（学校名入力）'!$D$5="令14条４号"),
'04（様式３）単位・時間数の新旧対照表 '!E32,"")</f>
        <v>0</v>
      </c>
      <c r="E41" s="63"/>
      <c r="F41" s="63"/>
    </row>
    <row r="42" spans="2:6" s="99" customFormat="1" ht="19.5" thickBot="1" x14ac:dyDescent="0.2">
      <c r="B42" s="425"/>
      <c r="C42" s="67">
        <f>IF(OR('04（様式３）単位・時間数の新旧対照表 '!D33="",'01（学校名入力）'!$D$5="令14条４号"),
'04（様式３）単位・時間数の新旧対照表 '!D33,"")</f>
        <v>0</v>
      </c>
      <c r="D42" s="68">
        <f>IF(OR('04（様式３）単位・時間数の新旧対照表 '!E33="",'01（学校名入力）'!$D$5="令14条４号"),
'04（様式３）単位・時間数の新旧対照表 '!E33,"")</f>
        <v>0</v>
      </c>
      <c r="E42" s="63"/>
      <c r="F42" s="63"/>
    </row>
    <row r="43" spans="2:6" s="99" customFormat="1" ht="19.5" thickBot="1" x14ac:dyDescent="0.2">
      <c r="B43" s="425"/>
      <c r="C43" s="67">
        <f>IF(OR('04（様式３）単位・時間数の新旧対照表 '!D34="",'01（学校名入力）'!$D$5="令14条４号"),
'04（様式３）単位・時間数の新旧対照表 '!D34,"")</f>
        <v>0</v>
      </c>
      <c r="D43" s="68">
        <f>IF(OR('04（様式３）単位・時間数の新旧対照表 '!E34="",'01（学校名入力）'!$D$5="令14条４号"),
'04（様式３）単位・時間数の新旧対照表 '!E34,"")</f>
        <v>0</v>
      </c>
      <c r="E43" s="63"/>
      <c r="F43" s="63"/>
    </row>
    <row r="44" spans="2:6" s="99" customFormat="1" ht="19.5" thickBot="1" x14ac:dyDescent="0.2">
      <c r="B44" s="425"/>
      <c r="C44" s="67">
        <f>IF(OR('04（様式３）単位・時間数の新旧対照表 '!D35="",'01（学校名入力）'!$D$5="令14条４号"),
'04（様式３）単位・時間数の新旧対照表 '!D35,"")</f>
        <v>0</v>
      </c>
      <c r="D44" s="68">
        <f>IF(OR('04（様式３）単位・時間数の新旧対照表 '!E35="",'01（学校名入力）'!$D$5="令14条４号"),
'04（様式３）単位・時間数の新旧対照表 '!E35,"")</f>
        <v>0</v>
      </c>
      <c r="E44" s="63"/>
      <c r="F44" s="63"/>
    </row>
    <row r="45" spans="2:6" s="99" customFormat="1" ht="19.5" thickBot="1" x14ac:dyDescent="0.2">
      <c r="B45" s="426"/>
      <c r="C45" s="67">
        <f>IF(OR('04（様式３）単位・時間数の新旧対照表 '!D36="",'01（学校名入力）'!$D$5="令14条４号"),
'04（様式３）単位・時間数の新旧対照表 '!D36,"")</f>
        <v>0</v>
      </c>
      <c r="D45" s="68">
        <f>IF(OR('04（様式３）単位・時間数の新旧対照表 '!E36="",'01（学校名入力）'!$D$5="令14条４号"),
'04（様式３）単位・時間数の新旧対照表 '!E36,"")</f>
        <v>0</v>
      </c>
      <c r="E45" s="63"/>
      <c r="F45" s="63"/>
    </row>
    <row r="46" spans="2:6" ht="19.5" thickBot="1" x14ac:dyDescent="0.2">
      <c r="B46" s="424" t="s">
        <v>131</v>
      </c>
      <c r="C46" s="67">
        <f>IF(OR('04（様式３）単位・時間数の新旧対照表 '!D37="",'01（学校名入力）'!$D$5="令14条４号"),
'04（様式３）単位・時間数の新旧対照表 '!D37,"")</f>
        <v>0</v>
      </c>
      <c r="D46" s="68">
        <f>IF(OR('04（様式３）単位・時間数の新旧対照表 '!E37="",'01（学校名入力）'!$D$5="令14条４号"),
'04（様式３）単位・時間数の新旧対照表 '!E37,"")</f>
        <v>0</v>
      </c>
      <c r="E46" s="63"/>
      <c r="F46" s="63"/>
    </row>
    <row r="47" spans="2:6" s="99" customFormat="1" ht="19.5" thickBot="1" x14ac:dyDescent="0.2">
      <c r="B47" s="425"/>
      <c r="C47" s="67">
        <f>IF(OR('04（様式３）単位・時間数の新旧対照表 '!D38="",'01（学校名入力）'!$D$5="令14条４号"),
'04（様式３）単位・時間数の新旧対照表 '!D38,"")</f>
        <v>0</v>
      </c>
      <c r="D47" s="68">
        <f>IF(OR('04（様式３）単位・時間数の新旧対照表 '!E38="",'01（学校名入力）'!$D$5="令14条４号"),
'04（様式３）単位・時間数の新旧対照表 '!E38,"")</f>
        <v>0</v>
      </c>
      <c r="E47" s="63"/>
      <c r="F47" s="63"/>
    </row>
    <row r="48" spans="2:6" s="99" customFormat="1" ht="19.5" thickBot="1" x14ac:dyDescent="0.2">
      <c r="B48" s="425"/>
      <c r="C48" s="67">
        <f>IF(OR('04（様式３）単位・時間数の新旧対照表 '!D39="",'01（学校名入力）'!$D$5="令14条４号"),
'04（様式３）単位・時間数の新旧対照表 '!D39,"")</f>
        <v>0</v>
      </c>
      <c r="D48" s="68">
        <f>IF(OR('04（様式３）単位・時間数の新旧対照表 '!E39="",'01（学校名入力）'!$D$5="令14条４号"),
'04（様式３）単位・時間数の新旧対照表 '!E39,"")</f>
        <v>0</v>
      </c>
      <c r="E48" s="63"/>
      <c r="F48" s="63"/>
    </row>
    <row r="49" spans="2:6" s="99" customFormat="1" ht="19.5" thickBot="1" x14ac:dyDescent="0.2">
      <c r="B49" s="425"/>
      <c r="C49" s="67">
        <f>IF(OR('04（様式３）単位・時間数の新旧対照表 '!D40="",'01（学校名入力）'!$D$5="令14条４号"),
'04（様式３）単位・時間数の新旧対照表 '!D40,"")</f>
        <v>0</v>
      </c>
      <c r="D49" s="68">
        <f>IF(OR('04（様式３）単位・時間数の新旧対照表 '!E40="",'01（学校名入力）'!$D$5="令14条４号"),
'04（様式３）単位・時間数の新旧対照表 '!E40,"")</f>
        <v>0</v>
      </c>
      <c r="E49" s="63"/>
      <c r="F49" s="63"/>
    </row>
    <row r="50" spans="2:6" s="99" customFormat="1" ht="19.5" thickBot="1" x14ac:dyDescent="0.2">
      <c r="B50" s="426"/>
      <c r="C50" s="67">
        <f>IF(OR('04（様式３）単位・時間数の新旧対照表 '!D41="",'01（学校名入力）'!$D$5="令14条４号"),
'04（様式３）単位・時間数の新旧対照表 '!D41,"")</f>
        <v>0</v>
      </c>
      <c r="D50" s="68">
        <f>IF(OR('04（様式３）単位・時間数の新旧対照表 '!E41="",'01（学校名入力）'!$D$5="令14条４号"),
'04（様式３）単位・時間数の新旧対照表 '!E41,"")</f>
        <v>0</v>
      </c>
      <c r="E50" s="63"/>
      <c r="F50" s="63"/>
    </row>
    <row r="51" spans="2:6" ht="19.5" thickBot="1" x14ac:dyDescent="0.2">
      <c r="B51" s="424" t="s">
        <v>132</v>
      </c>
      <c r="C51" s="67">
        <f>IF(OR('04（様式３）単位・時間数の新旧対照表 '!D47="",'01（学校名入力）'!$D$5="令14条４号"),
'04（様式３）単位・時間数の新旧対照表 '!D47,"")</f>
        <v>0</v>
      </c>
      <c r="D51" s="68">
        <f>IF(OR('04（様式３）単位・時間数の新旧対照表 '!E47="",'01（学校名入力）'!$D$5="令14条４号"),
'04（様式３）単位・時間数の新旧対照表 '!E47,"")</f>
        <v>0</v>
      </c>
      <c r="E51" s="63"/>
      <c r="F51" s="63"/>
    </row>
    <row r="52" spans="2:6" s="99" customFormat="1" ht="19.5" thickBot="1" x14ac:dyDescent="0.2">
      <c r="B52" s="425"/>
      <c r="C52" s="67">
        <f>IF(OR('04（様式３）単位・時間数の新旧対照表 '!D48="",'01（学校名入力）'!$D$5="令14条４号"),
'04（様式３）単位・時間数の新旧対照表 '!D48,"")</f>
        <v>0</v>
      </c>
      <c r="D52" s="68">
        <f>IF(OR('04（様式３）単位・時間数の新旧対照表 '!E48="",'01（学校名入力）'!$D$5="令14条４号"),
'04（様式３）単位・時間数の新旧対照表 '!E48,"")</f>
        <v>0</v>
      </c>
      <c r="E52" s="63"/>
      <c r="F52" s="63"/>
    </row>
    <row r="53" spans="2:6" s="99" customFormat="1" ht="19.5" thickBot="1" x14ac:dyDescent="0.2">
      <c r="B53" s="425"/>
      <c r="C53" s="67">
        <f>IF(OR('04（様式３）単位・時間数の新旧対照表 '!D49="",'01（学校名入力）'!$D$5="令14条４号"),
'04（様式３）単位・時間数の新旧対照表 '!D49,"")</f>
        <v>0</v>
      </c>
      <c r="D53" s="68">
        <f>IF(OR('04（様式３）単位・時間数の新旧対照表 '!E49="",'01（学校名入力）'!$D$5="令14条４号"),
'04（様式３）単位・時間数の新旧対照表 '!E49,"")</f>
        <v>0</v>
      </c>
      <c r="E53" s="63"/>
      <c r="F53" s="63"/>
    </row>
    <row r="54" spans="2:6" s="99" customFormat="1" ht="19.5" thickBot="1" x14ac:dyDescent="0.2">
      <c r="B54" s="425"/>
      <c r="C54" s="67">
        <f>IF(OR('04（様式３）単位・時間数の新旧対照表 '!D50="",'01（学校名入力）'!$D$5="令14条４号"),
'04（様式３）単位・時間数の新旧対照表 '!D50,"")</f>
        <v>0</v>
      </c>
      <c r="D54" s="68">
        <f>IF(OR('04（様式３）単位・時間数の新旧対照表 '!E50="",'01（学校名入力）'!$D$5="令14条４号"),
'04（様式３）単位・時間数の新旧対照表 '!E50,"")</f>
        <v>0</v>
      </c>
      <c r="E54" s="63"/>
      <c r="F54" s="63"/>
    </row>
    <row r="55" spans="2:6" s="99" customFormat="1" ht="19.5" thickBot="1" x14ac:dyDescent="0.2">
      <c r="B55" s="426"/>
      <c r="C55" s="67">
        <f>IF(OR('04（様式３）単位・時間数の新旧対照表 '!D51="",'01（学校名入力）'!$D$5="令14条４号"),
'04（様式３）単位・時間数の新旧対照表 '!D51,"")</f>
        <v>0</v>
      </c>
      <c r="D55" s="68">
        <f>IF(OR('04（様式３）単位・時間数の新旧対照表 '!E51="",'01（学校名入力）'!$D$5="令14条４号"),
'04（様式３）単位・時間数の新旧対照表 '!E51,"")</f>
        <v>0</v>
      </c>
      <c r="E55" s="63"/>
      <c r="F55" s="63"/>
    </row>
    <row r="56" spans="2:6" ht="19.5" thickBot="1" x14ac:dyDescent="0.2">
      <c r="B56" s="424" t="s">
        <v>133</v>
      </c>
      <c r="C56" s="67">
        <f>IF(OR('04（様式３）単位・時間数の新旧対照表 '!D52="",'01（学校名入力）'!$D$5="令14条４号"),
'04（様式３）単位・時間数の新旧対照表 '!D52,"")</f>
        <v>0</v>
      </c>
      <c r="D56" s="68">
        <f>IF(OR('04（様式３）単位・時間数の新旧対照表 '!E52="",'01（学校名入力）'!$D$5="令14条４号"),
'04（様式３）単位・時間数の新旧対照表 '!E52,"")</f>
        <v>0</v>
      </c>
      <c r="E56" s="63"/>
      <c r="F56" s="63"/>
    </row>
    <row r="57" spans="2:6" s="99" customFormat="1" ht="19.5" thickBot="1" x14ac:dyDescent="0.2">
      <c r="B57" s="425"/>
      <c r="C57" s="67">
        <f>IF(OR('04（様式３）単位・時間数の新旧対照表 '!D53="",'01（学校名入力）'!$D$5="令14条４号"),
'04（様式３）単位・時間数の新旧対照表 '!D53,"")</f>
        <v>0</v>
      </c>
      <c r="D57" s="68">
        <f>IF(OR('04（様式３）単位・時間数の新旧対照表 '!E53="",'01（学校名入力）'!$D$5="令14条４号"),
'04（様式３）単位・時間数の新旧対照表 '!E53,"")</f>
        <v>0</v>
      </c>
      <c r="E57" s="63"/>
      <c r="F57" s="63"/>
    </row>
    <row r="58" spans="2:6" s="99" customFormat="1" ht="19.5" thickBot="1" x14ac:dyDescent="0.2">
      <c r="B58" s="425"/>
      <c r="C58" s="67">
        <f>IF(OR('04（様式３）単位・時間数の新旧対照表 '!D54="",'01（学校名入力）'!$D$5="令14条４号"),
'04（様式３）単位・時間数の新旧対照表 '!D54,"")</f>
        <v>0</v>
      </c>
      <c r="D58" s="68">
        <f>IF(OR('04（様式３）単位・時間数の新旧対照表 '!E54="",'01（学校名入力）'!$D$5="令14条４号"),
'04（様式３）単位・時間数の新旧対照表 '!E54,"")</f>
        <v>0</v>
      </c>
      <c r="E58" s="63"/>
      <c r="F58" s="63"/>
    </row>
    <row r="59" spans="2:6" s="99" customFormat="1" ht="19.5" thickBot="1" x14ac:dyDescent="0.2">
      <c r="B59" s="425"/>
      <c r="C59" s="67">
        <f>IF(OR('04（様式３）単位・時間数の新旧対照表 '!D55="",'01（学校名入力）'!$D$5="令14条４号"),
'04（様式３）単位・時間数の新旧対照表 '!D55,"")</f>
        <v>0</v>
      </c>
      <c r="D59" s="68">
        <f>IF(OR('04（様式３）単位・時間数の新旧対照表 '!E55="",'01（学校名入力）'!$D$5="令14条４号"),
'04（様式３）単位・時間数の新旧対照表 '!E55,"")</f>
        <v>0</v>
      </c>
      <c r="E59" s="63"/>
      <c r="F59" s="63"/>
    </row>
    <row r="60" spans="2:6" s="99" customFormat="1" ht="19.5" thickBot="1" x14ac:dyDescent="0.2">
      <c r="B60" s="426"/>
      <c r="C60" s="67">
        <f>IF(OR('04（様式３）単位・時間数の新旧対照表 '!D56="",'01（学校名入力）'!$D$5="令14条４号"),
'04（様式３）単位・時間数の新旧対照表 '!D56,"")</f>
        <v>0</v>
      </c>
      <c r="D60" s="68">
        <f>IF(OR('04（様式３）単位・時間数の新旧対照表 '!E56="",'01（学校名入力）'!$D$5="令14条４号"),
'04（様式３）単位・時間数の新旧対照表 '!E56,"")</f>
        <v>0</v>
      </c>
      <c r="E60" s="63"/>
      <c r="F60" s="63"/>
    </row>
    <row r="61" spans="2:6" ht="19.5" thickBot="1" x14ac:dyDescent="0.2">
      <c r="B61" s="424" t="s">
        <v>134</v>
      </c>
      <c r="C61" s="67">
        <f>IF(OR('04（様式３）単位・時間数の新旧対照表 '!D57="",'01（学校名入力）'!$D$5="令14条４号"),
'04（様式３）単位・時間数の新旧対照表 '!D57,"")</f>
        <v>0</v>
      </c>
      <c r="D61" s="68">
        <f>IF(OR('04（様式３）単位・時間数の新旧対照表 '!E57="",'01（学校名入力）'!$D$5="令14条４号"),
'04（様式３）単位・時間数の新旧対照表 '!E57,"")</f>
        <v>0</v>
      </c>
      <c r="E61" s="63"/>
      <c r="F61" s="63"/>
    </row>
    <row r="62" spans="2:6" s="99" customFormat="1" ht="19.5" thickBot="1" x14ac:dyDescent="0.2">
      <c r="B62" s="425"/>
      <c r="C62" s="67">
        <f>IF(OR('04（様式３）単位・時間数の新旧対照表 '!D58="",'01（学校名入力）'!$D$5="令14条４号"),
'04（様式３）単位・時間数の新旧対照表 '!D58,"")</f>
        <v>0</v>
      </c>
      <c r="D62" s="68">
        <f>IF(OR('04（様式３）単位・時間数の新旧対照表 '!E58="",'01（学校名入力）'!$D$5="令14条４号"),
'04（様式３）単位・時間数の新旧対照表 '!E58,"")</f>
        <v>0</v>
      </c>
      <c r="E62" s="63"/>
      <c r="F62" s="63"/>
    </row>
    <row r="63" spans="2:6" s="99" customFormat="1" ht="19.5" thickBot="1" x14ac:dyDescent="0.2">
      <c r="B63" s="425"/>
      <c r="C63" s="67">
        <f>IF(OR('04（様式３）単位・時間数の新旧対照表 '!D59="",'01（学校名入力）'!$D$5="令14条４号"),
'04（様式３）単位・時間数の新旧対照表 '!D59,"")</f>
        <v>0</v>
      </c>
      <c r="D63" s="68">
        <f>IF(OR('04（様式３）単位・時間数の新旧対照表 '!E59="",'01（学校名入力）'!$D$5="令14条４号"),
'04（様式３）単位・時間数の新旧対照表 '!E59,"")</f>
        <v>0</v>
      </c>
      <c r="E63" s="63"/>
      <c r="F63" s="63"/>
    </row>
    <row r="64" spans="2:6" s="99" customFormat="1" ht="19.5" thickBot="1" x14ac:dyDescent="0.2">
      <c r="B64" s="425"/>
      <c r="C64" s="67">
        <f>IF(OR('04（様式３）単位・時間数の新旧対照表 '!D60="",'01（学校名入力）'!$D$5="令14条４号"),
'04（様式３）単位・時間数の新旧対照表 '!D60,"")</f>
        <v>0</v>
      </c>
      <c r="D64" s="68">
        <f>IF(OR('04（様式３）単位・時間数の新旧対照表 '!E60="",'01（学校名入力）'!$D$5="令14条４号"),
'04（様式３）単位・時間数の新旧対照表 '!E60,"")</f>
        <v>0</v>
      </c>
      <c r="E64" s="63"/>
      <c r="F64" s="63"/>
    </row>
    <row r="65" spans="2:6" s="99" customFormat="1" ht="19.5" thickBot="1" x14ac:dyDescent="0.2">
      <c r="B65" s="426"/>
      <c r="C65" s="67">
        <f>IF(OR('04（様式３）単位・時間数の新旧対照表 '!D61="",'01（学校名入力）'!$D$5="令14条４号"),
'04（様式３）単位・時間数の新旧対照表 '!D61,"")</f>
        <v>0</v>
      </c>
      <c r="D65" s="68">
        <f>IF(OR('04（様式３）単位・時間数の新旧対照表 '!E61="",'01（学校名入力）'!$D$5="令14条４号"),
'04（様式３）単位・時間数の新旧対照表 '!E61,"")</f>
        <v>0</v>
      </c>
      <c r="E65" s="63"/>
      <c r="F65" s="63"/>
    </row>
    <row r="66" spans="2:6" ht="19.5" thickBot="1" x14ac:dyDescent="0.2">
      <c r="B66" s="424" t="s">
        <v>135</v>
      </c>
      <c r="C66" s="67">
        <f>IF(OR('04（様式３）単位・時間数の新旧対照表 '!D62="",'01（学校名入力）'!$D$5="令14条４号"),
'04（様式３）単位・時間数の新旧対照表 '!D62,"")</f>
        <v>0</v>
      </c>
      <c r="D66" s="68">
        <f>IF(OR('04（様式３）単位・時間数の新旧対照表 '!E62="",'01（学校名入力）'!$D$5="令14条４号"),
'04（様式３）単位・時間数の新旧対照表 '!E62,"")</f>
        <v>0</v>
      </c>
      <c r="E66" s="63"/>
      <c r="F66" s="63"/>
    </row>
    <row r="67" spans="2:6" s="99" customFormat="1" ht="19.5" thickBot="1" x14ac:dyDescent="0.2">
      <c r="B67" s="425"/>
      <c r="C67" s="67">
        <f>IF(OR('04（様式３）単位・時間数の新旧対照表 '!D63="",'01（学校名入力）'!$D$5="令14条４号"),
'04（様式３）単位・時間数の新旧対照表 '!D63,"")</f>
        <v>0</v>
      </c>
      <c r="D67" s="68">
        <f>IF(OR('04（様式３）単位・時間数の新旧対照表 '!E63="",'01（学校名入力）'!$D$5="令14条４号"),
'04（様式３）単位・時間数の新旧対照表 '!E63,"")</f>
        <v>0</v>
      </c>
      <c r="E67" s="63"/>
      <c r="F67" s="63"/>
    </row>
    <row r="68" spans="2:6" s="99" customFormat="1" ht="19.5" thickBot="1" x14ac:dyDescent="0.2">
      <c r="B68" s="425"/>
      <c r="C68" s="67">
        <f>IF(OR('04（様式３）単位・時間数の新旧対照表 '!D64="",'01（学校名入力）'!$D$5="令14条４号"),
'04（様式３）単位・時間数の新旧対照表 '!D64,"")</f>
        <v>0</v>
      </c>
      <c r="D68" s="68">
        <f>IF(OR('04（様式３）単位・時間数の新旧対照表 '!E64="",'01（学校名入力）'!$D$5="令14条４号"),
'04（様式３）単位・時間数の新旧対照表 '!E64,"")</f>
        <v>0</v>
      </c>
      <c r="E68" s="63"/>
      <c r="F68" s="63"/>
    </row>
    <row r="69" spans="2:6" s="99" customFormat="1" ht="19.5" thickBot="1" x14ac:dyDescent="0.2">
      <c r="B69" s="425"/>
      <c r="C69" s="67">
        <f>IF(OR('04（様式３）単位・時間数の新旧対照表 '!D65="",'01（学校名入力）'!$D$5="令14条４号"),
'04（様式３）単位・時間数の新旧対照表 '!D65,"")</f>
        <v>0</v>
      </c>
      <c r="D69" s="68">
        <f>IF(OR('04（様式３）単位・時間数の新旧対照表 '!E65="",'01（学校名入力）'!$D$5="令14条４号"),
'04（様式３）単位・時間数の新旧対照表 '!E65,"")</f>
        <v>0</v>
      </c>
      <c r="E69" s="63"/>
      <c r="F69" s="63"/>
    </row>
    <row r="70" spans="2:6" s="99" customFormat="1" ht="19.5" thickBot="1" x14ac:dyDescent="0.2">
      <c r="B70" s="425"/>
      <c r="C70" s="67">
        <f>IF(OR('04（様式３）単位・時間数の新旧対照表 '!D66="",'01（学校名入力）'!$D$5="令14条４号"),
'04（様式３）単位・時間数の新旧対照表 '!D66,"")</f>
        <v>0</v>
      </c>
      <c r="D70" s="68">
        <f>IF(OR('04（様式３）単位・時間数の新旧対照表 '!E66="",'01（学校名入力）'!$D$5="令14条４号"),
'04（様式３）単位・時間数の新旧対照表 '!E66,"")</f>
        <v>0</v>
      </c>
      <c r="E70" s="63"/>
      <c r="F70" s="63"/>
    </row>
    <row r="71" spans="2:6" s="99" customFormat="1" ht="19.5" thickBot="1" x14ac:dyDescent="0.2">
      <c r="B71" s="425"/>
      <c r="C71" s="67">
        <f>IF(OR('04（様式３）単位・時間数の新旧対照表 '!D191="",'01（学校名入力）'!$D$5="令14条４号"),
'04（様式３）単位・時間数の新旧対照表 '!D191,"")</f>
        <v>0</v>
      </c>
      <c r="D71" s="68">
        <f>IF(OR('04（様式３）単位・時間数の新旧対照表 '!E191="",'01（学校名入力）'!$D$5="令14条４号"),
'04（様式３）単位・時間数の新旧対照表 '!E191,"")</f>
        <v>0</v>
      </c>
      <c r="E71" s="63"/>
      <c r="F71" s="63"/>
    </row>
    <row r="72" spans="2:6" s="99" customFormat="1" ht="19.5" thickBot="1" x14ac:dyDescent="0.2">
      <c r="B72" s="425"/>
      <c r="C72" s="67">
        <f>IF(OR('04（様式３）単位・時間数の新旧対照表 '!D192="",'01（学校名入力）'!$D$5="令14条４号"),
'04（様式３）単位・時間数の新旧対照表 '!D192,"")</f>
        <v>0</v>
      </c>
      <c r="D72" s="68">
        <f>IF(OR('04（様式３）単位・時間数の新旧対照表 '!E192="",'01（学校名入力）'!$D$5="令14条４号"),
'04（様式３）単位・時間数の新旧対照表 '!E192,"")</f>
        <v>0</v>
      </c>
      <c r="E72" s="63"/>
      <c r="F72" s="63"/>
    </row>
    <row r="73" spans="2:6" s="99" customFormat="1" ht="19.5" thickBot="1" x14ac:dyDescent="0.2">
      <c r="B73" s="425"/>
      <c r="C73" s="67">
        <f>IF(OR('04（様式３）単位・時間数の新旧対照表 '!D193="",'01（学校名入力）'!$D$5="令14条４号"),
'04（様式３）単位・時間数の新旧対照表 '!D193,"")</f>
        <v>0</v>
      </c>
      <c r="D73" s="68">
        <f>IF(OR('04（様式３）単位・時間数の新旧対照表 '!E193="",'01（学校名入力）'!$D$5="令14条４号"),
'04（様式３）単位・時間数の新旧対照表 '!E193,"")</f>
        <v>0</v>
      </c>
      <c r="E73" s="63"/>
      <c r="F73" s="63"/>
    </row>
    <row r="74" spans="2:6" s="99" customFormat="1" ht="19.5" thickBot="1" x14ac:dyDescent="0.2">
      <c r="B74" s="425"/>
      <c r="C74" s="67">
        <f>IF(OR('04（様式３）単位・時間数の新旧対照表 '!D194="",'01（学校名入力）'!$D$5="令14条４号"),
'04（様式３）単位・時間数の新旧対照表 '!D194,"")</f>
        <v>0</v>
      </c>
      <c r="D74" s="68">
        <f>IF(OR('04（様式３）単位・時間数の新旧対照表 '!E194="",'01（学校名入力）'!$D$5="令14条４号"),
'04（様式３）単位・時間数の新旧対照表 '!E194,"")</f>
        <v>0</v>
      </c>
      <c r="E74" s="63"/>
      <c r="F74" s="63"/>
    </row>
    <row r="75" spans="2:6" s="99" customFormat="1" ht="19.5" thickBot="1" x14ac:dyDescent="0.2">
      <c r="B75" s="426"/>
      <c r="C75" s="67">
        <f>IF(OR('04（様式３）単位・時間数の新旧対照表 '!D195="",'01（学校名入力）'!$D$5="令14条４号"),
'04（様式３）単位・時間数の新旧対照表 '!D195,"")</f>
        <v>0</v>
      </c>
      <c r="D75" s="68">
        <f>IF(OR('04（様式３）単位・時間数の新旧対照表 '!E195="",'01（学校名入力）'!$D$5="令14条４号"),
'04（様式３）単位・時間数の新旧対照表 '!E195,"")</f>
        <v>0</v>
      </c>
      <c r="E75" s="63"/>
      <c r="F75" s="63"/>
    </row>
    <row r="76" spans="2:6" ht="19.5" thickBot="1" x14ac:dyDescent="0.2">
      <c r="B76" s="424" t="s">
        <v>136</v>
      </c>
      <c r="C76" s="67">
        <f>IF(OR('04（様式３）単位・時間数の新旧対照表 '!D67="",'01（学校名入力）'!$D$5="令14条４号"),
'04（様式３）単位・時間数の新旧対照表 '!D67,"")</f>
        <v>0</v>
      </c>
      <c r="D76" s="68">
        <f>IF(OR('04（様式３）単位・時間数の新旧対照表 '!E67="",'01（学校名入力）'!$D$5="令14条４号"),
'04（様式３）単位・時間数の新旧対照表 '!E67,"")</f>
        <v>0</v>
      </c>
      <c r="E76" s="63"/>
      <c r="F76" s="63"/>
    </row>
    <row r="77" spans="2:6" s="99" customFormat="1" ht="19.5" thickBot="1" x14ac:dyDescent="0.2">
      <c r="B77" s="425"/>
      <c r="C77" s="67">
        <f>IF(OR('04（様式３）単位・時間数の新旧対照表 '!D68="",'01（学校名入力）'!$D$5="令14条４号"),
'04（様式３）単位・時間数の新旧対照表 '!D68,"")</f>
        <v>0</v>
      </c>
      <c r="D77" s="68">
        <f>IF(OR('04（様式３）単位・時間数の新旧対照表 '!E68="",'01（学校名入力）'!$D$5="令14条４号"),
'04（様式３）単位・時間数の新旧対照表 '!E68,"")</f>
        <v>0</v>
      </c>
      <c r="E77" s="63"/>
      <c r="F77" s="63"/>
    </row>
    <row r="78" spans="2:6" s="99" customFormat="1" ht="19.5" thickBot="1" x14ac:dyDescent="0.2">
      <c r="B78" s="425"/>
      <c r="C78" s="67">
        <f>IF(OR('04（様式３）単位・時間数の新旧対照表 '!D69="",'01（学校名入力）'!$D$5="令14条４号"),
'04（様式３）単位・時間数の新旧対照表 '!D69,"")</f>
        <v>0</v>
      </c>
      <c r="D78" s="68">
        <f>IF(OR('04（様式３）単位・時間数の新旧対照表 '!E69="",'01（学校名入力）'!$D$5="令14条４号"),
'04（様式３）単位・時間数の新旧対照表 '!E69,"")</f>
        <v>0</v>
      </c>
      <c r="E78" s="63"/>
      <c r="F78" s="63"/>
    </row>
    <row r="79" spans="2:6" s="99" customFormat="1" ht="19.5" thickBot="1" x14ac:dyDescent="0.2">
      <c r="B79" s="425"/>
      <c r="C79" s="67">
        <f>IF(OR('04（様式３）単位・時間数の新旧対照表 '!D70="",'01（学校名入力）'!$D$5="令14条４号"),
'04（様式３）単位・時間数の新旧対照表 '!D70,"")</f>
        <v>0</v>
      </c>
      <c r="D79" s="68">
        <f>IF(OR('04（様式３）単位・時間数の新旧対照表 '!E70="",'01（学校名入力）'!$D$5="令14条４号"),
'04（様式３）単位・時間数の新旧対照表 '!E70,"")</f>
        <v>0</v>
      </c>
      <c r="E79" s="63"/>
      <c r="F79" s="63"/>
    </row>
    <row r="80" spans="2:6" s="99" customFormat="1" ht="19.5" thickBot="1" x14ac:dyDescent="0.2">
      <c r="B80" s="425"/>
      <c r="C80" s="67">
        <f>IF(OR('04（様式３）単位・時間数の新旧対照表 '!D71="",'01（学校名入力）'!$D$5="令14条４号"),
'04（様式３）単位・時間数の新旧対照表 '!D71,"")</f>
        <v>0</v>
      </c>
      <c r="D80" s="68">
        <f>IF(OR('04（様式３）単位・時間数の新旧対照表 '!E71="",'01（学校名入力）'!$D$5="令14条４号"),
'04（様式３）単位・時間数の新旧対照表 '!E71,"")</f>
        <v>0</v>
      </c>
      <c r="E80" s="63"/>
      <c r="F80" s="63"/>
    </row>
    <row r="81" spans="2:6" s="99" customFormat="1" ht="19.5" thickBot="1" x14ac:dyDescent="0.2">
      <c r="B81" s="425"/>
      <c r="C81" s="67">
        <f>IF(OR('04（様式３）単位・時間数の新旧対照表 '!D72="",'01（学校名入力）'!$D$5="令14条４号"),
'04（様式３）単位・時間数の新旧対照表 '!D72,"")</f>
        <v>0</v>
      </c>
      <c r="D81" s="68">
        <f>IF(OR('04（様式３）単位・時間数の新旧対照表 '!E72="",'01（学校名入力）'!$D$5="令14条４号"),
'04（様式３）単位・時間数の新旧対照表 '!E72,"")</f>
        <v>0</v>
      </c>
      <c r="E81" s="63"/>
      <c r="F81" s="63"/>
    </row>
    <row r="82" spans="2:6" s="99" customFormat="1" ht="19.5" thickBot="1" x14ac:dyDescent="0.2">
      <c r="B82" s="425"/>
      <c r="C82" s="67">
        <f>IF(OR('04（様式３）単位・時間数の新旧対照表 '!D73="",'01（学校名入力）'!$D$5="令14条４号"),
'04（様式３）単位・時間数の新旧対照表 '!D73,"")</f>
        <v>0</v>
      </c>
      <c r="D82" s="68">
        <f>IF(OR('04（様式３）単位・時間数の新旧対照表 '!E73="",'01（学校名入力）'!$D$5="令14条４号"),
'04（様式３）単位・時間数の新旧対照表 '!E73,"")</f>
        <v>0</v>
      </c>
      <c r="E82" s="63"/>
      <c r="F82" s="63"/>
    </row>
    <row r="83" spans="2:6" s="99" customFormat="1" ht="19.5" thickBot="1" x14ac:dyDescent="0.2">
      <c r="B83" s="426"/>
      <c r="C83" s="67">
        <f>IF(OR('04（様式３）単位・時間数の新旧対照表 '!D74="",'01（学校名入力）'!$D$5="令14条４号"),
'04（様式３）単位・時間数の新旧対照表 '!D74,"")</f>
        <v>0</v>
      </c>
      <c r="D83" s="68">
        <f>IF(OR('04（様式３）単位・時間数の新旧対照表 '!E74="",'01（学校名入力）'!$D$5="令14条４号"),
'04（様式３）単位・時間数の新旧対照表 '!E74,"")</f>
        <v>0</v>
      </c>
      <c r="E83" s="63"/>
      <c r="F83" s="63"/>
    </row>
    <row r="84" spans="2:6" ht="19.5" thickBot="1" x14ac:dyDescent="0.2">
      <c r="B84" s="424" t="s">
        <v>137</v>
      </c>
      <c r="C84" s="67">
        <f>IF(OR('04（様式３）単位・時間数の新旧対照表 '!D75="",'01（学校名入力）'!$D$5="令14条４号"),
'04（様式３）単位・時間数の新旧対照表 '!D75,"")</f>
        <v>0</v>
      </c>
      <c r="D84" s="68">
        <f>IF(OR('04（様式３）単位・時間数の新旧対照表 '!E75="",'01（学校名入力）'!$D$5="令14条４号"),
'04（様式３）単位・時間数の新旧対照表 '!E75,"")</f>
        <v>0</v>
      </c>
      <c r="E84" s="63"/>
      <c r="F84" s="63"/>
    </row>
    <row r="85" spans="2:6" s="99" customFormat="1" ht="19.5" thickBot="1" x14ac:dyDescent="0.2">
      <c r="B85" s="425"/>
      <c r="C85" s="67">
        <f>IF(OR('04（様式３）単位・時間数の新旧対照表 '!D76="",'01（学校名入力）'!$D$5="令14条４号"),
'04（様式３）単位・時間数の新旧対照表 '!D76,"")</f>
        <v>0</v>
      </c>
      <c r="D85" s="68">
        <f>IF(OR('04（様式３）単位・時間数の新旧対照表 '!E76="",'01（学校名入力）'!$D$5="令14条４号"),
'04（様式３）単位・時間数の新旧対照表 '!E76,"")</f>
        <v>0</v>
      </c>
      <c r="E85" s="63"/>
      <c r="F85" s="63"/>
    </row>
    <row r="86" spans="2:6" s="99" customFormat="1" ht="19.5" thickBot="1" x14ac:dyDescent="0.2">
      <c r="B86" s="425"/>
      <c r="C86" s="67">
        <f>IF(OR('04（様式３）単位・時間数の新旧対照表 '!D77="",'01（学校名入力）'!$D$5="令14条４号"),
'04（様式３）単位・時間数の新旧対照表 '!D77,"")</f>
        <v>0</v>
      </c>
      <c r="D86" s="68">
        <f>IF(OR('04（様式３）単位・時間数の新旧対照表 '!E77="",'01（学校名入力）'!$D$5="令14条４号"),
'04（様式３）単位・時間数の新旧対照表 '!E77,"")</f>
        <v>0</v>
      </c>
      <c r="E86" s="63"/>
      <c r="F86" s="63"/>
    </row>
    <row r="87" spans="2:6" s="99" customFormat="1" ht="19.5" thickBot="1" x14ac:dyDescent="0.2">
      <c r="B87" s="425"/>
      <c r="C87" s="67">
        <f>IF(OR('04（様式３）単位・時間数の新旧対照表 '!D78="",'01（学校名入力）'!$D$5="令14条４号"),
'04（様式３）単位・時間数の新旧対照表 '!D78,"")</f>
        <v>0</v>
      </c>
      <c r="D87" s="68">
        <f>IF(OR('04（様式３）単位・時間数の新旧対照表 '!E78="",'01（学校名入力）'!$D$5="令14条４号"),
'04（様式３）単位・時間数の新旧対照表 '!E78,"")</f>
        <v>0</v>
      </c>
      <c r="E87" s="63"/>
      <c r="F87" s="63"/>
    </row>
    <row r="88" spans="2:6" s="99" customFormat="1" ht="19.5" thickBot="1" x14ac:dyDescent="0.2">
      <c r="B88" s="425"/>
      <c r="C88" s="67">
        <f>IF(OR('04（様式３）単位・時間数の新旧対照表 '!D79="",'01（学校名入力）'!$D$5="令14条４号"),
'04（様式３）単位・時間数の新旧対照表 '!D79,"")</f>
        <v>0</v>
      </c>
      <c r="D88" s="68">
        <f>IF(OR('04（様式３）単位・時間数の新旧対照表 '!E79="",'01（学校名入力）'!$D$5="令14条４号"),
'04（様式３）単位・時間数の新旧対照表 '!E79,"")</f>
        <v>0</v>
      </c>
      <c r="E88" s="63"/>
      <c r="F88" s="63"/>
    </row>
    <row r="89" spans="2:6" s="99" customFormat="1" ht="19.5" thickBot="1" x14ac:dyDescent="0.2">
      <c r="B89" s="425"/>
      <c r="C89" s="67">
        <f>IF(OR('04（様式３）単位・時間数の新旧対照表 '!D80="",'01（学校名入力）'!$D$5="令14条４号"),
'04（様式３）単位・時間数の新旧対照表 '!D80,"")</f>
        <v>0</v>
      </c>
      <c r="D89" s="68">
        <f>IF(OR('04（様式３）単位・時間数の新旧対照表 '!E80="",'01（学校名入力）'!$D$5="令14条４号"),
'04（様式３）単位・時間数の新旧対照表 '!E80,"")</f>
        <v>0</v>
      </c>
      <c r="E89" s="63"/>
      <c r="F89" s="63"/>
    </row>
    <row r="90" spans="2:6" s="99" customFormat="1" ht="19.5" thickBot="1" x14ac:dyDescent="0.2">
      <c r="B90" s="426"/>
      <c r="C90" s="67">
        <f>IF(OR('04（様式３）単位・時間数の新旧対照表 '!D81="",'01（学校名入力）'!$D$5="令14条４号"),
'04（様式３）単位・時間数の新旧対照表 '!D81,"")</f>
        <v>0</v>
      </c>
      <c r="D90" s="68">
        <f>IF(OR('04（様式３）単位・時間数の新旧対照表 '!E81="",'01（学校名入力）'!$D$5="令14条４号"),
'04（様式３）単位・時間数の新旧対照表 '!E81,"")</f>
        <v>0</v>
      </c>
      <c r="E90" s="63"/>
      <c r="F90" s="63"/>
    </row>
    <row r="91" spans="2:6" ht="19.5" thickBot="1" x14ac:dyDescent="0.2">
      <c r="B91" s="424" t="s">
        <v>138</v>
      </c>
      <c r="C91" s="67">
        <f>IF(OR('04（様式３）単位・時間数の新旧対照表 '!D82="",'01（学校名入力）'!$D$5="令14条４号"),
'04（様式３）単位・時間数の新旧対照表 '!D82,"")</f>
        <v>0</v>
      </c>
      <c r="D91" s="68">
        <f>IF(OR('04（様式３）単位・時間数の新旧対照表 '!E82="",'01（学校名入力）'!$D$5="令14条４号"),
'04（様式３）単位・時間数の新旧対照表 '!E82,"")</f>
        <v>0</v>
      </c>
      <c r="E91" s="63"/>
      <c r="F91" s="63"/>
    </row>
    <row r="92" spans="2:6" s="99" customFormat="1" ht="19.5" thickBot="1" x14ac:dyDescent="0.2">
      <c r="B92" s="425"/>
      <c r="C92" s="67">
        <f>IF(OR('04（様式３）単位・時間数の新旧対照表 '!D83="",'01（学校名入力）'!$D$5="令14条４号"),
'04（様式３）単位・時間数の新旧対照表 '!D83,"")</f>
        <v>0</v>
      </c>
      <c r="D92" s="68">
        <f>IF(OR('04（様式３）単位・時間数の新旧対照表 '!E83="",'01（学校名入力）'!$D$5="令14条４号"),
'04（様式３）単位・時間数の新旧対照表 '!E83,"")</f>
        <v>0</v>
      </c>
      <c r="E92" s="63"/>
      <c r="F92" s="63"/>
    </row>
    <row r="93" spans="2:6" s="99" customFormat="1" ht="19.5" thickBot="1" x14ac:dyDescent="0.2">
      <c r="B93" s="425"/>
      <c r="C93" s="67">
        <f>IF(OR('04（様式３）単位・時間数の新旧対照表 '!D84="",'01（学校名入力）'!$D$5="令14条４号"),
'04（様式３）単位・時間数の新旧対照表 '!D84,"")</f>
        <v>0</v>
      </c>
      <c r="D93" s="68">
        <f>IF(OR('04（様式３）単位・時間数の新旧対照表 '!E84="",'01（学校名入力）'!$D$5="令14条４号"),
'04（様式３）単位・時間数の新旧対照表 '!E84,"")</f>
        <v>0</v>
      </c>
      <c r="E93" s="63"/>
      <c r="F93" s="63"/>
    </row>
    <row r="94" spans="2:6" s="99" customFormat="1" ht="19.5" thickBot="1" x14ac:dyDescent="0.2">
      <c r="B94" s="425"/>
      <c r="C94" s="67">
        <f>IF(OR('04（様式３）単位・時間数の新旧対照表 '!D85="",'01（学校名入力）'!$D$5="令14条４号"),
'04（様式３）単位・時間数の新旧対照表 '!D85,"")</f>
        <v>0</v>
      </c>
      <c r="D94" s="68">
        <f>IF(OR('04（様式３）単位・時間数の新旧対照表 '!E85="",'01（学校名入力）'!$D$5="令14条４号"),
'04（様式３）単位・時間数の新旧対照表 '!E85,"")</f>
        <v>0</v>
      </c>
      <c r="E94" s="63"/>
      <c r="F94" s="63"/>
    </row>
    <row r="95" spans="2:6" s="99" customFormat="1" ht="19.5" thickBot="1" x14ac:dyDescent="0.2">
      <c r="B95" s="426"/>
      <c r="C95" s="67">
        <f>IF(OR('04（様式３）単位・時間数の新旧対照表 '!D86="",'01（学校名入力）'!$D$5="令14条４号"),
'04（様式３）単位・時間数の新旧対照表 '!D86,"")</f>
        <v>0</v>
      </c>
      <c r="D95" s="68">
        <f>IF(OR('04（様式３）単位・時間数の新旧対照表 '!E86="",'01（学校名入力）'!$D$5="令14条４号"),
'04（様式３）単位・時間数の新旧対照表 '!E86,"")</f>
        <v>0</v>
      </c>
      <c r="E95" s="63"/>
      <c r="F95" s="63"/>
    </row>
    <row r="96" spans="2:6" ht="19.5" thickBot="1" x14ac:dyDescent="0.2">
      <c r="B96" s="424" t="s">
        <v>139</v>
      </c>
      <c r="C96" s="67">
        <f>IF(OR('04（様式３）単位・時間数の新旧対照表 '!D87="",'01（学校名入力）'!$D$5="令14条４号"),
'04（様式３）単位・時間数の新旧対照表 '!D87,"")</f>
        <v>0</v>
      </c>
      <c r="D96" s="68">
        <f>IF(OR('04（様式３）単位・時間数の新旧対照表 '!E87="",'01（学校名入力）'!$D$5="令14条４号"),
'04（様式３）単位・時間数の新旧対照表 '!E87,"")</f>
        <v>0</v>
      </c>
      <c r="E96" s="63"/>
      <c r="F96" s="63"/>
    </row>
    <row r="97" spans="2:6" s="99" customFormat="1" ht="19.5" thickBot="1" x14ac:dyDescent="0.2">
      <c r="B97" s="425"/>
      <c r="C97" s="67">
        <f>IF(OR('04（様式３）単位・時間数の新旧対照表 '!D88="",'01（学校名入力）'!$D$5="令14条４号"),
'04（様式３）単位・時間数の新旧対照表 '!D88,"")</f>
        <v>0</v>
      </c>
      <c r="D97" s="68">
        <f>IF(OR('04（様式３）単位・時間数の新旧対照表 '!E88="",'01（学校名入力）'!$D$5="令14条４号"),
'04（様式３）単位・時間数の新旧対照表 '!E88,"")</f>
        <v>0</v>
      </c>
      <c r="E97" s="63"/>
      <c r="F97" s="63"/>
    </row>
    <row r="98" spans="2:6" s="99" customFormat="1" ht="19.5" thickBot="1" x14ac:dyDescent="0.2">
      <c r="B98" s="425"/>
      <c r="C98" s="67">
        <f>IF(OR('04（様式３）単位・時間数の新旧対照表 '!D89="",'01（学校名入力）'!$D$5="令14条４号"),
'04（様式３）単位・時間数の新旧対照表 '!D89,"")</f>
        <v>0</v>
      </c>
      <c r="D98" s="68">
        <f>IF(OR('04（様式３）単位・時間数の新旧対照表 '!E89="",'01（学校名入力）'!$D$5="令14条４号"),
'04（様式３）単位・時間数の新旧対照表 '!E89,"")</f>
        <v>0</v>
      </c>
      <c r="E98" s="63"/>
      <c r="F98" s="63"/>
    </row>
    <row r="99" spans="2:6" s="99" customFormat="1" ht="19.5" thickBot="1" x14ac:dyDescent="0.2">
      <c r="B99" s="425"/>
      <c r="C99" s="67">
        <f>IF(OR('04（様式３）単位・時間数の新旧対照表 '!D90="",'01（学校名入力）'!$D$5="令14条４号"),
'04（様式３）単位・時間数の新旧対照表 '!D90,"")</f>
        <v>0</v>
      </c>
      <c r="D99" s="68">
        <f>IF(OR('04（様式３）単位・時間数の新旧対照表 '!E90="",'01（学校名入力）'!$D$5="令14条４号"),
'04（様式３）単位・時間数の新旧対照表 '!E90,"")</f>
        <v>0</v>
      </c>
      <c r="E99" s="63"/>
      <c r="F99" s="63"/>
    </row>
    <row r="100" spans="2:6" s="99" customFormat="1" ht="19.5" thickBot="1" x14ac:dyDescent="0.2">
      <c r="B100" s="425"/>
      <c r="C100" s="67">
        <f>IF(OR('04（様式３）単位・時間数の新旧対照表 '!D91="",'01（学校名入力）'!$D$5="令14条４号"),
'04（様式３）単位・時間数の新旧対照表 '!D91,"")</f>
        <v>0</v>
      </c>
      <c r="D100" s="68">
        <f>IF(OR('04（様式３）単位・時間数の新旧対照表 '!E91="",'01（学校名入力）'!$D$5="令14条４号"),
'04（様式３）単位・時間数の新旧対照表 '!E91,"")</f>
        <v>0</v>
      </c>
      <c r="E100" s="63"/>
      <c r="F100" s="63"/>
    </row>
    <row r="101" spans="2:6" s="99" customFormat="1" ht="19.5" thickBot="1" x14ac:dyDescent="0.2">
      <c r="B101" s="425"/>
      <c r="C101" s="67">
        <f>IF(OR('04（様式３）単位・時間数の新旧対照表 '!D92="",'01（学校名入力）'!$D$5="令14条４号"),
'04（様式３）単位・時間数の新旧対照表 '!D92,"")</f>
        <v>0</v>
      </c>
      <c r="D101" s="68">
        <f>IF(OR('04（様式３）単位・時間数の新旧対照表 '!E92="",'01（学校名入力）'!$D$5="令14条４号"),
'04（様式３）単位・時間数の新旧対照表 '!E92,"")</f>
        <v>0</v>
      </c>
      <c r="E101" s="63"/>
      <c r="F101" s="63"/>
    </row>
    <row r="102" spans="2:6" s="99" customFormat="1" ht="19.5" thickBot="1" x14ac:dyDescent="0.2">
      <c r="B102" s="425"/>
      <c r="C102" s="67">
        <f>IF(OR('04（様式３）単位・時間数の新旧対照表 '!D93="",'01（学校名入力）'!$D$5="令14条４号"),
'04（様式３）単位・時間数の新旧対照表 '!D93,"")</f>
        <v>0</v>
      </c>
      <c r="D102" s="68">
        <f>IF(OR('04（様式３）単位・時間数の新旧対照表 '!E93="",'01（学校名入力）'!$D$5="令14条４号"),
'04（様式３）単位・時間数の新旧対照表 '!E93,"")</f>
        <v>0</v>
      </c>
      <c r="E102" s="63"/>
      <c r="F102" s="63"/>
    </row>
    <row r="103" spans="2:6" s="99" customFormat="1" ht="19.5" thickBot="1" x14ac:dyDescent="0.2">
      <c r="B103" s="426"/>
      <c r="C103" s="67">
        <f>IF(OR('04（様式３）単位・時間数の新旧対照表 '!D94="",'01（学校名入力）'!$D$5="令14条４号"),
'04（様式３）単位・時間数の新旧対照表 '!D94,"")</f>
        <v>0</v>
      </c>
      <c r="D103" s="68">
        <f>IF(OR('04（様式３）単位・時間数の新旧対照表 '!E94="",'01（学校名入力）'!$D$5="令14条４号"),
'04（様式３）単位・時間数の新旧対照表 '!E94,"")</f>
        <v>0</v>
      </c>
      <c r="E103" s="63"/>
      <c r="F103" s="63"/>
    </row>
    <row r="104" spans="2:6" ht="19.5" thickBot="1" x14ac:dyDescent="0.2">
      <c r="B104" s="424" t="s">
        <v>140</v>
      </c>
      <c r="C104" s="67">
        <f>IF(OR('04（様式３）単位・時間数の新旧対照表 '!D95="",'01（学校名入力）'!$D$5="令14条４号"),
'04（様式３）単位・時間数の新旧対照表 '!D95,"")</f>
        <v>0</v>
      </c>
      <c r="D104" s="68">
        <f>IF(OR('04（様式３）単位・時間数の新旧対照表 '!E95="",'01（学校名入力）'!$D$5="令14条４号"),
'04（様式３）単位・時間数の新旧対照表 '!E95,"")</f>
        <v>0</v>
      </c>
      <c r="E104" s="63"/>
      <c r="F104" s="63"/>
    </row>
    <row r="105" spans="2:6" s="99" customFormat="1" ht="19.5" thickBot="1" x14ac:dyDescent="0.2">
      <c r="B105" s="425"/>
      <c r="C105" s="67">
        <f>IF(OR('04（様式３）単位・時間数の新旧対照表 '!D96="",'01（学校名入力）'!$D$5="令14条４号"),
'04（様式３）単位・時間数の新旧対照表 '!D96,"")</f>
        <v>0</v>
      </c>
      <c r="D105" s="68">
        <f>IF(OR('04（様式３）単位・時間数の新旧対照表 '!E96="",'01（学校名入力）'!$D$5="令14条４号"),
'04（様式３）単位・時間数の新旧対照表 '!E96,"")</f>
        <v>0</v>
      </c>
      <c r="E105" s="63"/>
      <c r="F105" s="63"/>
    </row>
    <row r="106" spans="2:6" s="99" customFormat="1" ht="19.5" thickBot="1" x14ac:dyDescent="0.2">
      <c r="B106" s="425"/>
      <c r="C106" s="67">
        <f>IF(OR('04（様式３）単位・時間数の新旧対照表 '!D97="",'01（学校名入力）'!$D$5="令14条４号"),
'04（様式３）単位・時間数の新旧対照表 '!D97,"")</f>
        <v>0</v>
      </c>
      <c r="D106" s="68">
        <f>IF(OR('04（様式３）単位・時間数の新旧対照表 '!E97="",'01（学校名入力）'!$D$5="令14条４号"),
'04（様式３）単位・時間数の新旧対照表 '!E97,"")</f>
        <v>0</v>
      </c>
      <c r="E106" s="63"/>
      <c r="F106" s="63"/>
    </row>
    <row r="107" spans="2:6" s="99" customFormat="1" ht="19.5" thickBot="1" x14ac:dyDescent="0.2">
      <c r="B107" s="425"/>
      <c r="C107" s="67">
        <f>IF(OR('04（様式３）単位・時間数の新旧対照表 '!D98="",'01（学校名入力）'!$D$5="令14条４号"),
'04（様式３）単位・時間数の新旧対照表 '!D98,"")</f>
        <v>0</v>
      </c>
      <c r="D107" s="68">
        <f>IF(OR('04（様式３）単位・時間数の新旧対照表 '!E98="",'01（学校名入力）'!$D$5="令14条４号"),
'04（様式３）単位・時間数の新旧対照表 '!E98,"")</f>
        <v>0</v>
      </c>
      <c r="E107" s="63"/>
      <c r="F107" s="63"/>
    </row>
    <row r="108" spans="2:6" s="99" customFormat="1" ht="19.5" thickBot="1" x14ac:dyDescent="0.2">
      <c r="B108" s="426"/>
      <c r="C108" s="67">
        <f>IF(OR('04（様式３）単位・時間数の新旧対照表 '!D99="",'01（学校名入力）'!$D$5="令14条４号"),
'04（様式３）単位・時間数の新旧対照表 '!D99,"")</f>
        <v>0</v>
      </c>
      <c r="D108" s="68">
        <f>IF(OR('04（様式３）単位・時間数の新旧対照表 '!E99="",'01（学校名入力）'!$D$5="令14条４号"),
'04（様式３）単位・時間数の新旧対照表 '!E99,"")</f>
        <v>0</v>
      </c>
      <c r="E108" s="63"/>
      <c r="F108" s="63"/>
    </row>
    <row r="109" spans="2:6" ht="19.5" thickBot="1" x14ac:dyDescent="0.2">
      <c r="B109" s="424" t="s">
        <v>141</v>
      </c>
      <c r="C109" s="67">
        <f>IF(OR('04（様式３）単位・時間数の新旧対照表 '!D100="",'01（学校名入力）'!$D$5="令14条４号"),
'04（様式３）単位・時間数の新旧対照表 '!D100,"")</f>
        <v>0</v>
      </c>
      <c r="D109" s="68">
        <f>IF(OR('04（様式３）単位・時間数の新旧対照表 '!E100="",'01（学校名入力）'!$D$5="令14条４号"),
'04（様式３）単位・時間数の新旧対照表 '!E100,"")</f>
        <v>0</v>
      </c>
      <c r="E109" s="63"/>
      <c r="F109" s="63"/>
    </row>
    <row r="110" spans="2:6" s="99" customFormat="1" ht="19.5" thickBot="1" x14ac:dyDescent="0.2">
      <c r="B110" s="425"/>
      <c r="C110" s="67">
        <f>IF(OR('04（様式３）単位・時間数の新旧対照表 '!D101="",'01（学校名入力）'!$D$5="令14条４号"),
'04（様式３）単位・時間数の新旧対照表 '!D101,"")</f>
        <v>0</v>
      </c>
      <c r="D110" s="68">
        <f>IF(OR('04（様式３）単位・時間数の新旧対照表 '!E101="",'01（学校名入力）'!$D$5="令14条４号"),
'04（様式３）単位・時間数の新旧対照表 '!E101,"")</f>
        <v>0</v>
      </c>
      <c r="E110" s="63"/>
      <c r="F110" s="63"/>
    </row>
    <row r="111" spans="2:6" s="99" customFormat="1" ht="19.5" thickBot="1" x14ac:dyDescent="0.2">
      <c r="B111" s="425"/>
      <c r="C111" s="67">
        <f>IF(OR('04（様式３）単位・時間数の新旧対照表 '!D102="",'01（学校名入力）'!$D$5="令14条４号"),
'04（様式３）単位・時間数の新旧対照表 '!D102,"")</f>
        <v>0</v>
      </c>
      <c r="D111" s="68">
        <f>IF(OR('04（様式３）単位・時間数の新旧対照表 '!E102="",'01（学校名入力）'!$D$5="令14条４号"),
'04（様式３）単位・時間数の新旧対照表 '!E102,"")</f>
        <v>0</v>
      </c>
      <c r="E111" s="63"/>
      <c r="F111" s="63"/>
    </row>
    <row r="112" spans="2:6" s="99" customFormat="1" ht="19.5" thickBot="1" x14ac:dyDescent="0.2">
      <c r="B112" s="425"/>
      <c r="C112" s="67">
        <f>IF(OR('04（様式３）単位・時間数の新旧対照表 '!D103="",'01（学校名入力）'!$D$5="令14条４号"),
'04（様式３）単位・時間数の新旧対照表 '!D103,"")</f>
        <v>0</v>
      </c>
      <c r="D112" s="68">
        <f>IF(OR('04（様式３）単位・時間数の新旧対照表 '!E103="",'01（学校名入力）'!$D$5="令14条４号"),
'04（様式３）単位・時間数の新旧対照表 '!E103,"")</f>
        <v>0</v>
      </c>
      <c r="E112" s="63"/>
      <c r="F112" s="63"/>
    </row>
    <row r="113" spans="2:6" s="99" customFormat="1" ht="19.5" thickBot="1" x14ac:dyDescent="0.2">
      <c r="B113" s="425"/>
      <c r="C113" s="67">
        <f>IF(OR('04（様式３）単位・時間数の新旧対照表 '!D104="",'01（学校名入力）'!$D$5="令14条４号"),
'04（様式３）単位・時間数の新旧対照表 '!D104,"")</f>
        <v>0</v>
      </c>
      <c r="D113" s="68">
        <f>IF(OR('04（様式３）単位・時間数の新旧対照表 '!E104="",'01（学校名入力）'!$D$5="令14条４号"),
'04（様式３）単位・時間数の新旧対照表 '!E104,"")</f>
        <v>0</v>
      </c>
      <c r="E113" s="63"/>
      <c r="F113" s="63"/>
    </row>
    <row r="114" spans="2:6" s="99" customFormat="1" ht="19.5" thickBot="1" x14ac:dyDescent="0.2">
      <c r="B114" s="425"/>
      <c r="C114" s="67">
        <f>IF(OR('04（様式３）単位・時間数の新旧対照表 '!D105="",'01（学校名入力）'!$D$5="令14条４号"),
'04（様式３）単位・時間数の新旧対照表 '!D105,"")</f>
        <v>0</v>
      </c>
      <c r="D114" s="68">
        <f>IF(OR('04（様式３）単位・時間数の新旧対照表 '!E105="",'01（学校名入力）'!$D$5="令14条４号"),
'04（様式３）単位・時間数の新旧対照表 '!E105,"")</f>
        <v>0</v>
      </c>
      <c r="E114" s="63"/>
      <c r="F114" s="63"/>
    </row>
    <row r="115" spans="2:6" s="99" customFormat="1" ht="19.5" thickBot="1" x14ac:dyDescent="0.2">
      <c r="B115" s="425"/>
      <c r="C115" s="67">
        <f>IF(OR('04（様式３）単位・時間数の新旧対照表 '!D106="",'01（学校名入力）'!$D$5="令14条４号"),
'04（様式３）単位・時間数の新旧対照表 '!D106,"")</f>
        <v>0</v>
      </c>
      <c r="D115" s="68">
        <f>IF(OR('04（様式３）単位・時間数の新旧対照表 '!E106="",'01（学校名入力）'!$D$5="令14条４号"),
'04（様式３）単位・時間数の新旧対照表 '!E106,"")</f>
        <v>0</v>
      </c>
      <c r="E115" s="63"/>
      <c r="F115" s="63"/>
    </row>
    <row r="116" spans="2:6" s="99" customFormat="1" ht="19.5" thickBot="1" x14ac:dyDescent="0.2">
      <c r="B116" s="425"/>
      <c r="C116" s="67">
        <f>IF(OR('04（様式３）単位・時間数の新旧対照表 '!D107="",'01（学校名入力）'!$D$5="令14条４号"),
'04（様式３）単位・時間数の新旧対照表 '!D107,"")</f>
        <v>0</v>
      </c>
      <c r="D116" s="68">
        <f>IF(OR('04（様式３）単位・時間数の新旧対照表 '!E107="",'01（学校名入力）'!$D$5="令14条４号"),
'04（様式３）単位・時間数の新旧対照表 '!E107,"")</f>
        <v>0</v>
      </c>
      <c r="E116" s="63"/>
      <c r="F116" s="63"/>
    </row>
    <row r="117" spans="2:6" s="99" customFormat="1" ht="19.5" thickBot="1" x14ac:dyDescent="0.2">
      <c r="B117" s="425"/>
      <c r="C117" s="67">
        <f>IF(OR('04（様式３）単位・時間数の新旧対照表 '!D108="",'01（学校名入力）'!$D$5="令14条４号"),
'04（様式３）単位・時間数の新旧対照表 '!D108,"")</f>
        <v>0</v>
      </c>
      <c r="D117" s="68">
        <f>IF(OR('04（様式３）単位・時間数の新旧対照表 '!E108="",'01（学校名入力）'!$D$5="令14条４号"),
'04（様式３）単位・時間数の新旧対照表 '!E108,"")</f>
        <v>0</v>
      </c>
      <c r="E117" s="63"/>
      <c r="F117" s="63"/>
    </row>
    <row r="118" spans="2:6" s="99" customFormat="1" ht="19.5" thickBot="1" x14ac:dyDescent="0.2">
      <c r="B118" s="425"/>
      <c r="C118" s="67">
        <f>IF(OR('04（様式３）単位・時間数の新旧対照表 '!D109="",'01（学校名入力）'!$D$5="令14条４号"),
'04（様式３）単位・時間数の新旧対照表 '!D109,"")</f>
        <v>0</v>
      </c>
      <c r="D118" s="68">
        <f>IF(OR('04（様式３）単位・時間数の新旧対照表 '!E109="",'01（学校名入力）'!$D$5="令14条４号"),
'04（様式３）単位・時間数の新旧対照表 '!E109,"")</f>
        <v>0</v>
      </c>
      <c r="E118" s="63"/>
      <c r="F118" s="63"/>
    </row>
    <row r="119" spans="2:6" s="99" customFormat="1" ht="19.5" thickBot="1" x14ac:dyDescent="0.2">
      <c r="B119" s="425"/>
      <c r="C119" s="67">
        <f>IF(OR('04（様式３）単位・時間数の新旧対照表 '!D110="",'01（学校名入力）'!$D$5="令14条４号"),
'04（様式３）単位・時間数の新旧対照表 '!D110,"")</f>
        <v>0</v>
      </c>
      <c r="D119" s="68">
        <f>IF(OR('04（様式３）単位・時間数の新旧対照表 '!E110="",'01（学校名入力）'!$D$5="令14条４号"),
'04（様式３）単位・時間数の新旧対照表 '!E110,"")</f>
        <v>0</v>
      </c>
      <c r="E119" s="63"/>
      <c r="F119" s="63"/>
    </row>
    <row r="120" spans="2:6" s="99" customFormat="1" ht="19.5" thickBot="1" x14ac:dyDescent="0.2">
      <c r="B120" s="425"/>
      <c r="C120" s="67">
        <f>IF(OR('04（様式３）単位・時間数の新旧対照表 '!D111="",'01（学校名入力）'!$D$5="令14条４号"),
'04（様式３）単位・時間数の新旧対照表 '!D111,"")</f>
        <v>0</v>
      </c>
      <c r="D120" s="68">
        <f>IF(OR('04（様式３）単位・時間数の新旧対照表 '!E111="",'01（学校名入力）'!$D$5="令14条４号"),
'04（様式３）単位・時間数の新旧対照表 '!E111,"")</f>
        <v>0</v>
      </c>
      <c r="E120" s="63"/>
      <c r="F120" s="63"/>
    </row>
    <row r="121" spans="2:6" s="99" customFormat="1" ht="19.5" thickBot="1" x14ac:dyDescent="0.2">
      <c r="B121" s="425"/>
      <c r="C121" s="67">
        <f>IF(OR('04（様式３）単位・時間数の新旧対照表 '!D112="",'01（学校名入力）'!$D$5="令14条４号"),
'04（様式３）単位・時間数の新旧対照表 '!D112,"")</f>
        <v>0</v>
      </c>
      <c r="D121" s="68">
        <f>IF(OR('04（様式３）単位・時間数の新旧対照表 '!E112="",'01（学校名入力）'!$D$5="令14条４号"),
'04（様式３）単位・時間数の新旧対照表 '!E112,"")</f>
        <v>0</v>
      </c>
      <c r="E121" s="63"/>
      <c r="F121" s="63"/>
    </row>
    <row r="122" spans="2:6" s="99" customFormat="1" ht="19.5" thickBot="1" x14ac:dyDescent="0.2">
      <c r="B122" s="425"/>
      <c r="C122" s="67">
        <f>IF(OR('04（様式３）単位・時間数の新旧対照表 '!D113="",'01（学校名入力）'!$D$5="令14条４号"),
'04（様式３）単位・時間数の新旧対照表 '!D113,"")</f>
        <v>0</v>
      </c>
      <c r="D122" s="68">
        <f>IF(OR('04（様式３）単位・時間数の新旧対照表 '!E113="",'01（学校名入力）'!$D$5="令14条４号"),
'04（様式３）単位・時間数の新旧対照表 '!E113,"")</f>
        <v>0</v>
      </c>
      <c r="E122" s="63"/>
      <c r="F122" s="63"/>
    </row>
    <row r="123" spans="2:6" s="99" customFormat="1" ht="19.5" thickBot="1" x14ac:dyDescent="0.2">
      <c r="B123" s="425"/>
      <c r="C123" s="396">
        <f>IF(OR('04（様式３）単位・時間数の新旧対照表 '!D124="",'01（学校名入力）'!$D$5="令14条４号"),
'04（様式３）単位・時間数の新旧対照表 '!D124,"")</f>
        <v>0</v>
      </c>
      <c r="D123" s="397">
        <f>IF(OR('04（様式３）単位・時間数の新旧対照表 '!E124="",'01（学校名入力）'!$D$5="令14条４号"),
'04（様式３）単位・時間数の新旧対照表 '!E124,"")</f>
        <v>0</v>
      </c>
      <c r="E123" s="63"/>
      <c r="F123" s="63"/>
    </row>
    <row r="124" spans="2:6" s="99" customFormat="1" ht="19.5" thickBot="1" x14ac:dyDescent="0.2">
      <c r="B124" s="425"/>
      <c r="C124" s="67">
        <f>IF(OR('04（様式３）単位・時間数の新旧対照表 '!D125="",'01（学校名入力）'!$D$5="令14条４号"),
'04（様式３）単位・時間数の新旧対照表 '!D125,"")</f>
        <v>0</v>
      </c>
      <c r="D124" s="68">
        <f>IF(OR('04（様式３）単位・時間数の新旧対照表 '!E125="",'01（学校名入力）'!$D$5="令14条４号"),
'04（様式３）単位・時間数の新旧対照表 '!E125,"")</f>
        <v>0</v>
      </c>
      <c r="E124" s="63"/>
      <c r="F124" s="63"/>
    </row>
    <row r="125" spans="2:6" s="99" customFormat="1" ht="19.5" thickBot="1" x14ac:dyDescent="0.2">
      <c r="B125" s="425"/>
      <c r="C125" s="67">
        <f>IF(OR('04（様式３）単位・時間数の新旧対照表 '!D126="",'01（学校名入力）'!$D$5="令14条４号"),
'04（様式３）単位・時間数の新旧対照表 '!D126,"")</f>
        <v>0</v>
      </c>
      <c r="D125" s="68">
        <f>IF(OR('04（様式３）単位・時間数の新旧対照表 '!E126="",'01（学校名入力）'!$D$5="令14条４号"),
'04（様式３）単位・時間数の新旧対照表 '!E126,"")</f>
        <v>0</v>
      </c>
      <c r="E125" s="63"/>
      <c r="F125" s="63"/>
    </row>
    <row r="126" spans="2:6" s="99" customFormat="1" ht="19.5" thickBot="1" x14ac:dyDescent="0.2">
      <c r="B126" s="425"/>
      <c r="C126" s="67">
        <f>IF(OR('04（様式３）単位・時間数の新旧対照表 '!D127="",'01（学校名入力）'!$D$5="令14条４号"),
'04（様式３）単位・時間数の新旧対照表 '!D127,"")</f>
        <v>0</v>
      </c>
      <c r="D126" s="68">
        <f>IF(OR('04（様式３）単位・時間数の新旧対照表 '!E127="",'01（学校名入力）'!$D$5="令14条４号"),
'04（様式３）単位・時間数の新旧対照表 '!E127,"")</f>
        <v>0</v>
      </c>
      <c r="E126" s="63"/>
      <c r="F126" s="63"/>
    </row>
    <row r="127" spans="2:6" s="99" customFormat="1" ht="19.5" thickBot="1" x14ac:dyDescent="0.2">
      <c r="B127" s="425"/>
      <c r="C127" s="67">
        <f>IF(OR('04（様式３）単位・時間数の新旧対照表 '!D128="",'01（学校名入力）'!$D$5="令14条４号"),
'04（様式３）単位・時間数の新旧対照表 '!D128,"")</f>
        <v>0</v>
      </c>
      <c r="D127" s="68">
        <f>IF(OR('04（様式３）単位・時間数の新旧対照表 '!E128="",'01（学校名入力）'!$D$5="令14条４号"),
'04（様式３）単位・時間数の新旧対照表 '!E128,"")</f>
        <v>0</v>
      </c>
      <c r="E127" s="63"/>
      <c r="F127" s="63"/>
    </row>
    <row r="128" spans="2:6" s="99" customFormat="1" ht="19.5" thickBot="1" x14ac:dyDescent="0.2">
      <c r="B128" s="425"/>
      <c r="C128" s="67">
        <f>IF(OR('04（様式３）単位・時間数の新旧対照表 '!D129="",'01（学校名入力）'!$D$5="令14条４号"),
'04（様式３）単位・時間数の新旧対照表 '!D129,"")</f>
        <v>0</v>
      </c>
      <c r="D128" s="68">
        <f>IF(OR('04（様式３）単位・時間数の新旧対照表 '!E129="",'01（学校名入力）'!$D$5="令14条４号"),
'04（様式３）単位・時間数の新旧対照表 '!E129,"")</f>
        <v>0</v>
      </c>
      <c r="E128" s="63"/>
      <c r="F128" s="63"/>
    </row>
    <row r="129" spans="2:6" s="99" customFormat="1" ht="19.5" thickBot="1" x14ac:dyDescent="0.2">
      <c r="B129" s="426"/>
      <c r="C129" s="67">
        <f>IF(OR('04（様式３）単位・時間数の新旧対照表 '!D130="",'01（学校名入力）'!$D$5="令14条４号"),
'04（様式３）単位・時間数の新旧対照表 '!D130,"")</f>
        <v>0</v>
      </c>
      <c r="D129" s="68">
        <f>IF(OR('04（様式３）単位・時間数の新旧対照表 '!E130="",'01（学校名入力）'!$D$5="令14条４号"),
'04（様式３）単位・時間数の新旧対照表 '!E130,"")</f>
        <v>0</v>
      </c>
      <c r="E129" s="63"/>
      <c r="F129" s="63"/>
    </row>
    <row r="130" spans="2:6" ht="19.5" thickBot="1" x14ac:dyDescent="0.2">
      <c r="B130" s="424" t="s">
        <v>142</v>
      </c>
      <c r="C130" s="67">
        <f>IF(OR('04（様式３）単位・時間数の新旧対照表 '!D114="",'01（学校名入力）'!$D$5="令14条４号"),
'04（様式３）単位・時間数の新旧対照表 '!D114,"")</f>
        <v>0</v>
      </c>
      <c r="D130" s="68">
        <f>IF(OR('04（様式３）単位・時間数の新旧対照表 '!E114="",'01（学校名入力）'!$D$5="令14条４号"),
'04（様式３）単位・時間数の新旧対照表 '!E114,"")</f>
        <v>0</v>
      </c>
      <c r="E130" s="63"/>
      <c r="F130" s="63"/>
    </row>
    <row r="131" spans="2:6" s="99" customFormat="1" ht="19.5" thickBot="1" x14ac:dyDescent="0.2">
      <c r="B131" s="425"/>
      <c r="C131" s="67">
        <f>IF(OR('04（様式３）単位・時間数の新旧対照表 '!D115="",'01（学校名入力）'!$D$5="令14条４号"),
'04（様式３）単位・時間数の新旧対照表 '!D115,"")</f>
        <v>0</v>
      </c>
      <c r="D131" s="68">
        <f>IF(OR('04（様式３）単位・時間数の新旧対照表 '!E115="",'01（学校名入力）'!$D$5="令14条４号"),
'04（様式３）単位・時間数の新旧対照表 '!E115,"")</f>
        <v>0</v>
      </c>
      <c r="E131" s="63"/>
      <c r="F131" s="63"/>
    </row>
    <row r="132" spans="2:6" s="99" customFormat="1" ht="19.5" thickBot="1" x14ac:dyDescent="0.2">
      <c r="B132" s="425"/>
      <c r="C132" s="67">
        <f>IF(OR('04（様式３）単位・時間数の新旧対照表 '!D116="",'01（学校名入力）'!$D$5="令14条４号"),
'04（様式３）単位・時間数の新旧対照表 '!D116,"")</f>
        <v>0</v>
      </c>
      <c r="D132" s="68">
        <f>IF(OR('04（様式３）単位・時間数の新旧対照表 '!E116="",'01（学校名入力）'!$D$5="令14条４号"),
'04（様式３）単位・時間数の新旧対照表 '!E116,"")</f>
        <v>0</v>
      </c>
      <c r="E132" s="63"/>
      <c r="F132" s="63"/>
    </row>
    <row r="133" spans="2:6" s="99" customFormat="1" ht="19.5" thickBot="1" x14ac:dyDescent="0.2">
      <c r="B133" s="425"/>
      <c r="C133" s="67">
        <f>IF(OR('04（様式３）単位・時間数の新旧対照表 '!D117="",'01（学校名入力）'!$D$5="令14条４号"),
'04（様式３）単位・時間数の新旧対照表 '!D117,"")</f>
        <v>0</v>
      </c>
      <c r="D133" s="68">
        <f>IF(OR('04（様式３）単位・時間数の新旧対照表 '!E117="",'01（学校名入力）'!$D$5="令14条４号"),
'04（様式３）単位・時間数の新旧対照表 '!E117,"")</f>
        <v>0</v>
      </c>
      <c r="E133" s="63"/>
      <c r="F133" s="63"/>
    </row>
    <row r="134" spans="2:6" s="99" customFormat="1" ht="19.5" thickBot="1" x14ac:dyDescent="0.2">
      <c r="B134" s="426"/>
      <c r="C134" s="67">
        <f>IF(OR('04（様式３）単位・時間数の新旧対照表 '!D118="",'01（学校名入力）'!$D$5="令14条４号"),
'04（様式３）単位・時間数の新旧対照表 '!D118,"")</f>
        <v>0</v>
      </c>
      <c r="D134" s="68">
        <f>IF(OR('04（様式３）単位・時間数の新旧対照表 '!E118="",'01（学校名入力）'!$D$5="令14条４号"),
'04（様式３）単位・時間数の新旧対照表 '!E118,"")</f>
        <v>0</v>
      </c>
      <c r="E134" s="63"/>
      <c r="F134" s="63"/>
    </row>
    <row r="135" spans="2:6" ht="19.5" thickBot="1" x14ac:dyDescent="0.2">
      <c r="B135" s="424" t="s">
        <v>143</v>
      </c>
      <c r="C135" s="67">
        <f>IF(OR('04（様式３）単位・時間数の新旧対照表 '!D119="",'01（学校名入力）'!$D$5="令14条４号"),
'04（様式３）単位・時間数の新旧対照表 '!D119,"")</f>
        <v>0</v>
      </c>
      <c r="D135" s="68">
        <f>IF(OR('04（様式３）単位・時間数の新旧対照表 '!E119="",'01（学校名入力）'!$D$5="令14条４号"),
'04（様式３）単位・時間数の新旧対照表 '!E119,"")</f>
        <v>0</v>
      </c>
      <c r="E135" s="63"/>
      <c r="F135" s="63"/>
    </row>
    <row r="136" spans="2:6" s="99" customFormat="1" ht="19.5" thickBot="1" x14ac:dyDescent="0.2">
      <c r="B136" s="425"/>
      <c r="C136" s="67">
        <f>IF(OR('04（様式３）単位・時間数の新旧対照表 '!D120="",'01（学校名入力）'!$D$5="令14条４号"),
'04（様式３）単位・時間数の新旧対照表 '!D120,"")</f>
        <v>0</v>
      </c>
      <c r="D136" s="68">
        <f>IF(OR('04（様式３）単位・時間数の新旧対照表 '!E120="",'01（学校名入力）'!$D$5="令14条４号"),
'04（様式３）単位・時間数の新旧対照表 '!E120,"")</f>
        <v>0</v>
      </c>
      <c r="E136" s="63"/>
      <c r="F136" s="63"/>
    </row>
    <row r="137" spans="2:6" s="99" customFormat="1" ht="19.5" thickBot="1" x14ac:dyDescent="0.2">
      <c r="B137" s="425"/>
      <c r="C137" s="67">
        <f>IF(OR('04（様式３）単位・時間数の新旧対照表 '!D121="",'01（学校名入力）'!$D$5="令14条４号"),
'04（様式３）単位・時間数の新旧対照表 '!D121,"")</f>
        <v>0</v>
      </c>
      <c r="D137" s="68">
        <f>IF(OR('04（様式３）単位・時間数の新旧対照表 '!E121="",'01（学校名入力）'!$D$5="令14条４号"),
'04（様式３）単位・時間数の新旧対照表 '!E121,"")</f>
        <v>0</v>
      </c>
      <c r="E137" s="63"/>
      <c r="F137" s="63"/>
    </row>
    <row r="138" spans="2:6" s="99" customFormat="1" ht="19.5" thickBot="1" x14ac:dyDescent="0.2">
      <c r="B138" s="425"/>
      <c r="C138" s="67">
        <f>IF(OR('04（様式３）単位・時間数の新旧対照表 '!D122="",'01（学校名入力）'!$D$5="令14条４号"),
'04（様式３）単位・時間数の新旧対照表 '!D122,"")</f>
        <v>0</v>
      </c>
      <c r="D138" s="68">
        <f>IF(OR('04（様式３）単位・時間数の新旧対照表 '!E122="",'01（学校名入力）'!$D$5="令14条４号"),
'04（様式３）単位・時間数の新旧対照表 '!E122,"")</f>
        <v>0</v>
      </c>
      <c r="E138" s="63"/>
      <c r="F138" s="63"/>
    </row>
    <row r="139" spans="2:6" s="99" customFormat="1" ht="19.5" thickBot="1" x14ac:dyDescent="0.2">
      <c r="B139" s="426"/>
      <c r="C139" s="67">
        <f>IF(OR('04（様式３）単位・時間数の新旧対照表 '!D123="",'01（学校名入力）'!$D$5="令14条４号"),
'04（様式３）単位・時間数の新旧対照表 '!D123,"")</f>
        <v>0</v>
      </c>
      <c r="D139" s="68">
        <f>IF(OR('04（様式３）単位・時間数の新旧対照表 '!E123="",'01（学校名入力）'!$D$5="令14条４号"),
'04（様式３）単位・時間数の新旧対照表 '!E123,"")</f>
        <v>0</v>
      </c>
      <c r="E139" s="63"/>
      <c r="F139" s="63"/>
    </row>
    <row r="140" spans="2:6" s="99" customFormat="1" ht="19.5" thickBot="1" x14ac:dyDescent="0.2">
      <c r="B140" s="424" t="s">
        <v>144</v>
      </c>
      <c r="C140" s="67">
        <f>IF(OR('04（様式３）単位・時間数の新旧対照表 '!D131="",'01（学校名入力）'!$D$5="令14条４号"),
'04（様式３）単位・時間数の新旧対照表 '!D131,"")</f>
        <v>0</v>
      </c>
      <c r="D140" s="68">
        <f>IF(OR('04（様式３）単位・時間数の新旧対照表 '!E131="",'01（学校名入力）'!$D$5="令14条４号"),
'04（様式３）単位・時間数の新旧対照表 '!E131,"")</f>
        <v>0</v>
      </c>
      <c r="E140" s="63"/>
      <c r="F140" s="63"/>
    </row>
    <row r="141" spans="2:6" s="99" customFormat="1" ht="19.5" thickBot="1" x14ac:dyDescent="0.2">
      <c r="B141" s="425"/>
      <c r="C141" s="67">
        <f>IF(OR('04（様式３）単位・時間数の新旧対照表 '!D132="",'01（学校名入力）'!$D$5="令14条４号"),
'04（様式３）単位・時間数の新旧対照表 '!D132,"")</f>
        <v>0</v>
      </c>
      <c r="D141" s="68">
        <f>IF(OR('04（様式３）単位・時間数の新旧対照表 '!E132="",'01（学校名入力）'!$D$5="令14条４号"),
'04（様式３）単位・時間数の新旧対照表 '!E132,"")</f>
        <v>0</v>
      </c>
      <c r="E141" s="63"/>
      <c r="F141" s="63"/>
    </row>
    <row r="142" spans="2:6" s="99" customFormat="1" ht="19.5" thickBot="1" x14ac:dyDescent="0.2">
      <c r="B142" s="425"/>
      <c r="C142" s="67">
        <f>IF(OR('04（様式３）単位・時間数の新旧対照表 '!D133="",'01（学校名入力）'!$D$5="令14条４号"),
'04（様式３）単位・時間数の新旧対照表 '!D133,"")</f>
        <v>0</v>
      </c>
      <c r="D142" s="68">
        <f>IF(OR('04（様式３）単位・時間数の新旧対照表 '!E133="",'01（学校名入力）'!$D$5="令14条４号"),
'04（様式３）単位・時間数の新旧対照表 '!E133,"")</f>
        <v>0</v>
      </c>
      <c r="E142" s="63"/>
      <c r="F142" s="63"/>
    </row>
    <row r="143" spans="2:6" s="99" customFormat="1" ht="19.5" thickBot="1" x14ac:dyDescent="0.2">
      <c r="B143" s="425"/>
      <c r="C143" s="67">
        <f>IF(OR('04（様式３）単位・時間数の新旧対照表 '!D134="",'01（学校名入力）'!$D$5="令14条４号"),
'04（様式３）単位・時間数の新旧対照表 '!D134,"")</f>
        <v>0</v>
      </c>
      <c r="D143" s="68">
        <f>IF(OR('04（様式３）単位・時間数の新旧対照表 '!E134="",'01（学校名入力）'!$D$5="令14条４号"),
'04（様式３）単位・時間数の新旧対照表 '!E134,"")</f>
        <v>0</v>
      </c>
      <c r="E143" s="63"/>
      <c r="F143" s="63"/>
    </row>
    <row r="144" spans="2:6" s="99" customFormat="1" ht="19.5" thickBot="1" x14ac:dyDescent="0.2">
      <c r="B144" s="426"/>
      <c r="C144" s="67">
        <f>IF(OR('04（様式３）単位・時間数の新旧対照表 '!D135="",'01（学校名入力）'!$D$5="令14条４号"),
'04（様式３）単位・時間数の新旧対照表 '!D135,"")</f>
        <v>0</v>
      </c>
      <c r="D144" s="68">
        <f>IF(OR('04（様式３）単位・時間数の新旧対照表 '!E135="",'01（学校名入力）'!$D$5="令14条４号"),
'04（様式３）単位・時間数の新旧対照表 '!E135,"")</f>
        <v>0</v>
      </c>
      <c r="E144" s="63"/>
      <c r="F144" s="63"/>
    </row>
    <row r="145" spans="2:6" s="99" customFormat="1" ht="19.5" thickBot="1" x14ac:dyDescent="0.2">
      <c r="B145" s="424" t="s">
        <v>145</v>
      </c>
      <c r="C145" s="67">
        <f>IF(OR('04（様式３）単位・時間数の新旧対照表 '!D136="",'01（学校名入力）'!$D$5="令14条４号"),
'04（様式３）単位・時間数の新旧対照表 '!D136,"")</f>
        <v>0</v>
      </c>
      <c r="D145" s="68">
        <f>IF(OR('04（様式３）単位・時間数の新旧対照表 '!E136="",'01（学校名入力）'!$D$5="令14条４号"),
'04（様式３）単位・時間数の新旧対照表 '!E136,"")</f>
        <v>0</v>
      </c>
      <c r="E145" s="63"/>
      <c r="F145" s="63"/>
    </row>
    <row r="146" spans="2:6" s="99" customFormat="1" ht="19.5" thickBot="1" x14ac:dyDescent="0.2">
      <c r="B146" s="425"/>
      <c r="C146" s="67">
        <f>IF(OR('04（様式３）単位・時間数の新旧対照表 '!D137="",'01（学校名入力）'!$D$5="令14条４号"),
'04（様式３）単位・時間数の新旧対照表 '!D137,"")</f>
        <v>0</v>
      </c>
      <c r="D146" s="68">
        <f>IF(OR('04（様式３）単位・時間数の新旧対照表 '!E137="",'01（学校名入力）'!$D$5="令14条４号"),
'04（様式３）単位・時間数の新旧対照表 '!E137,"")</f>
        <v>0</v>
      </c>
      <c r="E146" s="63"/>
      <c r="F146" s="63"/>
    </row>
    <row r="147" spans="2:6" s="99" customFormat="1" ht="19.5" thickBot="1" x14ac:dyDescent="0.2">
      <c r="B147" s="425"/>
      <c r="C147" s="67">
        <f>IF(OR('04（様式３）単位・時間数の新旧対照表 '!D138="",'01（学校名入力）'!$D$5="令14条４号"),
'04（様式３）単位・時間数の新旧対照表 '!D138,"")</f>
        <v>0</v>
      </c>
      <c r="D147" s="68">
        <f>IF(OR('04（様式３）単位・時間数の新旧対照表 '!E138="",'01（学校名入力）'!$D$5="令14条４号"),
'04（様式３）単位・時間数の新旧対照表 '!E138,"")</f>
        <v>0</v>
      </c>
      <c r="E147" s="63"/>
      <c r="F147" s="63"/>
    </row>
    <row r="148" spans="2:6" s="99" customFormat="1" ht="19.5" thickBot="1" x14ac:dyDescent="0.2">
      <c r="B148" s="425"/>
      <c r="C148" s="67">
        <f>IF(OR('04（様式３）単位・時間数の新旧対照表 '!D139="",'01（学校名入力）'!$D$5="令14条４号"),
'04（様式３）単位・時間数の新旧対照表 '!D139,"")</f>
        <v>0</v>
      </c>
      <c r="D148" s="68">
        <f>IF(OR('04（様式３）単位・時間数の新旧対照表 '!E139="",'01（学校名入力）'!$D$5="令14条４号"),
'04（様式３）単位・時間数の新旧対照表 '!E139,"")</f>
        <v>0</v>
      </c>
      <c r="E148" s="63"/>
      <c r="F148" s="63"/>
    </row>
    <row r="149" spans="2:6" s="99" customFormat="1" ht="19.5" thickBot="1" x14ac:dyDescent="0.2">
      <c r="B149" s="425"/>
      <c r="C149" s="67">
        <f>IF(OR('04（様式３）単位・時間数の新旧対照表 '!D140="",'01（学校名入力）'!$D$5="令14条４号"),
'04（様式３）単位・時間数の新旧対照表 '!D140,"")</f>
        <v>0</v>
      </c>
      <c r="D149" s="68">
        <f>IF(OR('04（様式３）単位・時間数の新旧対照表 '!E140="",'01（学校名入力）'!$D$5="令14条４号"),
'04（様式３）単位・時間数の新旧対照表 '!E140,"")</f>
        <v>0</v>
      </c>
      <c r="E149" s="63"/>
      <c r="F149" s="63"/>
    </row>
    <row r="150" spans="2:6" s="99" customFormat="1" ht="19.5" thickBot="1" x14ac:dyDescent="0.2">
      <c r="B150" s="425"/>
      <c r="C150" s="67">
        <f>IF(OR('04（様式３）単位・時間数の新旧対照表 '!D179="",'01（学校名入力）'!$D$5="令14条４号"),
'04（様式３）単位・時間数の新旧対照表 '!D179,"")</f>
        <v>0</v>
      </c>
      <c r="D150" s="68">
        <f>IF(OR('04（様式３）単位・時間数の新旧対照表 '!E179="",'01（学校名入力）'!$D$5="令14条４号"),
'04（様式３）単位・時間数の新旧対照表 '!E179,"")</f>
        <v>0</v>
      </c>
      <c r="E150" s="63"/>
      <c r="F150" s="63"/>
    </row>
    <row r="151" spans="2:6" s="99" customFormat="1" ht="19.5" thickBot="1" x14ac:dyDescent="0.2">
      <c r="B151" s="425"/>
      <c r="C151" s="67">
        <f>IF(OR('04（様式３）単位・時間数の新旧対照表 '!D180="",'01（学校名入力）'!$D$5="令14条４号"),
'04（様式３）単位・時間数の新旧対照表 '!D180,"")</f>
        <v>0</v>
      </c>
      <c r="D151" s="68">
        <f>IF(OR('04（様式３）単位・時間数の新旧対照表 '!E180="",'01（学校名入力）'!$D$5="令14条４号"),
'04（様式３）単位・時間数の新旧対照表 '!E180,"")</f>
        <v>0</v>
      </c>
      <c r="E151" s="63"/>
      <c r="F151" s="63"/>
    </row>
    <row r="152" spans="2:6" s="99" customFormat="1" ht="19.5" thickBot="1" x14ac:dyDescent="0.2">
      <c r="B152" s="425"/>
      <c r="C152" s="67">
        <f>IF(OR('04（様式３）単位・時間数の新旧対照表 '!D181="",'01（学校名入力）'!$D$5="令14条４号"),
'04（様式３）単位・時間数の新旧対照表 '!D181,"")</f>
        <v>0</v>
      </c>
      <c r="D152" s="68">
        <f>IF(OR('04（様式３）単位・時間数の新旧対照表 '!E181="",'01（学校名入力）'!$D$5="令14条４号"),
'04（様式３）単位・時間数の新旧対照表 '!E181,"")</f>
        <v>0</v>
      </c>
      <c r="E152" s="63"/>
      <c r="F152" s="63"/>
    </row>
    <row r="153" spans="2:6" s="99" customFormat="1" ht="19.5" thickBot="1" x14ac:dyDescent="0.2">
      <c r="B153" s="425"/>
      <c r="C153" s="67">
        <f>IF(OR('04（様式３）単位・時間数の新旧対照表 '!D182="",'01（学校名入力）'!$D$5="令14条４号"),
'04（様式３）単位・時間数の新旧対照表 '!D182,"")</f>
        <v>0</v>
      </c>
      <c r="D153" s="68">
        <f>IF(OR('04（様式３）単位・時間数の新旧対照表 '!E182="",'01（学校名入力）'!$D$5="令14条４号"),
'04（様式３）単位・時間数の新旧対照表 '!E182,"")</f>
        <v>0</v>
      </c>
      <c r="E153" s="63"/>
      <c r="F153" s="63"/>
    </row>
    <row r="154" spans="2:6" s="99" customFormat="1" ht="19.5" thickBot="1" x14ac:dyDescent="0.2">
      <c r="B154" s="426"/>
      <c r="C154" s="67">
        <f>IF(OR('04（様式３）単位・時間数の新旧対照表 '!D183="",'01（学校名入力）'!$D$5="令14条４号"),
'04（様式３）単位・時間数の新旧対照表 '!D183,"")</f>
        <v>0</v>
      </c>
      <c r="D154" s="68">
        <f>IF(OR('04（様式３）単位・時間数の新旧対照表 '!E183="",'01（学校名入力）'!$D$5="令14条４号"),
'04（様式３）単位・時間数の新旧対照表 '!E183,"")</f>
        <v>0</v>
      </c>
      <c r="E154" s="63"/>
      <c r="F154" s="63"/>
    </row>
    <row r="155" spans="2:6" s="99" customFormat="1" ht="19.5" thickBot="1" x14ac:dyDescent="0.2">
      <c r="B155" s="424" t="s">
        <v>146</v>
      </c>
      <c r="C155" s="67">
        <f>IF(OR('04（様式３）単位・時間数の新旧対照表 '!D141="",'01（学校名入力）'!$D$5="令14条４号"),
'04（様式３）単位・時間数の新旧対照表 '!D141,"")</f>
        <v>0</v>
      </c>
      <c r="D155" s="68">
        <f>IF(OR('04（様式３）単位・時間数の新旧対照表 '!E141="",'01（学校名入力）'!$D$5="令14条４号"),
'04（様式３）単位・時間数の新旧対照表 '!E141,"")</f>
        <v>0</v>
      </c>
      <c r="E155" s="63"/>
      <c r="F155" s="63"/>
    </row>
    <row r="156" spans="2:6" s="99" customFormat="1" ht="19.5" thickBot="1" x14ac:dyDescent="0.2">
      <c r="B156" s="425"/>
      <c r="C156" s="67">
        <f>IF(OR('04（様式３）単位・時間数の新旧対照表 '!D142="",'01（学校名入力）'!$D$5="令14条４号"),
'04（様式３）単位・時間数の新旧対照表 '!D142,"")</f>
        <v>0</v>
      </c>
      <c r="D156" s="68">
        <f>IF(OR('04（様式３）単位・時間数の新旧対照表 '!E142="",'01（学校名入力）'!$D$5="令14条４号"),
'04（様式３）単位・時間数の新旧対照表 '!E142,"")</f>
        <v>0</v>
      </c>
      <c r="E156" s="63"/>
      <c r="F156" s="63"/>
    </row>
    <row r="157" spans="2:6" s="99" customFormat="1" ht="19.5" thickBot="1" x14ac:dyDescent="0.2">
      <c r="B157" s="425"/>
      <c r="C157" s="67">
        <f>IF(OR('04（様式３）単位・時間数の新旧対照表 '!D143="",'01（学校名入力）'!$D$5="令14条４号"),
'04（様式３）単位・時間数の新旧対照表 '!D143,"")</f>
        <v>0</v>
      </c>
      <c r="D157" s="68">
        <f>IF(OR('04（様式３）単位・時間数の新旧対照表 '!E143="",'01（学校名入力）'!$D$5="令14条４号"),
'04（様式３）単位・時間数の新旧対照表 '!E143,"")</f>
        <v>0</v>
      </c>
      <c r="E157" s="63"/>
      <c r="F157" s="63"/>
    </row>
    <row r="158" spans="2:6" s="99" customFormat="1" ht="19.5" thickBot="1" x14ac:dyDescent="0.2">
      <c r="B158" s="425"/>
      <c r="C158" s="67">
        <f>IF(OR('04（様式３）単位・時間数の新旧対照表 '!D144="",'01（学校名入力）'!$D$5="令14条４号"),
'04（様式３）単位・時間数の新旧対照表 '!D144,"")</f>
        <v>0</v>
      </c>
      <c r="D158" s="68">
        <f>IF(OR('04（様式３）単位・時間数の新旧対照表 '!E144="",'01（学校名入力）'!$D$5="令14条４号"),
'04（様式３）単位・時間数の新旧対照表 '!E144,"")</f>
        <v>0</v>
      </c>
      <c r="E158" s="63"/>
      <c r="F158" s="63"/>
    </row>
    <row r="159" spans="2:6" s="99" customFormat="1" ht="19.5" thickBot="1" x14ac:dyDescent="0.2">
      <c r="B159" s="425"/>
      <c r="C159" s="67">
        <f>IF(OR('04（様式３）単位・時間数の新旧対照表 '!D145="",'01（学校名入力）'!$D$5="令14条４号"),
'04（様式３）単位・時間数の新旧対照表 '!D145,"")</f>
        <v>0</v>
      </c>
      <c r="D159" s="68">
        <f>IF(OR('04（様式３）単位・時間数の新旧対照表 '!E145="",'01（学校名入力）'!$D$5="令14条４号"),
'04（様式３）単位・時間数の新旧対照表 '!E145,"")</f>
        <v>0</v>
      </c>
      <c r="E159" s="63"/>
      <c r="F159" s="63"/>
    </row>
    <row r="160" spans="2:6" s="99" customFormat="1" ht="19.5" thickBot="1" x14ac:dyDescent="0.2">
      <c r="B160" s="425"/>
      <c r="C160" s="67">
        <f>IF(OR('04（様式３）単位・時間数の新旧対照表 '!D146="",'01（学校名入力）'!$D$5="令14条４号"),
'04（様式３）単位・時間数の新旧対照表 '!D146,"")</f>
        <v>0</v>
      </c>
      <c r="D160" s="68">
        <f>IF(OR('04（様式３）単位・時間数の新旧対照表 '!E146="",'01（学校名入力）'!$D$5="令14条４号"),
'04（様式３）単位・時間数の新旧対照表 '!E146,"")</f>
        <v>0</v>
      </c>
      <c r="E160" s="63"/>
      <c r="F160" s="63"/>
    </row>
    <row r="161" spans="2:6" s="99" customFormat="1" ht="19.5" thickBot="1" x14ac:dyDescent="0.2">
      <c r="B161" s="425"/>
      <c r="C161" s="67">
        <f>IF(OR('04（様式３）単位・時間数の新旧対照表 '!D147="",'01（学校名入力）'!$D$5="令14条４号"),
'04（様式３）単位・時間数の新旧対照表 '!D147,"")</f>
        <v>0</v>
      </c>
      <c r="D161" s="68">
        <f>IF(OR('04（様式３）単位・時間数の新旧対照表 '!E147="",'01（学校名入力）'!$D$5="令14条４号"),
'04（様式３）単位・時間数の新旧対照表 '!E147,"")</f>
        <v>0</v>
      </c>
      <c r="E161" s="63"/>
      <c r="F161" s="63"/>
    </row>
    <row r="162" spans="2:6" s="99" customFormat="1" ht="19.5" thickBot="1" x14ac:dyDescent="0.2">
      <c r="B162" s="425"/>
      <c r="C162" s="67">
        <f>IF(OR('04（様式３）単位・時間数の新旧対照表 '!D184="",'01（学校名入力）'!$D$5="令14条４号"),
'04（様式３）単位・時間数の新旧対照表 '!D184,"")</f>
        <v>0</v>
      </c>
      <c r="D162" s="68">
        <f>IF(OR('04（様式３）単位・時間数の新旧対照表 '!E184="",'01（学校名入力）'!$D$5="令14条４号"),
'04（様式３）単位・時間数の新旧対照表 '!E184,"")</f>
        <v>0</v>
      </c>
      <c r="E162" s="63"/>
      <c r="F162" s="63"/>
    </row>
    <row r="163" spans="2:6" s="99" customFormat="1" ht="19.5" thickBot="1" x14ac:dyDescent="0.2">
      <c r="B163" s="425"/>
      <c r="C163" s="67">
        <f>IF(OR('04（様式３）単位・時間数の新旧対照表 '!D185="",'01（学校名入力）'!$D$5="令14条４号"),
'04（様式３）単位・時間数の新旧対照表 '!D185,"")</f>
        <v>0</v>
      </c>
      <c r="D163" s="68">
        <f>IF(OR('04（様式３）単位・時間数の新旧対照表 '!E185="",'01（学校名入力）'!$D$5="令14条４号"),
'04（様式３）単位・時間数の新旧対照表 '!E185,"")</f>
        <v>0</v>
      </c>
      <c r="E163" s="63"/>
      <c r="F163" s="63"/>
    </row>
    <row r="164" spans="2:6" s="99" customFormat="1" ht="19.5" thickBot="1" x14ac:dyDescent="0.2">
      <c r="B164" s="425"/>
      <c r="C164" s="67">
        <f>IF(OR('04（様式３）単位・時間数の新旧対照表 '!D186="",'01（学校名入力）'!$D$5="令14条４号"),
'04（様式３）単位・時間数の新旧対照表 '!D186,"")</f>
        <v>0</v>
      </c>
      <c r="D164" s="68">
        <f>IF(OR('04（様式３）単位・時間数の新旧対照表 '!E186="",'01（学校名入力）'!$D$5="令14条４号"),
'04（様式３）単位・時間数の新旧対照表 '!E186,"")</f>
        <v>0</v>
      </c>
      <c r="E164" s="63"/>
      <c r="F164" s="63"/>
    </row>
    <row r="165" spans="2:6" s="99" customFormat="1" ht="19.5" thickBot="1" x14ac:dyDescent="0.2">
      <c r="B165" s="425"/>
      <c r="C165" s="67">
        <f>IF(OR('04（様式３）単位・時間数の新旧対照表 '!D187="",'01（学校名入力）'!$D$5="令14条４号"),
'04（様式３）単位・時間数の新旧対照表 '!D187,"")</f>
        <v>0</v>
      </c>
      <c r="D165" s="68">
        <f>IF(OR('04（様式３）単位・時間数の新旧対照表 '!E187="",'01（学校名入力）'!$D$5="令14条４号"),
'04（様式３）単位・時間数の新旧対照表 '!E187,"")</f>
        <v>0</v>
      </c>
      <c r="E165" s="63"/>
      <c r="F165" s="63"/>
    </row>
    <row r="166" spans="2:6" s="99" customFormat="1" ht="19.5" thickBot="1" x14ac:dyDescent="0.2">
      <c r="B166" s="425"/>
      <c r="C166" s="67">
        <f>IF(OR('04（様式３）単位・時間数の新旧対照表 '!D188="",'01（学校名入力）'!$D$5="令14条４号"),
'04（様式３）単位・時間数の新旧対照表 '!D188,"")</f>
        <v>0</v>
      </c>
      <c r="D166" s="68">
        <f>IF(OR('04（様式３）単位・時間数の新旧対照表 '!E188="",'01（学校名入力）'!$D$5="令14条４号"),
'04（様式３）単位・時間数の新旧対照表 '!E188,"")</f>
        <v>0</v>
      </c>
      <c r="E166" s="63"/>
      <c r="F166" s="63"/>
    </row>
    <row r="167" spans="2:6" s="99" customFormat="1" ht="19.5" thickBot="1" x14ac:dyDescent="0.2">
      <c r="B167" s="425"/>
      <c r="C167" s="67">
        <f>IF(OR('04（様式３）単位・時間数の新旧対照表 '!D189="",'01（学校名入力）'!$D$5="令14条４号"),
'04（様式３）単位・時間数の新旧対照表 '!D189,"")</f>
        <v>0</v>
      </c>
      <c r="D167" s="68">
        <f>IF(OR('04（様式３）単位・時間数の新旧対照表 '!E189="",'01（学校名入力）'!$D$5="令14条４号"),
'04（様式３）単位・時間数の新旧対照表 '!E189,"")</f>
        <v>0</v>
      </c>
      <c r="E167" s="63"/>
      <c r="F167" s="63"/>
    </row>
    <row r="168" spans="2:6" s="99" customFormat="1" ht="19.5" thickBot="1" x14ac:dyDescent="0.2">
      <c r="B168" s="426"/>
      <c r="C168" s="67">
        <f>IF(OR('04（様式３）単位・時間数の新旧対照表 '!D190="",'01（学校名入力）'!$D$5="令14条４号"),
'04（様式３）単位・時間数の新旧対照表 '!D190,"")</f>
        <v>0</v>
      </c>
      <c r="D168" s="68">
        <f>IF(OR('04（様式３）単位・時間数の新旧対照表 '!E190="",'01（学校名入力）'!$D$5="令14条４号"),
'04（様式３）単位・時間数の新旧対照表 '!E190,"")</f>
        <v>0</v>
      </c>
      <c r="E168" s="63"/>
      <c r="F168" s="63"/>
    </row>
    <row r="169" spans="2:6" ht="19.5" thickBot="1" x14ac:dyDescent="0.2">
      <c r="B169" s="424" t="s">
        <v>147</v>
      </c>
      <c r="C169" s="67">
        <f>IF(OR('04（様式３）単位・時間数の新旧対照表 '!D148="",'01（学校名入力）'!$D$5="令14条４号"),
'04（様式３）単位・時間数の新旧対照表 '!D148,"")</f>
        <v>0</v>
      </c>
      <c r="D169" s="68">
        <f>IF(OR('04（様式３）単位・時間数の新旧対照表 '!E148="",'01（学校名入力）'!$D$5="令14条４号"),
'04（様式３）単位・時間数の新旧対照表 '!E148,"")</f>
        <v>0</v>
      </c>
      <c r="E169" s="63"/>
      <c r="F169" s="63"/>
    </row>
    <row r="170" spans="2:6" s="99" customFormat="1" ht="19.5" thickBot="1" x14ac:dyDescent="0.2">
      <c r="B170" s="425"/>
      <c r="C170" s="67">
        <f>IF(OR('04（様式３）単位・時間数の新旧対照表 '!D149="",'01（学校名入力）'!$D$5="令14条４号"),
'04（様式３）単位・時間数の新旧対照表 '!D149,"")</f>
        <v>0</v>
      </c>
      <c r="D170" s="68">
        <f>IF(OR('04（様式３）単位・時間数の新旧対照表 '!E149="",'01（学校名入力）'!$D$5="令14条４号"),
'04（様式３）単位・時間数の新旧対照表 '!E149,"")</f>
        <v>0</v>
      </c>
      <c r="E170" s="63"/>
      <c r="F170" s="63"/>
    </row>
    <row r="171" spans="2:6" s="99" customFormat="1" ht="19.5" thickBot="1" x14ac:dyDescent="0.2">
      <c r="B171" s="425"/>
      <c r="C171" s="67">
        <f>IF(OR('04（様式３）単位・時間数の新旧対照表 '!D150="",'01（学校名入力）'!$D$5="令14条４号"),
'04（様式３）単位・時間数の新旧対照表 '!D150,"")</f>
        <v>0</v>
      </c>
      <c r="D171" s="68">
        <f>IF(OR('04（様式３）単位・時間数の新旧対照表 '!E150="",'01（学校名入力）'!$D$5="令14条４号"),
'04（様式３）単位・時間数の新旧対照表 '!E150,"")</f>
        <v>0</v>
      </c>
      <c r="E171" s="63"/>
      <c r="F171" s="63"/>
    </row>
    <row r="172" spans="2:6" s="99" customFormat="1" ht="19.5" thickBot="1" x14ac:dyDescent="0.2">
      <c r="B172" s="425"/>
      <c r="C172" s="67">
        <f>IF(OR('04（様式３）単位・時間数の新旧対照表 '!D151="",'01（学校名入力）'!$D$5="令14条４号"),
'04（様式３）単位・時間数の新旧対照表 '!D151,"")</f>
        <v>0</v>
      </c>
      <c r="D172" s="68">
        <f>IF(OR('04（様式３）単位・時間数の新旧対照表 '!E151="",'01（学校名入力）'!$D$5="令14条４号"),
'04（様式３）単位・時間数の新旧対照表 '!E151,"")</f>
        <v>0</v>
      </c>
      <c r="E172" s="63"/>
      <c r="F172" s="63"/>
    </row>
    <row r="173" spans="2:6" s="99" customFormat="1" ht="19.5" thickBot="1" x14ac:dyDescent="0.2">
      <c r="B173" s="426"/>
      <c r="C173" s="67">
        <f>IF(OR('04（様式３）単位・時間数の新旧対照表 '!D152="",'01（学校名入力）'!$D$5="令14条４号"),
'04（様式３）単位・時間数の新旧対照表 '!D152,"")</f>
        <v>0</v>
      </c>
      <c r="D173" s="68">
        <f>IF(OR('04（様式３）単位・時間数の新旧対照表 '!E152="",'01（学校名入力）'!$D$5="令14条４号"),
'04（様式３）単位・時間数の新旧対照表 '!E152,"")</f>
        <v>0</v>
      </c>
      <c r="E173" s="63"/>
      <c r="F173" s="63"/>
    </row>
    <row r="174" spans="2:6" s="99" customFormat="1" ht="19.5" thickBot="1" x14ac:dyDescent="0.2">
      <c r="B174" s="424" t="s">
        <v>148</v>
      </c>
      <c r="C174" s="67">
        <f>IF(OR('04（様式３）単位・時間数の新旧対照表 '!D153="",'01（学校名入力）'!$D$5="令14条４号"),
'04（様式３）単位・時間数の新旧対照表 '!D153,"")</f>
        <v>0</v>
      </c>
      <c r="D174" s="68">
        <f>IF(OR('04（様式３）単位・時間数の新旧対照表 '!E153="",'01（学校名入力）'!$D$5="令14条４号"),
'04（様式３）単位・時間数の新旧対照表 '!E153,"")</f>
        <v>0</v>
      </c>
      <c r="E174" s="63"/>
      <c r="F174" s="63"/>
    </row>
    <row r="175" spans="2:6" s="99" customFormat="1" ht="19.5" thickBot="1" x14ac:dyDescent="0.2">
      <c r="B175" s="425"/>
      <c r="C175" s="67">
        <f>IF(OR('04（様式３）単位・時間数の新旧対照表 '!D154="",'01（学校名入力）'!$D$5="令14条４号"),
'04（様式３）単位・時間数の新旧対照表 '!D154,"")</f>
        <v>0</v>
      </c>
      <c r="D175" s="68">
        <f>IF(OR('04（様式３）単位・時間数の新旧対照表 '!E154="",'01（学校名入力）'!$D$5="令14条４号"),
'04（様式３）単位・時間数の新旧対照表 '!E154,"")</f>
        <v>0</v>
      </c>
      <c r="E175" s="63"/>
      <c r="F175" s="63"/>
    </row>
    <row r="176" spans="2:6" s="99" customFormat="1" ht="19.5" thickBot="1" x14ac:dyDescent="0.2">
      <c r="B176" s="425"/>
      <c r="C176" s="67">
        <f>IF(OR('04（様式３）単位・時間数の新旧対照表 '!D155="",'01（学校名入力）'!$D$5="令14条４号"),
'04（様式３）単位・時間数の新旧対照表 '!D155,"")</f>
        <v>0</v>
      </c>
      <c r="D176" s="68">
        <f>IF(OR('04（様式３）単位・時間数の新旧対照表 '!E155="",'01（学校名入力）'!$D$5="令14条４号"),
'04（様式３）単位・時間数の新旧対照表 '!E155,"")</f>
        <v>0</v>
      </c>
      <c r="E176" s="63"/>
      <c r="F176" s="63"/>
    </row>
    <row r="177" spans="2:6" s="99" customFormat="1" ht="19.5" thickBot="1" x14ac:dyDescent="0.2">
      <c r="B177" s="425"/>
      <c r="C177" s="67">
        <f>IF(OR('04（様式３）単位・時間数の新旧対照表 '!D156="",'01（学校名入力）'!$D$5="令14条４号"),
'04（様式３）単位・時間数の新旧対照表 '!D156,"")</f>
        <v>0</v>
      </c>
      <c r="D177" s="68">
        <f>IF(OR('04（様式３）単位・時間数の新旧対照表 '!E156="",'01（学校名入力）'!$D$5="令14条４号"),
'04（様式３）単位・時間数の新旧対照表 '!E156,"")</f>
        <v>0</v>
      </c>
      <c r="E177" s="63"/>
      <c r="F177" s="63"/>
    </row>
    <row r="178" spans="2:6" s="99" customFormat="1" ht="19.5" thickBot="1" x14ac:dyDescent="0.2">
      <c r="B178" s="425"/>
      <c r="C178" s="67">
        <f>IF(OR('04（様式３）単位・時間数の新旧対照表 '!D157="",'01（学校名入力）'!$D$5="令14条４号"),
'04（様式３）単位・時間数の新旧対照表 '!D157,"")</f>
        <v>0</v>
      </c>
      <c r="D178" s="68">
        <f>IF(OR('04（様式３）単位・時間数の新旧対照表 '!E157="",'01（学校名入力）'!$D$5="令14条４号"),
'04（様式３）単位・時間数の新旧対照表 '!E157,"")</f>
        <v>0</v>
      </c>
      <c r="E178" s="63"/>
      <c r="F178" s="63"/>
    </row>
    <row r="179" spans="2:6" s="99" customFormat="1" ht="19.5" thickBot="1" x14ac:dyDescent="0.2">
      <c r="B179" s="425"/>
      <c r="C179" s="67">
        <f>IF(OR('04（様式３）単位・時間数の新旧対照表 '!D158="",'01（学校名入力）'!$D$5="令14条４号"),
'04（様式３）単位・時間数の新旧対照表 '!D158,"")</f>
        <v>0</v>
      </c>
      <c r="D179" s="68">
        <f>IF(OR('04（様式３）単位・時間数の新旧対照表 '!E158="",'01（学校名入力）'!$D$5="令14条４号"),
'04（様式３）単位・時間数の新旧対照表 '!E158,"")</f>
        <v>0</v>
      </c>
      <c r="E179" s="63"/>
      <c r="F179" s="63"/>
    </row>
    <row r="180" spans="2:6" s="99" customFormat="1" ht="19.5" thickBot="1" x14ac:dyDescent="0.2">
      <c r="B180" s="425"/>
      <c r="C180" s="67">
        <f>IF(OR('04（様式３）単位・時間数の新旧対照表 '!D159="",'01（学校名入力）'!$D$5="令14条４号"),
'04（様式３）単位・時間数の新旧対照表 '!D159,"")</f>
        <v>0</v>
      </c>
      <c r="D180" s="68">
        <f>IF(OR('04（様式３）単位・時間数の新旧対照表 '!E159="",'01（学校名入力）'!$D$5="令14条４号"),
'04（様式３）単位・時間数の新旧対照表 '!E159,"")</f>
        <v>0</v>
      </c>
      <c r="E180" s="63"/>
      <c r="F180" s="63"/>
    </row>
    <row r="181" spans="2:6" s="99" customFormat="1" ht="19.5" thickBot="1" x14ac:dyDescent="0.2">
      <c r="B181" s="425"/>
      <c r="C181" s="67">
        <f>IF(OR('04（様式３）単位・時間数の新旧対照表 '!D160="",'01（学校名入力）'!$D$5="令14条４号"),
'04（様式３）単位・時間数の新旧対照表 '!D160,"")</f>
        <v>0</v>
      </c>
      <c r="D181" s="68">
        <f>IF(OR('04（様式３）単位・時間数の新旧対照表 '!E160="",'01（学校名入力）'!$D$5="令14条４号"),
'04（様式３）単位・時間数の新旧対照表 '!E160,"")</f>
        <v>0</v>
      </c>
      <c r="E181" s="63"/>
      <c r="F181" s="63"/>
    </row>
    <row r="182" spans="2:6" s="99" customFormat="1" ht="19.5" thickBot="1" x14ac:dyDescent="0.2">
      <c r="B182" s="425"/>
      <c r="C182" s="67">
        <f>IF(OR('04（様式３）単位・時間数の新旧対照表 '!D161="",'01（学校名入力）'!$D$5="令14条４号"),
'04（様式３）単位・時間数の新旧対照表 '!D161,"")</f>
        <v>0</v>
      </c>
      <c r="D182" s="68">
        <f>IF(OR('04（様式３）単位・時間数の新旧対照表 '!E161="",'01（学校名入力）'!$D$5="令14条４号"),
'04（様式３）単位・時間数の新旧対照表 '!E161,"")</f>
        <v>0</v>
      </c>
      <c r="E182" s="63"/>
      <c r="F182" s="63"/>
    </row>
    <row r="183" spans="2:6" s="99" customFormat="1" ht="19.5" thickBot="1" x14ac:dyDescent="0.2">
      <c r="B183" s="425"/>
      <c r="C183" s="67">
        <f>IF(OR('04（様式３）単位・時間数の新旧対照表 '!D162="",'01（学校名入力）'!$D$5="令14条４号"),
'04（様式３）単位・時間数の新旧対照表 '!D162,"")</f>
        <v>0</v>
      </c>
      <c r="D183" s="68">
        <f>IF(OR('04（様式３）単位・時間数の新旧対照表 '!E162="",'01（学校名入力）'!$D$5="令14条４号"),
'04（様式３）単位・時間数の新旧対照表 '!E162,"")</f>
        <v>0</v>
      </c>
      <c r="E183" s="63"/>
      <c r="F183" s="63"/>
    </row>
    <row r="184" spans="2:6" s="99" customFormat="1" ht="19.5" thickBot="1" x14ac:dyDescent="0.2">
      <c r="B184" s="425"/>
      <c r="C184" s="67">
        <f>IF(OR('04（様式３）単位・時間数の新旧対照表 '!D163="",'01（学校名入力）'!$D$5="令14条４号"),
'04（様式３）単位・時間数の新旧対照表 '!D163,"")</f>
        <v>0</v>
      </c>
      <c r="D184" s="68">
        <f>IF(OR('04（様式３）単位・時間数の新旧対照表 '!E163="",'01（学校名入力）'!$D$5="令14条４号"),
'04（様式３）単位・時間数の新旧対照表 '!E163,"")</f>
        <v>0</v>
      </c>
      <c r="E184" s="63"/>
      <c r="F184" s="63"/>
    </row>
    <row r="185" spans="2:6" s="99" customFormat="1" ht="19.5" thickBot="1" x14ac:dyDescent="0.2">
      <c r="B185" s="425"/>
      <c r="C185" s="67">
        <f>IF(OR('04（様式３）単位・時間数の新旧対照表 '!D164="",'01（学校名入力）'!$D$5="令14条４号"),
'04（様式３）単位・時間数の新旧対照表 '!D164,"")</f>
        <v>0</v>
      </c>
      <c r="D185" s="68">
        <f>IF(OR('04（様式３）単位・時間数の新旧対照表 '!E164="",'01（学校名入力）'!$D$5="令14条４号"),
'04（様式３）単位・時間数の新旧対照表 '!E164,"")</f>
        <v>0</v>
      </c>
      <c r="E185" s="63"/>
      <c r="F185" s="63"/>
    </row>
    <row r="186" spans="2:6" s="99" customFormat="1" ht="19.5" thickBot="1" x14ac:dyDescent="0.2">
      <c r="B186" s="425"/>
      <c r="C186" s="67">
        <f>IF(OR('04（様式３）単位・時間数の新旧対照表 '!D165="",'01（学校名入力）'!$D$5="令14条４号"),
'04（様式３）単位・時間数の新旧対照表 '!D165,"")</f>
        <v>0</v>
      </c>
      <c r="D186" s="68">
        <f>IF(OR('04（様式３）単位・時間数の新旧対照表 '!E165="",'01（学校名入力）'!$D$5="令14条４号"),
'04（様式３）単位・時間数の新旧対照表 '!E165,"")</f>
        <v>0</v>
      </c>
      <c r="E186" s="63"/>
      <c r="F186" s="63"/>
    </row>
    <row r="187" spans="2:6" s="99" customFormat="1" ht="19.5" thickBot="1" x14ac:dyDescent="0.2">
      <c r="B187" s="425"/>
      <c r="C187" s="67">
        <f>IF(OR('04（様式３）単位・時間数の新旧対照表 '!D166="",'01（学校名入力）'!$D$5="令14条４号"),
'04（様式３）単位・時間数の新旧対照表 '!D166,"")</f>
        <v>0</v>
      </c>
      <c r="D187" s="68">
        <f>IF(OR('04（様式３）単位・時間数の新旧対照表 '!E166="",'01（学校名入力）'!$D$5="令14条４号"),
'04（様式３）単位・時間数の新旧対照表 '!E166,"")</f>
        <v>0</v>
      </c>
      <c r="E187" s="63"/>
      <c r="F187" s="63"/>
    </row>
    <row r="188" spans="2:6" s="99" customFormat="1" ht="19.5" thickBot="1" x14ac:dyDescent="0.2">
      <c r="B188" s="426"/>
      <c r="C188" s="67">
        <f>IF(OR('04（様式３）単位・時間数の新旧対照表 '!D167="",'01（学校名入力）'!$D$5="令14条４号"),
'04（様式３）単位・時間数の新旧対照表 '!D167,"")</f>
        <v>0</v>
      </c>
      <c r="D188" s="68">
        <f>IF(OR('04（様式３）単位・時間数の新旧対照表 '!E167="",'01（学校名入力）'!$D$5="令14条４号"),
'04（様式３）単位・時間数の新旧対照表 '!E167,"")</f>
        <v>0</v>
      </c>
      <c r="E188" s="63"/>
      <c r="F188" s="63"/>
    </row>
    <row r="189" spans="2:6" s="99" customFormat="1" ht="19.5" thickBot="1" x14ac:dyDescent="0.2">
      <c r="B189" s="424" t="s">
        <v>149</v>
      </c>
      <c r="C189" s="67">
        <f>IF(OR('04（様式３）単位・時間数の新旧対照表 '!D168="",'01（学校名入力）'!$D$5="令14条４号"),
'04（様式３）単位・時間数の新旧対照表 '!D168,"")</f>
        <v>0</v>
      </c>
      <c r="D189" s="68">
        <f>IF(OR('04（様式３）単位・時間数の新旧対照表 '!E168="",'01（学校名入力）'!$D$5="令14条４号"),
'04（様式３）単位・時間数の新旧対照表 '!E168,"")</f>
        <v>0</v>
      </c>
      <c r="E189" s="63"/>
      <c r="F189" s="63"/>
    </row>
    <row r="190" spans="2:6" s="99" customFormat="1" ht="19.5" thickBot="1" x14ac:dyDescent="0.2">
      <c r="B190" s="425"/>
      <c r="C190" s="67">
        <f>IF(OR('04（様式３）単位・時間数の新旧対照表 '!D169="",'01（学校名入力）'!$D$5="令14条４号"),
'04（様式３）単位・時間数の新旧対照表 '!D169,"")</f>
        <v>0</v>
      </c>
      <c r="D190" s="68">
        <f>IF(OR('04（様式３）単位・時間数の新旧対照表 '!E169="",'01（学校名入力）'!$D$5="令14条４号"),
'04（様式３）単位・時間数の新旧対照表 '!E169,"")</f>
        <v>0</v>
      </c>
      <c r="E190" s="63"/>
      <c r="F190" s="63"/>
    </row>
    <row r="191" spans="2:6" s="99" customFormat="1" ht="19.5" thickBot="1" x14ac:dyDescent="0.2">
      <c r="B191" s="425"/>
      <c r="C191" s="67">
        <f>IF(OR('04（様式３）単位・時間数の新旧対照表 '!D170="",'01（学校名入力）'!$D$5="令14条４号"),
'04（様式３）単位・時間数の新旧対照表 '!D170,"")</f>
        <v>0</v>
      </c>
      <c r="D191" s="68">
        <f>IF(OR('04（様式３）単位・時間数の新旧対照表 '!E170="",'01（学校名入力）'!$D$5="令14条４号"),
'04（様式３）単位・時間数の新旧対照表 '!E170,"")</f>
        <v>0</v>
      </c>
      <c r="E191" s="63"/>
      <c r="F191" s="63"/>
    </row>
    <row r="192" spans="2:6" s="99" customFormat="1" ht="19.5" thickBot="1" x14ac:dyDescent="0.2">
      <c r="B192" s="425"/>
      <c r="C192" s="67">
        <f>IF(OR('04（様式３）単位・時間数の新旧対照表 '!D171="",'01（学校名入力）'!$D$5="令14条４号"),
'04（様式３）単位・時間数の新旧対照表 '!D171,"")</f>
        <v>0</v>
      </c>
      <c r="D192" s="68">
        <f>IF(OR('04（様式３）単位・時間数の新旧対照表 '!E171="",'01（学校名入力）'!$D$5="令14条４号"),
'04（様式３）単位・時間数の新旧対照表 '!E171,"")</f>
        <v>0</v>
      </c>
      <c r="E192" s="63"/>
      <c r="F192" s="63"/>
    </row>
    <row r="193" spans="2:6" s="99" customFormat="1" ht="19.5" thickBot="1" x14ac:dyDescent="0.2">
      <c r="B193" s="425"/>
      <c r="C193" s="67">
        <f>IF(OR('04（様式３）単位・時間数の新旧対照表 '!D172="",'01（学校名入力）'!$D$5="令14条４号"),
'04（様式３）単位・時間数の新旧対照表 '!D172,"")</f>
        <v>0</v>
      </c>
      <c r="D193" s="68">
        <f>IF(OR('04（様式３）単位・時間数の新旧対照表 '!E172="",'01（学校名入力）'!$D$5="令14条４号"),
'04（様式３）単位・時間数の新旧対照表 '!E172,"")</f>
        <v>0</v>
      </c>
      <c r="E193" s="63"/>
      <c r="F193" s="63"/>
    </row>
    <row r="194" spans="2:6" s="99" customFormat="1" ht="19.5" thickBot="1" x14ac:dyDescent="0.2">
      <c r="B194" s="425"/>
      <c r="C194" s="67">
        <f>IF(OR('04（様式３）単位・時間数の新旧対照表 '!D173="",'01（学校名入力）'!$D$5="令14条４号"),
'04（様式３）単位・時間数の新旧対照表 '!D173,"")</f>
        <v>0</v>
      </c>
      <c r="D194" s="68">
        <f>IF(OR('04（様式３）単位・時間数の新旧対照表 '!E173="",'01（学校名入力）'!$D$5="令14条４号"),
'04（様式３）単位・時間数の新旧対照表 '!E173,"")</f>
        <v>0</v>
      </c>
      <c r="E194" s="63"/>
      <c r="F194" s="63"/>
    </row>
    <row r="195" spans="2:6" s="99" customFormat="1" ht="19.5" thickBot="1" x14ac:dyDescent="0.2">
      <c r="B195" s="425"/>
      <c r="C195" s="67">
        <f>IF(OR('04（様式３）単位・時間数の新旧対照表 '!D174="",'01（学校名入力）'!$D$5="令14条４号"),
'04（様式３）単位・時間数の新旧対照表 '!D174,"")</f>
        <v>0</v>
      </c>
      <c r="D195" s="68">
        <f>IF(OR('04（様式３）単位・時間数の新旧対照表 '!E174="",'01（学校名入力）'!$D$5="令14条４号"),
'04（様式３）単位・時間数の新旧対照表 '!E174,"")</f>
        <v>0</v>
      </c>
      <c r="E195" s="63"/>
      <c r="F195" s="63"/>
    </row>
    <row r="196" spans="2:6" s="99" customFormat="1" ht="19.5" thickBot="1" x14ac:dyDescent="0.2">
      <c r="B196" s="425"/>
      <c r="C196" s="67">
        <f>IF(OR('04（様式３）単位・時間数の新旧対照表 '!D175="",'01（学校名入力）'!$D$5="令14条４号"),
'04（様式３）単位・時間数の新旧対照表 '!D175,"")</f>
        <v>0</v>
      </c>
      <c r="D196" s="68">
        <f>IF(OR('04（様式３）単位・時間数の新旧対照表 '!E175="",'01（学校名入力）'!$D$5="令14条４号"),
'04（様式３）単位・時間数の新旧対照表 '!E175,"")</f>
        <v>0</v>
      </c>
      <c r="E196" s="63"/>
      <c r="F196" s="63"/>
    </row>
    <row r="197" spans="2:6" s="99" customFormat="1" ht="19.5" thickBot="1" x14ac:dyDescent="0.2">
      <c r="B197" s="425"/>
      <c r="C197" s="67">
        <f>IF(OR('04（様式３）単位・時間数の新旧対照表 '!D176="",'01（学校名入力）'!$D$5="令14条４号"),
'04（様式３）単位・時間数の新旧対照表 '!D176,"")</f>
        <v>0</v>
      </c>
      <c r="D197" s="68">
        <f>IF(OR('04（様式３）単位・時間数の新旧対照表 '!E176="",'01（学校名入力）'!$D$5="令14条４号"),
'04（様式３）単位・時間数の新旧対照表 '!E176,"")</f>
        <v>0</v>
      </c>
      <c r="E197" s="63"/>
      <c r="F197" s="63"/>
    </row>
    <row r="198" spans="2:6" s="99" customFormat="1" ht="19.5" thickBot="1" x14ac:dyDescent="0.2">
      <c r="B198" s="425"/>
      <c r="C198" s="67">
        <f>IF(OR('04（様式３）単位・時間数の新旧対照表 '!D177="",'01（学校名入力）'!$D$5="令14条４号"),
'04（様式３）単位・時間数の新旧対照表 '!D177,"")</f>
        <v>0</v>
      </c>
      <c r="D198" s="68">
        <f>IF(OR('04（様式３）単位・時間数の新旧対照表 '!E177="",'01（学校名入力）'!$D$5="令14条４号"),
'04（様式３）単位・時間数の新旧対照表 '!E177,"")</f>
        <v>0</v>
      </c>
      <c r="E198" s="63"/>
      <c r="F198" s="63"/>
    </row>
    <row r="199" spans="2:6" s="99" customFormat="1" ht="19.5" thickBot="1" x14ac:dyDescent="0.2">
      <c r="B199" s="426"/>
      <c r="C199" s="67">
        <f>IF(OR('04（様式３）単位・時間数の新旧対照表 '!D178="",'01（学校名入力）'!$D$5="令14条４号"),
'04（様式３）単位・時間数の新旧対照表 '!D178,"")</f>
        <v>0</v>
      </c>
      <c r="D199" s="68">
        <f>IF(OR('04（様式３）単位・時間数の新旧対照表 '!E178="",'01（学校名入力）'!$D$5="令14条４号"),
'04（様式３）単位・時間数の新旧対照表 '!E178,"")</f>
        <v>0</v>
      </c>
      <c r="E199" s="63"/>
      <c r="F199" s="63"/>
    </row>
    <row r="200" spans="2:6" s="99" customFormat="1" ht="19.5" thickBot="1" x14ac:dyDescent="0.2">
      <c r="B200" s="424" t="s">
        <v>150</v>
      </c>
      <c r="C200" s="67">
        <f>IF(OR('04（様式３）単位・時間数の新旧対照表 '!D196="",'01（学校名入力）'!$D$5="令14条４号"),
'04（様式３）単位・時間数の新旧対照表 '!D196,"")</f>
        <v>0</v>
      </c>
      <c r="D200" s="68">
        <f>IF(OR('04（様式３）単位・時間数の新旧対照表 '!E196="",'01（学校名入力）'!$D$5="令14条４号"),
'04（様式３）単位・時間数の新旧対照表 '!E196,"")</f>
        <v>0</v>
      </c>
      <c r="E200" s="63"/>
      <c r="F200" s="63"/>
    </row>
    <row r="201" spans="2:6" s="99" customFormat="1" ht="19.5" thickBot="1" x14ac:dyDescent="0.2">
      <c r="B201" s="425"/>
      <c r="C201" s="67">
        <f>IF(OR('04（様式３）単位・時間数の新旧対照表 '!D197="",'01（学校名入力）'!$D$5="令14条４号"),
'04（様式３）単位・時間数の新旧対照表 '!D197,"")</f>
        <v>0</v>
      </c>
      <c r="D201" s="68">
        <f>IF(OR('04（様式３）単位・時間数の新旧対照表 '!E197="",'01（学校名入力）'!$D$5="令14条４号"),
'04（様式３）単位・時間数の新旧対照表 '!E197,"")</f>
        <v>0</v>
      </c>
      <c r="E201" s="63"/>
      <c r="F201" s="63"/>
    </row>
    <row r="202" spans="2:6" s="99" customFormat="1" ht="19.5" thickBot="1" x14ac:dyDescent="0.2">
      <c r="B202" s="425"/>
      <c r="C202" s="67">
        <f>IF(OR('04（様式３）単位・時間数の新旧対照表 '!D198="",'01（学校名入力）'!$D$5="令14条４号"),
'04（様式３）単位・時間数の新旧対照表 '!D198,"")</f>
        <v>0</v>
      </c>
      <c r="D202" s="68">
        <f>IF(OR('04（様式３）単位・時間数の新旧対照表 '!E198="",'01（学校名入力）'!$D$5="令14条４号"),
'04（様式３）単位・時間数の新旧対照表 '!E198,"")</f>
        <v>0</v>
      </c>
      <c r="E202" s="63"/>
      <c r="F202" s="63"/>
    </row>
    <row r="203" spans="2:6" s="99" customFormat="1" ht="19.5" thickBot="1" x14ac:dyDescent="0.2">
      <c r="B203" s="425"/>
      <c r="C203" s="67">
        <f>IF(OR('04（様式３）単位・時間数の新旧対照表 '!D199="",'01（学校名入力）'!$D$5="令14条４号"),
'04（様式３）単位・時間数の新旧対照表 '!D199,"")</f>
        <v>0</v>
      </c>
      <c r="D203" s="68">
        <f>IF(OR('04（様式３）単位・時間数の新旧対照表 '!E199="",'01（学校名入力）'!$D$5="令14条４号"),
'04（様式３）単位・時間数の新旧対照表 '!E199,"")</f>
        <v>0</v>
      </c>
      <c r="E203" s="63"/>
      <c r="F203" s="63"/>
    </row>
    <row r="204" spans="2:6" s="99" customFormat="1" ht="19.5" thickBot="1" x14ac:dyDescent="0.2">
      <c r="B204" s="425"/>
      <c r="C204" s="67">
        <f>IF(OR('04（様式３）単位・時間数の新旧対照表 '!D200="",'01（学校名入力）'!$D$5="令14条４号"),
'04（様式３）単位・時間数の新旧対照表 '!D200,"")</f>
        <v>0</v>
      </c>
      <c r="D204" s="68">
        <f>IF(OR('04（様式３）単位・時間数の新旧対照表 '!E200="",'01（学校名入力）'!$D$5="令14条４号"),
'04（様式３）単位・時間数の新旧対照表 '!E200,"")</f>
        <v>0</v>
      </c>
      <c r="E204" s="63"/>
      <c r="F204" s="63"/>
    </row>
    <row r="205" spans="2:6" s="99" customFormat="1" ht="19.5" thickBot="1" x14ac:dyDescent="0.2">
      <c r="B205" s="425"/>
      <c r="C205" s="67">
        <f>IF(OR('04（様式３）単位・時間数の新旧対照表 '!D201="",'01（学校名入力）'!$D$5="令14条４号"),
'04（様式３）単位・時間数の新旧対照表 '!D201,"")</f>
        <v>0</v>
      </c>
      <c r="D205" s="68">
        <f>IF(OR('04（様式３）単位・時間数の新旧対照表 '!E201="",'01（学校名入力）'!$D$5="令14条４号"),
'04（様式３）単位・時間数の新旧対照表 '!E201,"")</f>
        <v>0</v>
      </c>
      <c r="E205" s="63"/>
      <c r="F205" s="63"/>
    </row>
    <row r="206" spans="2:6" s="99" customFormat="1" ht="19.5" thickBot="1" x14ac:dyDescent="0.2">
      <c r="B206" s="425"/>
      <c r="C206" s="67">
        <f>IF(OR('04（様式３）単位・時間数の新旧対照表 '!D202="",'01（学校名入力）'!$D$5="令14条４号"),
'04（様式３）単位・時間数の新旧対照表 '!D202,"")</f>
        <v>0</v>
      </c>
      <c r="D206" s="68">
        <f>IF(OR('04（様式３）単位・時間数の新旧対照表 '!E202="",'01（学校名入力）'!$D$5="令14条４号"),
'04（様式３）単位・時間数の新旧対照表 '!E202,"")</f>
        <v>0</v>
      </c>
      <c r="E206" s="63"/>
      <c r="F206" s="63"/>
    </row>
    <row r="207" spans="2:6" s="99" customFormat="1" ht="19.5" thickBot="1" x14ac:dyDescent="0.2">
      <c r="B207" s="425"/>
      <c r="C207" s="67">
        <f>IF(OR('04（様式３）単位・時間数の新旧対照表 '!D203="",'01（学校名入力）'!$D$5="令14条４号"),
'04（様式３）単位・時間数の新旧対照表 '!D203,"")</f>
        <v>0</v>
      </c>
      <c r="D207" s="68">
        <f>IF(OR('04（様式３）単位・時間数の新旧対照表 '!E203="",'01（学校名入力）'!$D$5="令14条４号"),
'04（様式３）単位・時間数の新旧対照表 '!E203,"")</f>
        <v>0</v>
      </c>
      <c r="E207" s="63"/>
      <c r="F207" s="63"/>
    </row>
    <row r="208" spans="2:6" s="99" customFormat="1" ht="19.5" thickBot="1" x14ac:dyDescent="0.2">
      <c r="B208" s="425"/>
      <c r="C208" s="67">
        <f>IF(OR('04（様式３）単位・時間数の新旧対照表 '!D204="",'01（学校名入力）'!$D$5="令14条４号"),
'04（様式３）単位・時間数の新旧対照表 '!D204,"")</f>
        <v>0</v>
      </c>
      <c r="D208" s="68">
        <f>IF(OR('04（様式３）単位・時間数の新旧対照表 '!E204="",'01（学校名入力）'!$D$5="令14条４号"),
'04（様式３）単位・時間数の新旧対照表 '!E204,"")</f>
        <v>0</v>
      </c>
      <c r="E208" s="63"/>
      <c r="F208" s="63"/>
    </row>
    <row r="209" spans="2:6" s="99" customFormat="1" ht="19.5" thickBot="1" x14ac:dyDescent="0.2">
      <c r="B209" s="426"/>
      <c r="C209" s="67">
        <f>IF(OR('04（様式３）単位・時間数の新旧対照表 '!D205="",'01（学校名入力）'!$D$5="令14条４号"),
'04（様式３）単位・時間数の新旧対照表 '!D205,"")</f>
        <v>0</v>
      </c>
      <c r="D209" s="68">
        <f>IF(OR('04（様式３）単位・時間数の新旧対照表 '!E205="",'01（学校名入力）'!$D$5="令14条４号"),
'04（様式３）単位・時間数の新旧対照表 '!E205,"")</f>
        <v>0</v>
      </c>
      <c r="E209" s="63"/>
      <c r="F209" s="63"/>
    </row>
    <row r="210" spans="2:6" s="99" customFormat="1" ht="19.5" thickBot="1" x14ac:dyDescent="0.2">
      <c r="B210" s="424" t="s">
        <v>151</v>
      </c>
      <c r="C210" s="67">
        <f>IF(OR('04（様式３）単位・時間数の新旧対照表 '!D206="",'01（学校名入力）'!$D$5="令14条４号"),
'04（様式３）単位・時間数の新旧対照表 '!D206,"")</f>
        <v>0</v>
      </c>
      <c r="D210" s="68">
        <f>IF(OR('04（様式３）単位・時間数の新旧対照表 '!E206="",'01（学校名入力）'!$D$5="令14条４号"),
'04（様式３）単位・時間数の新旧対照表 '!E206,"")</f>
        <v>0</v>
      </c>
      <c r="E210" s="63"/>
      <c r="F210" s="63"/>
    </row>
    <row r="211" spans="2:6" s="99" customFormat="1" ht="19.5" thickBot="1" x14ac:dyDescent="0.2">
      <c r="B211" s="425"/>
      <c r="C211" s="67">
        <f>IF(OR('04（様式３）単位・時間数の新旧対照表 '!D207="",'01（学校名入力）'!$D$5="令14条４号"),
'04（様式３）単位・時間数の新旧対照表 '!D207,"")</f>
        <v>0</v>
      </c>
      <c r="D211" s="68">
        <f>IF(OR('04（様式３）単位・時間数の新旧対照表 '!E207="",'01（学校名入力）'!$D$5="令14条４号"),
'04（様式３）単位・時間数の新旧対照表 '!E207,"")</f>
        <v>0</v>
      </c>
      <c r="E211" s="63"/>
      <c r="F211" s="63"/>
    </row>
    <row r="212" spans="2:6" s="99" customFormat="1" ht="19.5" thickBot="1" x14ac:dyDescent="0.2">
      <c r="B212" s="425"/>
      <c r="C212" s="67">
        <f>IF(OR('04（様式３）単位・時間数の新旧対照表 '!D208="",'01（学校名入力）'!$D$5="令14条４号"),
'04（様式３）単位・時間数の新旧対照表 '!D208,"")</f>
        <v>0</v>
      </c>
      <c r="D212" s="68">
        <f>IF(OR('04（様式３）単位・時間数の新旧対照表 '!E208="",'01（学校名入力）'!$D$5="令14条４号"),
'04（様式３）単位・時間数の新旧対照表 '!E208,"")</f>
        <v>0</v>
      </c>
      <c r="E212" s="63"/>
      <c r="F212" s="63"/>
    </row>
    <row r="213" spans="2:6" s="99" customFormat="1" ht="19.5" thickBot="1" x14ac:dyDescent="0.2">
      <c r="B213" s="425"/>
      <c r="C213" s="67">
        <f>IF(OR('04（様式３）単位・時間数の新旧対照表 '!D209="",'01（学校名入力）'!$D$5="令14条４号"),
'04（様式３）単位・時間数の新旧対照表 '!D209,"")</f>
        <v>0</v>
      </c>
      <c r="D213" s="68">
        <f>IF(OR('04（様式３）単位・時間数の新旧対照表 '!E209="",'01（学校名入力）'!$D$5="令14条４号"),
'04（様式３）単位・時間数の新旧対照表 '!E209,"")</f>
        <v>0</v>
      </c>
      <c r="E213" s="63"/>
      <c r="F213" s="63"/>
    </row>
    <row r="214" spans="2:6" s="99" customFormat="1" ht="19.5" thickBot="1" x14ac:dyDescent="0.2">
      <c r="B214" s="426"/>
      <c r="C214" s="67">
        <f>IF(OR('04（様式３）単位・時間数の新旧対照表 '!D210="",'01（学校名入力）'!$D$5="令14条４号"),
'04（様式３）単位・時間数の新旧対照表 '!D210,"")</f>
        <v>0</v>
      </c>
      <c r="D214" s="68">
        <f>IF(OR('04（様式３）単位・時間数の新旧対照表 '!E210="",'01（学校名入力）'!$D$5="令14条４号"),
'04（様式３）単位・時間数の新旧対照表 '!E210,"")</f>
        <v>0</v>
      </c>
      <c r="E214" s="63"/>
      <c r="F214" s="63"/>
    </row>
    <row r="215" spans="2:6" ht="19.5" thickBot="1" x14ac:dyDescent="0.2">
      <c r="B215" s="414" t="s">
        <v>56</v>
      </c>
      <c r="C215" s="415"/>
      <c r="D215" s="102">
        <f>SUM(D16:D214)</f>
        <v>0</v>
      </c>
      <c r="E215" s="63"/>
      <c r="F215" s="63"/>
    </row>
    <row r="216" spans="2:6" x14ac:dyDescent="0.15">
      <c r="B216" s="101"/>
      <c r="C216" s="100"/>
      <c r="D216" s="100"/>
      <c r="E216" s="63"/>
      <c r="F216" s="63"/>
    </row>
    <row r="217" spans="2:6" x14ac:dyDescent="0.15">
      <c r="B217" s="64"/>
      <c r="E217" s="63"/>
      <c r="F217" s="63"/>
    </row>
    <row r="218" spans="2:6" s="99" customFormat="1" x14ac:dyDescent="0.15">
      <c r="B218" s="225" t="s">
        <v>29</v>
      </c>
      <c r="C218" s="225"/>
      <c r="D218" s="225"/>
      <c r="E218" s="63"/>
      <c r="F218" s="63"/>
    </row>
    <row r="219" spans="2:6" x14ac:dyDescent="0.15">
      <c r="B219" s="226" t="s">
        <v>730</v>
      </c>
      <c r="C219" s="226"/>
      <c r="D219" s="226"/>
      <c r="E219" s="63"/>
      <c r="F219" s="63"/>
    </row>
    <row r="220" spans="2:6" s="99" customFormat="1" x14ac:dyDescent="0.15">
      <c r="B220" s="97" t="s">
        <v>731</v>
      </c>
      <c r="C220" s="226"/>
      <c r="D220" s="226"/>
      <c r="E220" s="63"/>
      <c r="F220" s="63"/>
    </row>
    <row r="221" spans="2:6" s="99" customFormat="1" x14ac:dyDescent="0.15">
      <c r="B221" s="226" t="s">
        <v>732</v>
      </c>
      <c r="C221" s="226"/>
      <c r="D221" s="226"/>
      <c r="E221" s="63"/>
      <c r="F221" s="63"/>
    </row>
    <row r="222" spans="2:6" s="99" customFormat="1" x14ac:dyDescent="0.15">
      <c r="B222" s="97" t="s">
        <v>30</v>
      </c>
      <c r="C222" s="226"/>
      <c r="D222" s="226"/>
      <c r="E222" s="63"/>
      <c r="F222" s="63"/>
    </row>
    <row r="223" spans="2:6" x14ac:dyDescent="0.15">
      <c r="B223" s="97" t="s">
        <v>31</v>
      </c>
      <c r="C223" s="226"/>
      <c r="D223" s="226"/>
      <c r="E223" s="63"/>
      <c r="F223" s="63"/>
    </row>
    <row r="224" spans="2:6" x14ac:dyDescent="0.15">
      <c r="B224" s="226" t="s">
        <v>32</v>
      </c>
      <c r="C224" s="226"/>
      <c r="D224" s="226"/>
      <c r="E224" s="63"/>
      <c r="F224" s="63"/>
    </row>
    <row r="225" spans="2:6" x14ac:dyDescent="0.15">
      <c r="E225" s="63"/>
      <c r="F225" s="63"/>
    </row>
    <row r="226" spans="2:6" x14ac:dyDescent="0.15">
      <c r="E226" s="63"/>
      <c r="F226" s="63"/>
    </row>
    <row r="227" spans="2:6" s="99" customFormat="1" x14ac:dyDescent="0.15">
      <c r="B227" s="45"/>
      <c r="C227" s="45"/>
      <c r="D227" s="45"/>
      <c r="E227" s="63"/>
      <c r="F227" s="63"/>
    </row>
    <row r="228" spans="2:6" s="99" customFormat="1" x14ac:dyDescent="0.15">
      <c r="B228" s="45"/>
      <c r="C228" s="45"/>
      <c r="D228" s="45"/>
      <c r="E228" s="63"/>
      <c r="F228" s="63"/>
    </row>
    <row r="229" spans="2:6" s="99" customFormat="1" x14ac:dyDescent="0.15">
      <c r="B229" s="45"/>
      <c r="C229" s="45"/>
      <c r="D229" s="45"/>
      <c r="E229" s="63"/>
      <c r="F229" s="63"/>
    </row>
    <row r="230" spans="2:6" s="99" customFormat="1" x14ac:dyDescent="0.15">
      <c r="B230" s="45"/>
      <c r="C230" s="45"/>
      <c r="D230" s="45"/>
      <c r="E230" s="63"/>
      <c r="F230" s="63"/>
    </row>
    <row r="231" spans="2:6" x14ac:dyDescent="0.15">
      <c r="E231" s="63"/>
      <c r="F231" s="63"/>
    </row>
    <row r="232" spans="2:6" x14ac:dyDescent="0.15">
      <c r="E232" s="63"/>
      <c r="F232" s="63"/>
    </row>
    <row r="233" spans="2:6" x14ac:dyDescent="0.15">
      <c r="E233" s="63"/>
      <c r="F233" s="63"/>
    </row>
    <row r="234" spans="2:6" x14ac:dyDescent="0.15">
      <c r="E234" s="63"/>
      <c r="F234" s="63"/>
    </row>
    <row r="235" spans="2:6" s="99" customFormat="1" x14ac:dyDescent="0.15">
      <c r="B235" s="45"/>
      <c r="C235" s="45"/>
      <c r="D235" s="45"/>
      <c r="E235" s="63"/>
      <c r="F235" s="63"/>
    </row>
    <row r="236" spans="2:6" s="99" customFormat="1" x14ac:dyDescent="0.15">
      <c r="B236" s="45"/>
      <c r="C236" s="45"/>
      <c r="D236" s="45"/>
      <c r="E236" s="63"/>
      <c r="F236" s="63"/>
    </row>
    <row r="237" spans="2:6" s="99" customFormat="1" x14ac:dyDescent="0.15">
      <c r="B237" s="45"/>
      <c r="C237" s="45"/>
      <c r="D237" s="45"/>
      <c r="E237" s="63"/>
      <c r="F237" s="63"/>
    </row>
    <row r="238" spans="2:6" s="99" customFormat="1" x14ac:dyDescent="0.15">
      <c r="B238" s="45"/>
      <c r="C238" s="45"/>
      <c r="D238" s="45"/>
      <c r="E238" s="63"/>
      <c r="F238" s="63"/>
    </row>
    <row r="239" spans="2:6" x14ac:dyDescent="0.15">
      <c r="E239" s="63"/>
      <c r="F239" s="63"/>
    </row>
    <row r="240" spans="2:6" x14ac:dyDescent="0.15">
      <c r="E240" s="63"/>
      <c r="F240" s="63"/>
    </row>
    <row r="241" spans="2:6" x14ac:dyDescent="0.15">
      <c r="E241" s="63"/>
      <c r="F241" s="63"/>
    </row>
    <row r="242" spans="2:6" x14ac:dyDescent="0.15">
      <c r="E242" s="63"/>
      <c r="F242" s="63"/>
    </row>
    <row r="243" spans="2:6" s="70" customFormat="1" x14ac:dyDescent="0.15">
      <c r="B243" s="45"/>
      <c r="C243" s="45"/>
      <c r="D243" s="45"/>
      <c r="E243" s="63"/>
      <c r="F243" s="63"/>
    </row>
    <row r="244" spans="2:6" s="99" customFormat="1" x14ac:dyDescent="0.15">
      <c r="B244" s="45"/>
      <c r="C244" s="45"/>
      <c r="D244" s="45"/>
      <c r="E244" s="63"/>
      <c r="F244" s="63"/>
    </row>
    <row r="245" spans="2:6" s="99" customFormat="1" x14ac:dyDescent="0.15">
      <c r="B245" s="45"/>
      <c r="C245" s="45"/>
      <c r="D245" s="45"/>
      <c r="E245" s="63"/>
      <c r="F245" s="63"/>
    </row>
    <row r="246" spans="2:6" s="99" customFormat="1" x14ac:dyDescent="0.15">
      <c r="B246" s="45"/>
      <c r="C246" s="45"/>
      <c r="D246" s="45"/>
      <c r="E246" s="63"/>
      <c r="F246" s="63"/>
    </row>
    <row r="247" spans="2:6" x14ac:dyDescent="0.15">
      <c r="E247" s="63"/>
      <c r="F247" s="63"/>
    </row>
    <row r="248" spans="2:6" x14ac:dyDescent="0.15">
      <c r="E248" s="63"/>
      <c r="F248" s="63"/>
    </row>
    <row r="249" spans="2:6" x14ac:dyDescent="0.15">
      <c r="E249" s="63"/>
      <c r="F249" s="63"/>
    </row>
    <row r="250" spans="2:6" x14ac:dyDescent="0.15">
      <c r="E250" s="63"/>
      <c r="F250" s="63"/>
    </row>
    <row r="251" spans="2:6" s="99" customFormat="1" x14ac:dyDescent="0.15">
      <c r="B251" s="45"/>
      <c r="C251" s="45"/>
      <c r="D251" s="45"/>
      <c r="E251" s="63"/>
      <c r="F251" s="63"/>
    </row>
    <row r="252" spans="2:6" s="99" customFormat="1" x14ac:dyDescent="0.15">
      <c r="B252" s="45"/>
      <c r="C252" s="45"/>
      <c r="D252" s="45"/>
      <c r="E252" s="63"/>
      <c r="F252" s="63"/>
    </row>
    <row r="253" spans="2:6" x14ac:dyDescent="0.15">
      <c r="E253" s="63"/>
      <c r="F253" s="63"/>
    </row>
    <row r="254" spans="2:6" x14ac:dyDescent="0.15">
      <c r="E254" s="63"/>
      <c r="F254" s="63"/>
    </row>
    <row r="255" spans="2:6" x14ac:dyDescent="0.15">
      <c r="E255" s="63"/>
      <c r="F255" s="63"/>
    </row>
    <row r="256" spans="2:6" x14ac:dyDescent="0.15">
      <c r="E256" s="63"/>
      <c r="F256" s="63"/>
    </row>
    <row r="257" spans="2:6" s="99" customFormat="1" x14ac:dyDescent="0.15">
      <c r="B257" s="45"/>
      <c r="C257" s="45"/>
      <c r="D257" s="45"/>
      <c r="E257" s="63"/>
      <c r="F257" s="63"/>
    </row>
    <row r="258" spans="2:6" s="99" customFormat="1" x14ac:dyDescent="0.15">
      <c r="B258" s="45"/>
      <c r="C258" s="45"/>
      <c r="D258" s="45"/>
      <c r="E258" s="63"/>
      <c r="F258" s="63"/>
    </row>
    <row r="259" spans="2:6" s="99" customFormat="1" x14ac:dyDescent="0.15">
      <c r="B259" s="45"/>
      <c r="C259" s="45"/>
      <c r="D259" s="45"/>
      <c r="E259" s="63"/>
      <c r="F259" s="63"/>
    </row>
    <row r="260" spans="2:6" s="99" customFormat="1" x14ac:dyDescent="0.15">
      <c r="B260" s="45"/>
      <c r="C260" s="45"/>
      <c r="D260" s="45"/>
      <c r="E260" s="63"/>
      <c r="F260" s="63"/>
    </row>
    <row r="261" spans="2:6" x14ac:dyDescent="0.15">
      <c r="E261" s="63"/>
      <c r="F261" s="63"/>
    </row>
    <row r="262" spans="2:6" x14ac:dyDescent="0.15">
      <c r="E262" s="63"/>
      <c r="F262" s="63"/>
    </row>
    <row r="263" spans="2:6" x14ac:dyDescent="0.15">
      <c r="E263" s="63"/>
      <c r="F263" s="63"/>
    </row>
    <row r="264" spans="2:6" x14ac:dyDescent="0.15">
      <c r="E264" s="63"/>
      <c r="F264" s="63"/>
    </row>
    <row r="265" spans="2:6" s="99" customFormat="1" x14ac:dyDescent="0.15">
      <c r="B265" s="45"/>
      <c r="C265" s="45"/>
      <c r="D265" s="45"/>
      <c r="E265" s="63"/>
      <c r="F265" s="63"/>
    </row>
    <row r="266" spans="2:6" s="99" customFormat="1" x14ac:dyDescent="0.15">
      <c r="B266" s="45"/>
      <c r="C266" s="45"/>
      <c r="D266" s="45"/>
      <c r="E266" s="63"/>
      <c r="F266" s="63"/>
    </row>
    <row r="267" spans="2:6" s="99" customFormat="1" x14ac:dyDescent="0.15">
      <c r="B267" s="45"/>
      <c r="C267" s="45"/>
      <c r="D267" s="45"/>
      <c r="E267" s="63"/>
      <c r="F267" s="63"/>
    </row>
    <row r="268" spans="2:6" s="99" customFormat="1" x14ac:dyDescent="0.15">
      <c r="B268" s="45"/>
      <c r="C268" s="45"/>
      <c r="D268" s="45"/>
      <c r="E268" s="63"/>
      <c r="F268" s="63"/>
    </row>
    <row r="269" spans="2:6" s="99" customFormat="1" x14ac:dyDescent="0.15">
      <c r="B269" s="45"/>
      <c r="C269" s="45"/>
      <c r="D269" s="45"/>
      <c r="E269" s="63"/>
      <c r="F269" s="63"/>
    </row>
    <row r="270" spans="2:6" s="99" customFormat="1" x14ac:dyDescent="0.15">
      <c r="B270" s="45"/>
      <c r="C270" s="45"/>
      <c r="D270" s="45"/>
      <c r="E270" s="63"/>
      <c r="F270" s="63"/>
    </row>
    <row r="271" spans="2:6" x14ac:dyDescent="0.15">
      <c r="E271" s="63"/>
      <c r="F271" s="63"/>
    </row>
    <row r="272" spans="2:6" x14ac:dyDescent="0.15">
      <c r="E272" s="63"/>
      <c r="F272" s="63"/>
    </row>
    <row r="273" spans="2:6" x14ac:dyDescent="0.15">
      <c r="E273" s="63"/>
      <c r="F273" s="63"/>
    </row>
    <row r="274" spans="2:6" s="99" customFormat="1" x14ac:dyDescent="0.15">
      <c r="B274" s="45"/>
      <c r="C274" s="45"/>
      <c r="D274" s="45"/>
      <c r="E274" s="63"/>
      <c r="F274" s="63"/>
    </row>
    <row r="275" spans="2:6" x14ac:dyDescent="0.15">
      <c r="E275" s="63"/>
      <c r="F275" s="63"/>
    </row>
    <row r="276" spans="2:6" s="99" customFormat="1" x14ac:dyDescent="0.15">
      <c r="B276" s="45"/>
      <c r="C276" s="45"/>
      <c r="D276" s="45"/>
      <c r="E276" s="63"/>
      <c r="F276" s="63"/>
    </row>
    <row r="277" spans="2:6" x14ac:dyDescent="0.15">
      <c r="E277" s="63"/>
      <c r="F277" s="63"/>
    </row>
    <row r="278" spans="2:6" x14ac:dyDescent="0.15">
      <c r="E278" s="63"/>
      <c r="F278" s="63"/>
    </row>
    <row r="279" spans="2:6" x14ac:dyDescent="0.15">
      <c r="E279" s="63"/>
      <c r="F279" s="63"/>
    </row>
    <row r="280" spans="2:6" x14ac:dyDescent="0.15">
      <c r="E280" s="63"/>
      <c r="F280" s="63"/>
    </row>
    <row r="281" spans="2:6" s="99" customFormat="1" x14ac:dyDescent="0.15">
      <c r="B281" s="45"/>
      <c r="C281" s="45"/>
      <c r="D281" s="45"/>
      <c r="E281" s="63"/>
      <c r="F281" s="63"/>
    </row>
    <row r="282" spans="2:6" s="99" customFormat="1" x14ac:dyDescent="0.15">
      <c r="B282" s="45"/>
      <c r="C282" s="45"/>
      <c r="D282" s="45"/>
      <c r="E282" s="63"/>
      <c r="F282" s="63"/>
    </row>
    <row r="283" spans="2:6" s="99" customFormat="1" x14ac:dyDescent="0.15">
      <c r="B283" s="45"/>
      <c r="C283" s="45"/>
      <c r="D283" s="45"/>
      <c r="E283" s="63"/>
      <c r="F283" s="63"/>
    </row>
    <row r="284" spans="2:6" s="99" customFormat="1" x14ac:dyDescent="0.15">
      <c r="B284" s="45"/>
      <c r="C284" s="45"/>
      <c r="D284" s="45"/>
      <c r="E284" s="63"/>
      <c r="F284" s="63"/>
    </row>
    <row r="285" spans="2:6" x14ac:dyDescent="0.15">
      <c r="E285" s="63"/>
      <c r="F285" s="63"/>
    </row>
    <row r="286" spans="2:6" x14ac:dyDescent="0.15">
      <c r="E286" s="63"/>
      <c r="F286" s="63"/>
    </row>
    <row r="287" spans="2:6" x14ac:dyDescent="0.15">
      <c r="E287" s="63"/>
      <c r="F287" s="63"/>
    </row>
    <row r="288" spans="2:6" x14ac:dyDescent="0.15">
      <c r="E288" s="63"/>
      <c r="F288" s="63"/>
    </row>
    <row r="289" spans="2:6" s="70" customFormat="1" x14ac:dyDescent="0.15">
      <c r="B289" s="45"/>
      <c r="C289" s="45"/>
      <c r="D289" s="45"/>
      <c r="E289" s="63"/>
      <c r="F289" s="63"/>
    </row>
    <row r="290" spans="2:6" s="99" customFormat="1" x14ac:dyDescent="0.15">
      <c r="B290" s="45"/>
      <c r="C290" s="45"/>
      <c r="D290" s="45"/>
      <c r="E290" s="63"/>
      <c r="F290" s="63"/>
    </row>
    <row r="291" spans="2:6" s="99" customFormat="1" x14ac:dyDescent="0.15">
      <c r="B291" s="45"/>
      <c r="C291" s="45"/>
      <c r="D291" s="45"/>
      <c r="E291" s="63"/>
      <c r="F291" s="63"/>
    </row>
    <row r="292" spans="2:6" s="99" customFormat="1" x14ac:dyDescent="0.15">
      <c r="B292" s="45"/>
      <c r="C292" s="45"/>
      <c r="D292" s="45"/>
      <c r="E292" s="63"/>
      <c r="F292" s="63"/>
    </row>
    <row r="293" spans="2:6" x14ac:dyDescent="0.15">
      <c r="E293" s="63"/>
      <c r="F293" s="63"/>
    </row>
    <row r="294" spans="2:6" x14ac:dyDescent="0.15">
      <c r="E294" s="63"/>
      <c r="F294" s="63"/>
    </row>
    <row r="295" spans="2:6" x14ac:dyDescent="0.15">
      <c r="E295" s="63"/>
      <c r="F295" s="63"/>
    </row>
    <row r="296" spans="2:6" x14ac:dyDescent="0.15">
      <c r="E296" s="63"/>
      <c r="F296" s="63"/>
    </row>
    <row r="297" spans="2:6" s="70" customFormat="1" x14ac:dyDescent="0.15">
      <c r="B297" s="45"/>
      <c r="C297" s="45"/>
      <c r="D297" s="45"/>
      <c r="E297" s="63"/>
      <c r="F297" s="63"/>
    </row>
    <row r="298" spans="2:6" s="70" customFormat="1" x14ac:dyDescent="0.15">
      <c r="B298" s="45"/>
      <c r="C298" s="45"/>
      <c r="D298" s="45"/>
      <c r="E298" s="63"/>
      <c r="F298" s="63"/>
    </row>
    <row r="299" spans="2:6" s="70" customFormat="1" x14ac:dyDescent="0.15">
      <c r="B299" s="45"/>
      <c r="C299" s="45"/>
      <c r="D299" s="45"/>
      <c r="E299" s="63"/>
      <c r="F299" s="63"/>
    </row>
    <row r="300" spans="2:6" s="70" customFormat="1" x14ac:dyDescent="0.15">
      <c r="B300" s="45"/>
      <c r="C300" s="45"/>
      <c r="D300" s="45"/>
      <c r="E300" s="63"/>
      <c r="F300" s="63"/>
    </row>
    <row r="301" spans="2:6" s="99" customFormat="1" x14ac:dyDescent="0.15">
      <c r="B301" s="45"/>
      <c r="C301" s="45"/>
      <c r="D301" s="45"/>
      <c r="E301" s="63"/>
      <c r="F301" s="63"/>
    </row>
    <row r="302" spans="2:6" s="99" customFormat="1" x14ac:dyDescent="0.15">
      <c r="B302" s="45"/>
      <c r="C302" s="45"/>
      <c r="D302" s="45"/>
      <c r="E302" s="63"/>
      <c r="F302" s="63"/>
    </row>
    <row r="303" spans="2:6" s="99" customFormat="1" x14ac:dyDescent="0.15">
      <c r="B303" s="45"/>
      <c r="C303" s="45"/>
      <c r="D303" s="45"/>
      <c r="E303" s="63"/>
      <c r="F303" s="63"/>
    </row>
    <row r="304" spans="2:6" s="99" customFormat="1" x14ac:dyDescent="0.15">
      <c r="B304" s="45"/>
      <c r="C304" s="45"/>
      <c r="D304" s="45"/>
      <c r="E304" s="63"/>
      <c r="F304" s="63"/>
    </row>
    <row r="305" spans="2:6" s="99" customFormat="1" x14ac:dyDescent="0.15">
      <c r="B305" s="45"/>
      <c r="C305" s="45"/>
      <c r="D305" s="45"/>
      <c r="E305" s="63"/>
      <c r="F305" s="63"/>
    </row>
    <row r="306" spans="2:6" s="99" customFormat="1" x14ac:dyDescent="0.15">
      <c r="B306" s="45"/>
      <c r="C306" s="45"/>
      <c r="D306" s="45"/>
      <c r="E306" s="63"/>
      <c r="F306" s="63"/>
    </row>
    <row r="307" spans="2:6" s="99" customFormat="1" x14ac:dyDescent="0.15">
      <c r="B307" s="45"/>
      <c r="C307" s="45"/>
      <c r="D307" s="45"/>
      <c r="E307" s="63"/>
      <c r="F307" s="63"/>
    </row>
    <row r="308" spans="2:6" x14ac:dyDescent="0.15">
      <c r="E308" s="63"/>
      <c r="F308" s="63"/>
    </row>
    <row r="309" spans="2:6" x14ac:dyDescent="0.15">
      <c r="E309" s="63"/>
      <c r="F309" s="63"/>
    </row>
    <row r="310" spans="2:6" x14ac:dyDescent="0.15">
      <c r="E310" s="63"/>
      <c r="F310" s="63"/>
    </row>
    <row r="311" spans="2:6" s="70" customFormat="1" x14ac:dyDescent="0.15">
      <c r="B311" s="45"/>
      <c r="C311" s="45"/>
      <c r="D311" s="45"/>
      <c r="E311" s="63"/>
      <c r="F311" s="63"/>
    </row>
    <row r="312" spans="2:6" s="99" customFormat="1" x14ac:dyDescent="0.15">
      <c r="B312" s="45"/>
      <c r="C312" s="45"/>
      <c r="D312" s="45"/>
      <c r="E312" s="63"/>
      <c r="F312" s="63"/>
    </row>
    <row r="313" spans="2:6" x14ac:dyDescent="0.15">
      <c r="E313" s="63"/>
      <c r="F313" s="63"/>
    </row>
    <row r="314" spans="2:6" s="99" customFormat="1" x14ac:dyDescent="0.15">
      <c r="B314" s="45"/>
      <c r="C314" s="45"/>
      <c r="D314" s="45"/>
      <c r="E314" s="63"/>
      <c r="F314" s="63"/>
    </row>
    <row r="315" spans="2:6" s="99" customFormat="1" x14ac:dyDescent="0.15">
      <c r="B315" s="45"/>
      <c r="C315" s="45"/>
      <c r="D315" s="45"/>
      <c r="E315" s="63"/>
      <c r="F315" s="63"/>
    </row>
    <row r="316" spans="2:6" s="99" customFormat="1" x14ac:dyDescent="0.15">
      <c r="B316" s="45"/>
      <c r="C316" s="45"/>
      <c r="D316" s="45"/>
      <c r="E316" s="63"/>
      <c r="F316" s="63"/>
    </row>
    <row r="317" spans="2:6" x14ac:dyDescent="0.15">
      <c r="E317" s="63"/>
      <c r="F317" s="63"/>
    </row>
    <row r="318" spans="2:6" x14ac:dyDescent="0.15">
      <c r="E318" s="63"/>
      <c r="F318" s="63"/>
    </row>
    <row r="319" spans="2:6" x14ac:dyDescent="0.15">
      <c r="E319" s="63"/>
      <c r="F319" s="63"/>
    </row>
    <row r="320" spans="2:6" x14ac:dyDescent="0.15">
      <c r="E320" s="63"/>
      <c r="F320" s="63"/>
    </row>
    <row r="321" spans="2:6" s="99" customFormat="1" x14ac:dyDescent="0.15">
      <c r="B321" s="45"/>
      <c r="C321" s="45"/>
      <c r="D321" s="45"/>
      <c r="E321" s="63"/>
      <c r="F321" s="63"/>
    </row>
    <row r="322" spans="2:6" s="99" customFormat="1" x14ac:dyDescent="0.15">
      <c r="B322" s="45"/>
      <c r="C322" s="45"/>
      <c r="D322" s="45"/>
      <c r="E322" s="63"/>
      <c r="F322" s="63"/>
    </row>
    <row r="323" spans="2:6" s="99" customFormat="1" x14ac:dyDescent="0.15">
      <c r="B323" s="45"/>
      <c r="C323" s="45"/>
      <c r="D323" s="45"/>
      <c r="E323" s="63"/>
      <c r="F323" s="63"/>
    </row>
    <row r="324" spans="2:6" s="99" customFormat="1" x14ac:dyDescent="0.15">
      <c r="B324" s="45"/>
      <c r="C324" s="45"/>
      <c r="D324" s="45"/>
      <c r="E324" s="63"/>
      <c r="F324" s="63"/>
    </row>
    <row r="325" spans="2:6" s="99" customFormat="1" x14ac:dyDescent="0.15">
      <c r="B325" s="45"/>
      <c r="C325" s="45"/>
      <c r="D325" s="45"/>
      <c r="E325" s="63"/>
      <c r="F325" s="63"/>
    </row>
    <row r="326" spans="2:6" s="99" customFormat="1" x14ac:dyDescent="0.15">
      <c r="B326" s="45"/>
      <c r="C326" s="45"/>
      <c r="D326" s="45"/>
      <c r="E326" s="63"/>
      <c r="F326" s="63"/>
    </row>
    <row r="327" spans="2:6" s="99" customFormat="1" x14ac:dyDescent="0.15">
      <c r="B327" s="45"/>
      <c r="C327" s="45"/>
      <c r="D327" s="45"/>
      <c r="E327" s="63"/>
      <c r="F327" s="63"/>
    </row>
    <row r="328" spans="2:6" s="99" customFormat="1" x14ac:dyDescent="0.15">
      <c r="B328" s="45"/>
      <c r="C328" s="45"/>
      <c r="D328" s="45"/>
      <c r="E328" s="63"/>
      <c r="F328" s="63"/>
    </row>
    <row r="329" spans="2:6" x14ac:dyDescent="0.15">
      <c r="E329" s="63"/>
      <c r="F329" s="63"/>
    </row>
    <row r="330" spans="2:6" s="99" customFormat="1" x14ac:dyDescent="0.15">
      <c r="B330" s="45"/>
      <c r="C330" s="45"/>
      <c r="D330" s="45"/>
      <c r="E330" s="63"/>
      <c r="F330" s="63"/>
    </row>
    <row r="331" spans="2:6" s="99" customFormat="1" x14ac:dyDescent="0.15">
      <c r="B331" s="45"/>
      <c r="C331" s="45"/>
      <c r="D331" s="45"/>
      <c r="E331" s="63"/>
      <c r="F331" s="63"/>
    </row>
    <row r="332" spans="2:6" s="99" customFormat="1" x14ac:dyDescent="0.15">
      <c r="B332" s="45"/>
      <c r="C332" s="45"/>
      <c r="D332" s="45"/>
      <c r="E332" s="63"/>
      <c r="F332" s="63"/>
    </row>
    <row r="333" spans="2:6" s="99" customFormat="1" x14ac:dyDescent="0.15">
      <c r="B333" s="45"/>
      <c r="C333" s="45"/>
      <c r="D333" s="45"/>
      <c r="E333" s="63"/>
      <c r="F333" s="63"/>
    </row>
    <row r="334" spans="2:6" x14ac:dyDescent="0.15">
      <c r="E334" s="63"/>
      <c r="F334" s="63"/>
    </row>
    <row r="336" spans="2:6" s="99" customFormat="1" x14ac:dyDescent="0.15">
      <c r="B336" s="45"/>
      <c r="C336" s="45"/>
      <c r="D336" s="45"/>
    </row>
    <row r="338" spans="5:6" x14ac:dyDescent="0.15">
      <c r="E338" s="225"/>
      <c r="F338" s="221"/>
    </row>
    <row r="339" spans="5:6" x14ac:dyDescent="0.15">
      <c r="E339" s="226"/>
      <c r="F339" s="220"/>
    </row>
    <row r="340" spans="5:6" ht="18.75" customHeight="1" x14ac:dyDescent="0.15">
      <c r="E340" s="226"/>
      <c r="F340" s="220"/>
    </row>
    <row r="341" spans="5:6" x14ac:dyDescent="0.15">
      <c r="E341" s="226"/>
      <c r="F341" s="220"/>
    </row>
    <row r="342" spans="5:6" ht="13.5" customHeight="1" x14ac:dyDescent="0.15">
      <c r="E342" s="226"/>
      <c r="F342" s="220"/>
    </row>
    <row r="343" spans="5:6" ht="13.5" customHeight="1" x14ac:dyDescent="0.15">
      <c r="E343" s="226"/>
      <c r="F343" s="220"/>
    </row>
    <row r="344" spans="5:6" x14ac:dyDescent="0.15">
      <c r="E344" s="226"/>
      <c r="F344" s="220"/>
    </row>
  </sheetData>
  <sheetProtection algorithmName="SHA-512" hashValue="Bp3/rXRWz4jzu4EZsy8QjUcrTgFSQsoaxRfLQo3UjqOglyMiskMsuEpAR12vXTVSVKA2/SXyKBYrtOjMAmNOyg==" saltValue="wF6vJQbq/iEcCtbKHlO6SQ==" spinCount="100000" sheet="1" formatCells="0"/>
  <mergeCells count="35">
    <mergeCell ref="B174:B188"/>
    <mergeCell ref="B189:B199"/>
    <mergeCell ref="B200:B209"/>
    <mergeCell ref="B210:B214"/>
    <mergeCell ref="B135:B139"/>
    <mergeCell ref="B140:B144"/>
    <mergeCell ref="B145:B154"/>
    <mergeCell ref="B155:B168"/>
    <mergeCell ref="B169:B173"/>
    <mergeCell ref="B91:B95"/>
    <mergeCell ref="B96:B103"/>
    <mergeCell ref="B104:B108"/>
    <mergeCell ref="B109:B129"/>
    <mergeCell ref="B130:B134"/>
    <mergeCell ref="B56:B60"/>
    <mergeCell ref="B61:B65"/>
    <mergeCell ref="B66:B75"/>
    <mergeCell ref="B76:B83"/>
    <mergeCell ref="B84:B90"/>
    <mergeCell ref="B9:E9"/>
    <mergeCell ref="B10:E10"/>
    <mergeCell ref="B12:D12"/>
    <mergeCell ref="B215:C215"/>
    <mergeCell ref="B2:D2"/>
    <mergeCell ref="B3:D3"/>
    <mergeCell ref="B4:D4"/>
    <mergeCell ref="B5:E5"/>
    <mergeCell ref="B7:D7"/>
    <mergeCell ref="B16:B20"/>
    <mergeCell ref="B21:B25"/>
    <mergeCell ref="B26:B35"/>
    <mergeCell ref="B36:B40"/>
    <mergeCell ref="B41:B45"/>
    <mergeCell ref="B46:B50"/>
    <mergeCell ref="B51:B55"/>
  </mergeCells>
  <phoneticPr fontId="10"/>
  <conditionalFormatting sqref="B16 B21 B26 B36 B41 B46 B51 B56 B61 B66 B76 B84 B91 B96 B104 B109:B114 B130 B135 B140 B145 B155 B169 B174 B189:B195 B200 B210">
    <cfRule type="expression" dxfId="30" priority="24">
      <formula>$R$12="×"</formula>
    </cfRule>
  </conditionalFormatting>
  <conditionalFormatting sqref="B215:B216">
    <cfRule type="expression" dxfId="29" priority="12">
      <formula>$R$309="×"</formula>
    </cfRule>
  </conditionalFormatting>
  <pageMargins left="0.75" right="0.75" top="1" bottom="1" header="0.5" footer="0.5"/>
  <pageSetup paperSize="9" scale="98" fitToHeight="0" orientation="portrait" r:id="rId1"/>
  <rowBreaks count="4" manualBreakCount="4">
    <brk id="199" max="4" man="1"/>
    <brk id="251" max="4" man="1"/>
    <brk id="277" max="4" man="1"/>
    <brk id="313"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N345"/>
  <sheetViews>
    <sheetView showGridLines="0" view="pageBreakPreview" zoomScaleNormal="100" zoomScaleSheetLayoutView="100" workbookViewId="0">
      <selection activeCell="F20" sqref="F20"/>
    </sheetView>
  </sheetViews>
  <sheetFormatPr defaultRowHeight="18.75" x14ac:dyDescent="0.15"/>
  <cols>
    <col min="1" max="1" width="2.5" style="42" customWidth="1"/>
    <col min="2" max="2" width="2.5" style="82" customWidth="1"/>
    <col min="3" max="3" width="28.25" style="45" customWidth="1"/>
    <col min="4" max="4" width="44.875" style="42" customWidth="1"/>
    <col min="5" max="5" width="8.375" style="42" customWidth="1"/>
    <col min="6" max="6" width="14.75" style="42" customWidth="1"/>
    <col min="7" max="7" width="2.5" style="82" customWidth="1"/>
    <col min="8" max="8" width="2.5" style="42" customWidth="1"/>
    <col min="9" max="9" width="6.125" style="42" customWidth="1"/>
    <col min="10" max="10" width="9" style="42" hidden="1" customWidth="1"/>
    <col min="11" max="11" width="8.375" style="42" customWidth="1"/>
    <col min="12" max="16384" width="9" style="42"/>
  </cols>
  <sheetData>
    <row r="1" spans="2:11" ht="19.5" thickBot="1" x14ac:dyDescent="0.2">
      <c r="I1" s="184"/>
      <c r="J1" s="5"/>
      <c r="K1" s="4" t="str">
        <f>IF(COUNTIF(I:I,"×")&gt;0,"×","○")</f>
        <v>×</v>
      </c>
    </row>
    <row r="2" spans="2:11" x14ac:dyDescent="0.15">
      <c r="C2" s="416" t="s">
        <v>765</v>
      </c>
      <c r="D2" s="416"/>
      <c r="E2" s="416"/>
      <c r="F2" s="433"/>
      <c r="G2" s="83"/>
      <c r="I2" s="229"/>
      <c r="K2" s="229" t="s">
        <v>125</v>
      </c>
    </row>
    <row r="3" spans="2:11" ht="19.5" thickBot="1" x14ac:dyDescent="0.2"/>
    <row r="4" spans="2:11" ht="19.5" thickBot="1" x14ac:dyDescent="0.2">
      <c r="B4" s="430" t="s">
        <v>33</v>
      </c>
      <c r="C4" s="431"/>
      <c r="D4" s="431"/>
      <c r="E4" s="431"/>
      <c r="F4" s="431"/>
      <c r="G4" s="432"/>
      <c r="I4" s="60"/>
      <c r="K4" s="386" t="s">
        <v>822</v>
      </c>
    </row>
    <row r="5" spans="2:11" x14ac:dyDescent="0.15">
      <c r="B5" s="88"/>
      <c r="C5" s="434"/>
      <c r="D5" s="434"/>
      <c r="E5" s="434"/>
      <c r="F5" s="434"/>
      <c r="G5" s="84"/>
      <c r="I5" s="60"/>
    </row>
    <row r="6" spans="2:11" x14ac:dyDescent="0.15">
      <c r="B6" s="89"/>
      <c r="C6" s="435" t="s">
        <v>34</v>
      </c>
      <c r="D6" s="435"/>
      <c r="E6" s="435"/>
      <c r="F6" s="435"/>
      <c r="G6" s="85"/>
      <c r="I6" s="60"/>
    </row>
    <row r="7" spans="2:11" x14ac:dyDescent="0.15">
      <c r="B7" s="89"/>
      <c r="C7" s="435" t="s">
        <v>35</v>
      </c>
      <c r="D7" s="435"/>
      <c r="E7" s="435"/>
      <c r="F7" s="435"/>
      <c r="G7" s="85"/>
      <c r="I7" s="60"/>
    </row>
    <row r="8" spans="2:11" x14ac:dyDescent="0.15">
      <c r="B8" s="89"/>
      <c r="C8" s="435" t="s">
        <v>36</v>
      </c>
      <c r="D8" s="435"/>
      <c r="E8" s="435"/>
      <c r="F8" s="435"/>
      <c r="G8" s="85"/>
      <c r="I8" s="60"/>
    </row>
    <row r="9" spans="2:11" x14ac:dyDescent="0.15">
      <c r="B9" s="89"/>
      <c r="C9" s="428"/>
      <c r="D9" s="428"/>
      <c r="E9" s="428"/>
      <c r="F9" s="428"/>
      <c r="G9" s="86"/>
      <c r="I9" s="60"/>
    </row>
    <row r="10" spans="2:11" ht="64.5" customHeight="1" thickBot="1" x14ac:dyDescent="0.2">
      <c r="B10" s="89"/>
      <c r="C10" s="429" t="s">
        <v>733</v>
      </c>
      <c r="D10" s="429"/>
      <c r="E10" s="429"/>
      <c r="F10" s="429"/>
      <c r="G10" s="86"/>
      <c r="I10" s="60"/>
      <c r="J10" s="280"/>
    </row>
    <row r="11" spans="2:11" x14ac:dyDescent="0.15">
      <c r="B11" s="89"/>
      <c r="C11" s="44"/>
      <c r="D11" s="49"/>
      <c r="E11" s="84"/>
      <c r="F11" s="50"/>
      <c r="G11" s="52"/>
      <c r="I11" s="60"/>
      <c r="J11" s="176"/>
    </row>
    <row r="12" spans="2:11" x14ac:dyDescent="0.15">
      <c r="B12" s="89"/>
      <c r="C12" s="46" t="s">
        <v>2</v>
      </c>
      <c r="D12" s="51" t="s">
        <v>37</v>
      </c>
      <c r="E12" s="52" t="s">
        <v>28</v>
      </c>
      <c r="F12" s="52" t="s">
        <v>38</v>
      </c>
      <c r="G12" s="52"/>
      <c r="I12" s="60"/>
      <c r="J12" s="176"/>
    </row>
    <row r="13" spans="2:11" ht="19.5" thickBot="1" x14ac:dyDescent="0.2">
      <c r="B13" s="89"/>
      <c r="C13" s="47"/>
      <c r="D13" s="53"/>
      <c r="E13" s="54"/>
      <c r="F13" s="53"/>
      <c r="G13" s="90"/>
      <c r="I13" s="60"/>
    </row>
    <row r="14" spans="2:11" ht="19.5" thickBot="1" x14ac:dyDescent="0.2">
      <c r="B14" s="89"/>
      <c r="C14" s="421" t="s">
        <v>9</v>
      </c>
      <c r="D14" s="383" t="str">
        <f>IF('04（様式３）単位・時間数の新旧対照表 '!D12="","",'04（様式３）単位・時間数の新旧対照表 '!D12)</f>
        <v/>
      </c>
      <c r="E14" s="384" t="str">
        <f>IF('04（様式３）単位・時間数の新旧対照表 '!E12="","",'04（様式３）単位・時間数の新旧対照表 '!E12)</f>
        <v/>
      </c>
      <c r="F14" s="383" t="s">
        <v>39</v>
      </c>
      <c r="G14" s="91"/>
    </row>
    <row r="15" spans="2:11" s="349" customFormat="1" ht="19.5" customHeight="1" thickBot="1" x14ac:dyDescent="0.2">
      <c r="B15" s="89"/>
      <c r="C15" s="422"/>
      <c r="D15" s="383" t="str">
        <f>IF('04（様式３）単位・時間数の新旧対照表 '!D13="","",'04（様式３）単位・時間数の新旧対照表 '!D13)</f>
        <v/>
      </c>
      <c r="E15" s="384" t="str">
        <f>IF('04（様式３）単位・時間数の新旧対照表 '!E13="","",'04（様式３）単位・時間数の新旧対照表 '!E13)</f>
        <v/>
      </c>
      <c r="F15" s="383"/>
      <c r="G15" s="91"/>
    </row>
    <row r="16" spans="2:11" s="349" customFormat="1" ht="19.5" customHeight="1" thickBot="1" x14ac:dyDescent="0.2">
      <c r="B16" s="89"/>
      <c r="C16" s="422"/>
      <c r="D16" s="383" t="str">
        <f>IF('04（様式３）単位・時間数の新旧対照表 '!D14="","",'04（様式３）単位・時間数の新旧対照表 '!D14)</f>
        <v/>
      </c>
      <c r="E16" s="384" t="str">
        <f>IF('04（様式３）単位・時間数の新旧対照表 '!E14="","",'04（様式３）単位・時間数の新旧対照表 '!E14)</f>
        <v/>
      </c>
      <c r="F16" s="383"/>
      <c r="G16" s="91"/>
    </row>
    <row r="17" spans="2:7" s="349" customFormat="1" ht="19.5" customHeight="1" thickBot="1" x14ac:dyDescent="0.2">
      <c r="B17" s="89"/>
      <c r="C17" s="422"/>
      <c r="D17" s="383" t="str">
        <f>IF('04（様式３）単位・時間数の新旧対照表 '!D15="","",'04（様式３）単位・時間数の新旧対照表 '!D15)</f>
        <v/>
      </c>
      <c r="E17" s="384" t="str">
        <f>IF('04（様式３）単位・時間数の新旧対照表 '!E15="","",'04（様式３）単位・時間数の新旧対照表 '!E15)</f>
        <v/>
      </c>
      <c r="F17" s="383"/>
      <c r="G17" s="91"/>
    </row>
    <row r="18" spans="2:7" s="349" customFormat="1" ht="19.5" customHeight="1" thickBot="1" x14ac:dyDescent="0.2">
      <c r="B18" s="89"/>
      <c r="C18" s="423"/>
      <c r="D18" s="383" t="str">
        <f>IF('04（様式３）単位・時間数の新旧対照表 '!D16="","",'04（様式３）単位・時間数の新旧対照表 '!D16)</f>
        <v/>
      </c>
      <c r="E18" s="384" t="str">
        <f>IF('04（様式３）単位・時間数の新旧対照表 '!E16="","",'04（様式３）単位・時間数の新旧対照表 '!E16)</f>
        <v/>
      </c>
      <c r="F18" s="383"/>
      <c r="G18" s="91"/>
    </row>
    <row r="19" spans="2:7" ht="19.5" thickBot="1" x14ac:dyDescent="0.2">
      <c r="B19" s="89"/>
      <c r="C19" s="424" t="s">
        <v>10</v>
      </c>
      <c r="D19" s="383" t="str">
        <f>IF('04（様式３）単位・時間数の新旧対照表 '!D17="","",'04（様式３）単位・時間数の新旧対照表 '!D17)</f>
        <v/>
      </c>
      <c r="E19" s="384" t="str">
        <f>IF('04（様式３）単位・時間数の新旧対照表 '!E17="","",'04（様式３）単位・時間数の新旧対照表 '!E17)</f>
        <v/>
      </c>
      <c r="F19" s="383"/>
      <c r="G19" s="91"/>
    </row>
    <row r="20" spans="2:7" s="349" customFormat="1" ht="19.5" thickBot="1" x14ac:dyDescent="0.2">
      <c r="B20" s="89"/>
      <c r="C20" s="425"/>
      <c r="D20" s="383" t="str">
        <f>IF('04（様式３）単位・時間数の新旧対照表 '!D18="","",'04（様式３）単位・時間数の新旧対照表 '!D18)</f>
        <v/>
      </c>
      <c r="E20" s="384" t="str">
        <f>IF('04（様式３）単位・時間数の新旧対照表 '!E18="","",'04（様式３）単位・時間数の新旧対照表 '!E18)</f>
        <v/>
      </c>
      <c r="F20" s="383"/>
      <c r="G20" s="91"/>
    </row>
    <row r="21" spans="2:7" s="349" customFormat="1" ht="19.5" thickBot="1" x14ac:dyDescent="0.2">
      <c r="B21" s="89"/>
      <c r="C21" s="425"/>
      <c r="D21" s="383" t="str">
        <f>IF('04（様式３）単位・時間数の新旧対照表 '!D19="","",'04（様式３）単位・時間数の新旧対照表 '!D19)</f>
        <v/>
      </c>
      <c r="E21" s="384" t="str">
        <f>IF('04（様式３）単位・時間数の新旧対照表 '!E19="","",'04（様式３）単位・時間数の新旧対照表 '!E19)</f>
        <v/>
      </c>
      <c r="F21" s="383"/>
      <c r="G21" s="91"/>
    </row>
    <row r="22" spans="2:7" s="349" customFormat="1" ht="19.5" thickBot="1" x14ac:dyDescent="0.2">
      <c r="B22" s="89"/>
      <c r="C22" s="425"/>
      <c r="D22" s="383" t="str">
        <f>IF('04（様式３）単位・時間数の新旧対照表 '!D20="","",'04（様式３）単位・時間数の新旧対照表 '!D20)</f>
        <v/>
      </c>
      <c r="E22" s="384" t="str">
        <f>IF('04（様式３）単位・時間数の新旧対照表 '!E20="","",'04（様式３）単位・時間数の新旧対照表 '!E20)</f>
        <v/>
      </c>
      <c r="F22" s="383"/>
      <c r="G22" s="91"/>
    </row>
    <row r="23" spans="2:7" s="349" customFormat="1" ht="19.5" thickBot="1" x14ac:dyDescent="0.2">
      <c r="B23" s="89"/>
      <c r="C23" s="426"/>
      <c r="D23" s="383" t="str">
        <f>IF('04（様式３）単位・時間数の新旧対照表 '!D21="","",'04（様式３）単位・時間数の新旧対照表 '!D21)</f>
        <v/>
      </c>
      <c r="E23" s="384" t="str">
        <f>IF('04（様式３）単位・時間数の新旧対照表 '!E21="","",'04（様式３）単位・時間数の新旧対照表 '!E21)</f>
        <v/>
      </c>
      <c r="F23" s="383"/>
      <c r="G23" s="91"/>
    </row>
    <row r="24" spans="2:7" ht="19.5" thickBot="1" x14ac:dyDescent="0.2">
      <c r="B24" s="89"/>
      <c r="C24" s="424" t="s">
        <v>128</v>
      </c>
      <c r="D24" s="383" t="str">
        <f>IF('04（様式３）単位・時間数の新旧対照表 '!D22="","",'04（様式３）単位・時間数の新旧対照表 '!D22)</f>
        <v/>
      </c>
      <c r="E24" s="384" t="str">
        <f>IF('04（様式３）単位・時間数の新旧対照表 '!E22="","",'04（様式３）単位・時間数の新旧対照表 '!E22)</f>
        <v/>
      </c>
      <c r="F24" s="383"/>
      <c r="G24" s="91"/>
    </row>
    <row r="25" spans="2:7" s="349" customFormat="1" ht="19.5" thickBot="1" x14ac:dyDescent="0.2">
      <c r="B25" s="89"/>
      <c r="C25" s="425"/>
      <c r="D25" s="383" t="str">
        <f>IF('04（様式３）単位・時間数の新旧対照表 '!D23="","",'04（様式３）単位・時間数の新旧対照表 '!D23)</f>
        <v/>
      </c>
      <c r="E25" s="384" t="str">
        <f>IF('04（様式３）単位・時間数の新旧対照表 '!E23="","",'04（様式３）単位・時間数の新旧対照表 '!E23)</f>
        <v/>
      </c>
      <c r="F25" s="383"/>
      <c r="G25" s="91"/>
    </row>
    <row r="26" spans="2:7" s="349" customFormat="1" ht="19.5" thickBot="1" x14ac:dyDescent="0.2">
      <c r="B26" s="89"/>
      <c r="C26" s="425"/>
      <c r="D26" s="383" t="str">
        <f>IF('04（様式３）単位・時間数の新旧対照表 '!D24="","",'04（様式３）単位・時間数の新旧対照表 '!D24)</f>
        <v/>
      </c>
      <c r="E26" s="384" t="str">
        <f>IF('04（様式３）単位・時間数の新旧対照表 '!E24="","",'04（様式３）単位・時間数の新旧対照表 '!E24)</f>
        <v/>
      </c>
      <c r="F26" s="383"/>
      <c r="G26" s="91"/>
    </row>
    <row r="27" spans="2:7" s="352" customFormat="1" ht="19.5" thickBot="1" x14ac:dyDescent="0.2">
      <c r="B27" s="89"/>
      <c r="C27" s="425"/>
      <c r="D27" s="383" t="str">
        <f>IF('04（様式３）単位・時間数の新旧対照表 '!D25="","",'04（様式３）単位・時間数の新旧対照表 '!D25)</f>
        <v/>
      </c>
      <c r="E27" s="384" t="str">
        <f>IF('04（様式３）単位・時間数の新旧対照表 '!E25="","",'04（様式３）単位・時間数の新旧対照表 '!E25)</f>
        <v/>
      </c>
      <c r="F27" s="383"/>
      <c r="G27" s="91"/>
    </row>
    <row r="28" spans="2:7" s="352" customFormat="1" ht="19.5" thickBot="1" x14ac:dyDescent="0.2">
      <c r="B28" s="89"/>
      <c r="C28" s="425"/>
      <c r="D28" s="383" t="str">
        <f>IF('04（様式３）単位・時間数の新旧対照表 '!D26="","",'04（様式３）単位・時間数の新旧対照表 '!D26)</f>
        <v/>
      </c>
      <c r="E28" s="384" t="str">
        <f>IF('04（様式３）単位・時間数の新旧対照表 '!E26="","",'04（様式３）単位・時間数の新旧対照表 '!E26)</f>
        <v/>
      </c>
      <c r="F28" s="383"/>
      <c r="G28" s="91"/>
    </row>
    <row r="29" spans="2:7" s="352" customFormat="1" ht="19.5" thickBot="1" x14ac:dyDescent="0.2">
      <c r="B29" s="89"/>
      <c r="C29" s="425"/>
      <c r="D29" s="383" t="str">
        <f>IF('04（様式３）単位・時間数の新旧対照表 '!D42="","",'04（様式３）単位・時間数の新旧対照表 '!D42)</f>
        <v/>
      </c>
      <c r="E29" s="384" t="str">
        <f>IF('04（様式３）単位・時間数の新旧対照表 '!E42="","",'04（様式３）単位・時間数の新旧対照表 '!E42)</f>
        <v/>
      </c>
      <c r="F29" s="383"/>
      <c r="G29" s="91"/>
    </row>
    <row r="30" spans="2:7" s="352" customFormat="1" ht="19.5" thickBot="1" x14ac:dyDescent="0.2">
      <c r="B30" s="89"/>
      <c r="C30" s="425"/>
      <c r="D30" s="383" t="str">
        <f>IF('04（様式３）単位・時間数の新旧対照表 '!D43="","",'04（様式３）単位・時間数の新旧対照表 '!D43)</f>
        <v/>
      </c>
      <c r="E30" s="384" t="str">
        <f>IF('04（様式３）単位・時間数の新旧対照表 '!E43="","",'04（様式３）単位・時間数の新旧対照表 '!E43)</f>
        <v/>
      </c>
      <c r="F30" s="383"/>
      <c r="G30" s="91"/>
    </row>
    <row r="31" spans="2:7" s="352" customFormat="1" ht="19.5" thickBot="1" x14ac:dyDescent="0.2">
      <c r="B31" s="89"/>
      <c r="C31" s="425"/>
      <c r="D31" s="383" t="str">
        <f>IF('04（様式３）単位・時間数の新旧対照表 '!D44="","",'04（様式３）単位・時間数の新旧対照表 '!D44)</f>
        <v/>
      </c>
      <c r="E31" s="384" t="str">
        <f>IF('04（様式３）単位・時間数の新旧対照表 '!E44="","",'04（様式３）単位・時間数の新旧対照表 '!E44)</f>
        <v/>
      </c>
      <c r="F31" s="383"/>
      <c r="G31" s="91"/>
    </row>
    <row r="32" spans="2:7" s="349" customFormat="1" ht="19.5" thickBot="1" x14ac:dyDescent="0.2">
      <c r="B32" s="89"/>
      <c r="C32" s="425"/>
      <c r="D32" s="383" t="str">
        <f>IF('04（様式３）単位・時間数の新旧対照表 '!D45="","",'04（様式３）単位・時間数の新旧対照表 '!D45)</f>
        <v/>
      </c>
      <c r="E32" s="384" t="str">
        <f>IF('04（様式３）単位・時間数の新旧対照表 '!E45="","",'04（様式３）単位・時間数の新旧対照表 '!E45)</f>
        <v/>
      </c>
      <c r="F32" s="383"/>
      <c r="G32" s="91"/>
    </row>
    <row r="33" spans="2:7" s="349" customFormat="1" ht="19.5" thickBot="1" x14ac:dyDescent="0.2">
      <c r="B33" s="89"/>
      <c r="C33" s="426"/>
      <c r="D33" s="383" t="str">
        <f>IF('04（様式３）単位・時間数の新旧対照表 '!D46="","",'04（様式３）単位・時間数の新旧対照表 '!D46)</f>
        <v/>
      </c>
      <c r="E33" s="384" t="str">
        <f>IF('04（様式３）単位・時間数の新旧対照表 '!E46="","",'04（様式３）単位・時間数の新旧対照表 '!E46)</f>
        <v/>
      </c>
      <c r="F33" s="383"/>
      <c r="G33" s="91"/>
    </row>
    <row r="34" spans="2:7" ht="19.5" thickBot="1" x14ac:dyDescent="0.2">
      <c r="B34" s="89"/>
      <c r="C34" s="424" t="s">
        <v>8</v>
      </c>
      <c r="D34" s="383" t="str">
        <f>IF('04（様式３）単位・時間数の新旧対照表 '!D27="","",'04（様式３）単位・時間数の新旧対照表 '!D27)</f>
        <v/>
      </c>
      <c r="E34" s="384" t="str">
        <f>IF('04（様式３）単位・時間数の新旧対照表 '!E27="","",'04（様式３）単位・時間数の新旧対照表 '!E27)</f>
        <v/>
      </c>
      <c r="F34" s="383"/>
      <c r="G34" s="91"/>
    </row>
    <row r="35" spans="2:7" s="349" customFormat="1" ht="19.5" thickBot="1" x14ac:dyDescent="0.2">
      <c r="B35" s="89"/>
      <c r="C35" s="425"/>
      <c r="D35" s="383" t="str">
        <f>IF('04（様式３）単位・時間数の新旧対照表 '!D28="","",'04（様式３）単位・時間数の新旧対照表 '!D28)</f>
        <v/>
      </c>
      <c r="E35" s="384" t="str">
        <f>IF('04（様式３）単位・時間数の新旧対照表 '!E28="","",'04（様式３）単位・時間数の新旧対照表 '!E28)</f>
        <v/>
      </c>
      <c r="F35" s="383"/>
      <c r="G35" s="91"/>
    </row>
    <row r="36" spans="2:7" s="349" customFormat="1" ht="19.5" thickBot="1" x14ac:dyDescent="0.2">
      <c r="B36" s="89"/>
      <c r="C36" s="425"/>
      <c r="D36" s="383" t="str">
        <f>IF('04（様式３）単位・時間数の新旧対照表 '!D29="","",'04（様式３）単位・時間数の新旧対照表 '!D29)</f>
        <v/>
      </c>
      <c r="E36" s="384" t="str">
        <f>IF('04（様式３）単位・時間数の新旧対照表 '!E29="","",'04（様式３）単位・時間数の新旧対照表 '!E29)</f>
        <v/>
      </c>
      <c r="F36" s="383"/>
      <c r="G36" s="91"/>
    </row>
    <row r="37" spans="2:7" s="349" customFormat="1" ht="19.5" thickBot="1" x14ac:dyDescent="0.2">
      <c r="B37" s="89"/>
      <c r="C37" s="425"/>
      <c r="D37" s="383" t="str">
        <f>IF('04（様式３）単位・時間数の新旧対照表 '!D30="","",'04（様式３）単位・時間数の新旧対照表 '!D30)</f>
        <v/>
      </c>
      <c r="E37" s="384" t="str">
        <f>IF('04（様式３）単位・時間数の新旧対照表 '!E30="","",'04（様式３）単位・時間数の新旧対照表 '!E30)</f>
        <v/>
      </c>
      <c r="F37" s="383"/>
      <c r="G37" s="91"/>
    </row>
    <row r="38" spans="2:7" s="349" customFormat="1" ht="19.5" thickBot="1" x14ac:dyDescent="0.2">
      <c r="B38" s="89"/>
      <c r="C38" s="426"/>
      <c r="D38" s="383" t="str">
        <f>IF('04（様式３）単位・時間数の新旧対照表 '!D31="","",'04（様式３）単位・時間数の新旧対照表 '!D31)</f>
        <v/>
      </c>
      <c r="E38" s="384" t="str">
        <f>IF('04（様式３）単位・時間数の新旧対照表 '!E31="","",'04（様式３）単位・時間数の新旧対照表 '!E31)</f>
        <v/>
      </c>
      <c r="F38" s="383"/>
      <c r="G38" s="91"/>
    </row>
    <row r="39" spans="2:7" ht="19.5" thickBot="1" x14ac:dyDescent="0.2">
      <c r="B39" s="89"/>
      <c r="C39" s="424" t="s">
        <v>21</v>
      </c>
      <c r="D39" s="383" t="str">
        <f>IF('04（様式３）単位・時間数の新旧対照表 '!D32="","",'04（様式３）単位・時間数の新旧対照表 '!D32)</f>
        <v/>
      </c>
      <c r="E39" s="384" t="str">
        <f>IF('04（様式３）単位・時間数の新旧対照表 '!E32="","",'04（様式３）単位・時間数の新旧対照表 '!E32)</f>
        <v/>
      </c>
      <c r="F39" s="383"/>
      <c r="G39" s="91"/>
    </row>
    <row r="40" spans="2:7" s="349" customFormat="1" ht="19.5" thickBot="1" x14ac:dyDescent="0.2">
      <c r="B40" s="89"/>
      <c r="C40" s="425"/>
      <c r="D40" s="383" t="str">
        <f>IF('04（様式３）単位・時間数の新旧対照表 '!D33="","",'04（様式３）単位・時間数の新旧対照表 '!D33)</f>
        <v/>
      </c>
      <c r="E40" s="384" t="str">
        <f>IF('04（様式３）単位・時間数の新旧対照表 '!E33="","",'04（様式３）単位・時間数の新旧対照表 '!E33)</f>
        <v/>
      </c>
      <c r="F40" s="383"/>
      <c r="G40" s="91"/>
    </row>
    <row r="41" spans="2:7" s="349" customFormat="1" ht="19.5" thickBot="1" x14ac:dyDescent="0.2">
      <c r="B41" s="89"/>
      <c r="C41" s="425"/>
      <c r="D41" s="383" t="str">
        <f>IF('04（様式３）単位・時間数の新旧対照表 '!D34="","",'04（様式３）単位・時間数の新旧対照表 '!D34)</f>
        <v/>
      </c>
      <c r="E41" s="384" t="str">
        <f>IF('04（様式３）単位・時間数の新旧対照表 '!E34="","",'04（様式３）単位・時間数の新旧対照表 '!E34)</f>
        <v/>
      </c>
      <c r="F41" s="383"/>
      <c r="G41" s="91"/>
    </row>
    <row r="42" spans="2:7" s="349" customFormat="1" ht="19.5" thickBot="1" x14ac:dyDescent="0.2">
      <c r="B42" s="89"/>
      <c r="C42" s="425"/>
      <c r="D42" s="383" t="str">
        <f>IF('04（様式３）単位・時間数の新旧対照表 '!D35="","",'04（様式３）単位・時間数の新旧対照表 '!D35)</f>
        <v/>
      </c>
      <c r="E42" s="384" t="str">
        <f>IF('04（様式３）単位・時間数の新旧対照表 '!E35="","",'04（様式３）単位・時間数の新旧対照表 '!E35)</f>
        <v/>
      </c>
      <c r="F42" s="383"/>
      <c r="G42" s="91"/>
    </row>
    <row r="43" spans="2:7" s="349" customFormat="1" ht="19.5" thickBot="1" x14ac:dyDescent="0.2">
      <c r="B43" s="89"/>
      <c r="C43" s="426"/>
      <c r="D43" s="383" t="str">
        <f>IF('04（様式３）単位・時間数の新旧対照表 '!D36="","",'04（様式３）単位・時間数の新旧対照表 '!D36)</f>
        <v/>
      </c>
      <c r="E43" s="384" t="str">
        <f>IF('04（様式３）単位・時間数の新旧対照表 '!E36="","",'04（様式３）単位・時間数の新旧対照表 '!E36)</f>
        <v/>
      </c>
      <c r="F43" s="383"/>
      <c r="G43" s="91"/>
    </row>
    <row r="44" spans="2:7" ht="19.5" thickBot="1" x14ac:dyDescent="0.2">
      <c r="B44" s="89"/>
      <c r="C44" s="424" t="s">
        <v>11</v>
      </c>
      <c r="D44" s="383" t="str">
        <f>IF('04（様式３）単位・時間数の新旧対照表 '!D37="","",'04（様式３）単位・時間数の新旧対照表 '!D37)</f>
        <v/>
      </c>
      <c r="E44" s="384" t="str">
        <f>IF('04（様式３）単位・時間数の新旧対照表 '!E37="","",'04（様式３）単位・時間数の新旧対照表 '!E37)</f>
        <v/>
      </c>
      <c r="F44" s="383"/>
      <c r="G44" s="91"/>
    </row>
    <row r="45" spans="2:7" s="349" customFormat="1" ht="19.5" thickBot="1" x14ac:dyDescent="0.2">
      <c r="B45" s="89"/>
      <c r="C45" s="425"/>
      <c r="D45" s="383" t="str">
        <f>IF('04（様式３）単位・時間数の新旧対照表 '!D38="","",'04（様式３）単位・時間数の新旧対照表 '!D38)</f>
        <v/>
      </c>
      <c r="E45" s="384" t="str">
        <f>IF('04（様式３）単位・時間数の新旧対照表 '!E38="","",'04（様式３）単位・時間数の新旧対照表 '!E38)</f>
        <v/>
      </c>
      <c r="F45" s="383"/>
      <c r="G45" s="91"/>
    </row>
    <row r="46" spans="2:7" s="349" customFormat="1" ht="19.5" thickBot="1" x14ac:dyDescent="0.2">
      <c r="B46" s="89"/>
      <c r="C46" s="425"/>
      <c r="D46" s="383" t="str">
        <f>IF('04（様式３）単位・時間数の新旧対照表 '!D39="","",'04（様式３）単位・時間数の新旧対照表 '!D39)</f>
        <v/>
      </c>
      <c r="E46" s="384" t="str">
        <f>IF('04（様式３）単位・時間数の新旧対照表 '!E39="","",'04（様式３）単位・時間数の新旧対照表 '!E39)</f>
        <v/>
      </c>
      <c r="F46" s="383"/>
      <c r="G46" s="91"/>
    </row>
    <row r="47" spans="2:7" s="349" customFormat="1" ht="19.5" thickBot="1" x14ac:dyDescent="0.2">
      <c r="B47" s="89"/>
      <c r="C47" s="425"/>
      <c r="D47" s="383" t="str">
        <f>IF('04（様式３）単位・時間数の新旧対照表 '!D40="","",'04（様式３）単位・時間数の新旧対照表 '!D40)</f>
        <v/>
      </c>
      <c r="E47" s="384" t="str">
        <f>IF('04（様式３）単位・時間数の新旧対照表 '!E40="","",'04（様式３）単位・時間数の新旧対照表 '!E40)</f>
        <v/>
      </c>
      <c r="F47" s="383"/>
      <c r="G47" s="91"/>
    </row>
    <row r="48" spans="2:7" s="349" customFormat="1" ht="19.5" thickBot="1" x14ac:dyDescent="0.2">
      <c r="B48" s="89"/>
      <c r="C48" s="426"/>
      <c r="D48" s="383" t="str">
        <f>IF('04（様式３）単位・時間数の新旧対照表 '!D41="","",'04（様式３）単位・時間数の新旧対照表 '!D41)</f>
        <v/>
      </c>
      <c r="E48" s="384" t="str">
        <f>IF('04（様式３）単位・時間数の新旧対照表 '!E41="","",'04（様式３）単位・時間数の新旧対照表 '!E41)</f>
        <v/>
      </c>
      <c r="F48" s="383"/>
      <c r="G48" s="91"/>
    </row>
    <row r="49" spans="2:7" ht="19.5" thickBot="1" x14ac:dyDescent="0.2">
      <c r="B49" s="89"/>
      <c r="C49" s="424" t="s">
        <v>132</v>
      </c>
      <c r="D49" s="383" t="str">
        <f>IF('04（様式３）単位・時間数の新旧対照表 '!D47="","",'04（様式３）単位・時間数の新旧対照表 '!D47)</f>
        <v/>
      </c>
      <c r="E49" s="384" t="str">
        <f>IF('04（様式３）単位・時間数の新旧対照表 '!E47="","",'04（様式３）単位・時間数の新旧対照表 '!E47)</f>
        <v/>
      </c>
      <c r="F49" s="383"/>
      <c r="G49" s="91"/>
    </row>
    <row r="50" spans="2:7" s="349" customFormat="1" ht="19.5" thickBot="1" x14ac:dyDescent="0.2">
      <c r="B50" s="89"/>
      <c r="C50" s="425"/>
      <c r="D50" s="383" t="str">
        <f>IF('04（様式３）単位・時間数の新旧対照表 '!D48="","",'04（様式３）単位・時間数の新旧対照表 '!D48)</f>
        <v/>
      </c>
      <c r="E50" s="384" t="str">
        <f>IF('04（様式３）単位・時間数の新旧対照表 '!E48="","",'04（様式３）単位・時間数の新旧対照表 '!E48)</f>
        <v/>
      </c>
      <c r="F50" s="383"/>
      <c r="G50" s="91"/>
    </row>
    <row r="51" spans="2:7" s="349" customFormat="1" ht="19.5" thickBot="1" x14ac:dyDescent="0.2">
      <c r="B51" s="89"/>
      <c r="C51" s="425"/>
      <c r="D51" s="383" t="str">
        <f>IF('04（様式３）単位・時間数の新旧対照表 '!D49="","",'04（様式３）単位・時間数の新旧対照表 '!D49)</f>
        <v/>
      </c>
      <c r="E51" s="384" t="str">
        <f>IF('04（様式３）単位・時間数の新旧対照表 '!E49="","",'04（様式３）単位・時間数の新旧対照表 '!E49)</f>
        <v/>
      </c>
      <c r="F51" s="383"/>
      <c r="G51" s="91"/>
    </row>
    <row r="52" spans="2:7" s="349" customFormat="1" ht="19.5" thickBot="1" x14ac:dyDescent="0.2">
      <c r="B52" s="89"/>
      <c r="C52" s="425"/>
      <c r="D52" s="383" t="str">
        <f>IF('04（様式３）単位・時間数の新旧対照表 '!D50="","",'04（様式３）単位・時間数の新旧対照表 '!D50)</f>
        <v/>
      </c>
      <c r="E52" s="384" t="str">
        <f>IF('04（様式３）単位・時間数の新旧対照表 '!E50="","",'04（様式３）単位・時間数の新旧対照表 '!E50)</f>
        <v/>
      </c>
      <c r="F52" s="383"/>
      <c r="G52" s="91"/>
    </row>
    <row r="53" spans="2:7" s="349" customFormat="1" ht="19.5" thickBot="1" x14ac:dyDescent="0.2">
      <c r="B53" s="89"/>
      <c r="C53" s="426"/>
      <c r="D53" s="383" t="str">
        <f>IF('04（様式３）単位・時間数の新旧対照表 '!D51="","",'04（様式３）単位・時間数の新旧対照表 '!D51)</f>
        <v/>
      </c>
      <c r="E53" s="384" t="str">
        <f>IF('04（様式３）単位・時間数の新旧対照表 '!E51="","",'04（様式３）単位・時間数の新旧対照表 '!E51)</f>
        <v/>
      </c>
      <c r="F53" s="383"/>
      <c r="G53" s="91"/>
    </row>
    <row r="54" spans="2:7" ht="19.5" thickBot="1" x14ac:dyDescent="0.2">
      <c r="B54" s="89"/>
      <c r="C54" s="424" t="s">
        <v>133</v>
      </c>
      <c r="D54" s="383" t="str">
        <f>IF('04（様式３）単位・時間数の新旧対照表 '!D52="","",'04（様式３）単位・時間数の新旧対照表 '!D52)</f>
        <v/>
      </c>
      <c r="E54" s="384" t="str">
        <f>IF('04（様式３）単位・時間数の新旧対照表 '!E52="","",'04（様式３）単位・時間数の新旧対照表 '!E52)</f>
        <v/>
      </c>
      <c r="F54" s="383"/>
      <c r="G54" s="91"/>
    </row>
    <row r="55" spans="2:7" s="349" customFormat="1" ht="19.5" thickBot="1" x14ac:dyDescent="0.2">
      <c r="B55" s="89"/>
      <c r="C55" s="425"/>
      <c r="D55" s="383" t="str">
        <f>IF('04（様式３）単位・時間数の新旧対照表 '!D53="","",'04（様式３）単位・時間数の新旧対照表 '!D53)</f>
        <v/>
      </c>
      <c r="E55" s="384" t="str">
        <f>IF('04（様式３）単位・時間数の新旧対照表 '!E53="","",'04（様式３）単位・時間数の新旧対照表 '!E53)</f>
        <v/>
      </c>
      <c r="F55" s="383"/>
      <c r="G55" s="91"/>
    </row>
    <row r="56" spans="2:7" s="349" customFormat="1" ht="19.5" thickBot="1" x14ac:dyDescent="0.2">
      <c r="B56" s="89"/>
      <c r="C56" s="425"/>
      <c r="D56" s="383" t="str">
        <f>IF('04（様式３）単位・時間数の新旧対照表 '!D54="","",'04（様式３）単位・時間数の新旧対照表 '!D54)</f>
        <v/>
      </c>
      <c r="E56" s="384" t="str">
        <f>IF('04（様式３）単位・時間数の新旧対照表 '!E54="","",'04（様式３）単位・時間数の新旧対照表 '!E54)</f>
        <v/>
      </c>
      <c r="F56" s="383"/>
      <c r="G56" s="91"/>
    </row>
    <row r="57" spans="2:7" s="349" customFormat="1" ht="19.5" thickBot="1" x14ac:dyDescent="0.2">
      <c r="B57" s="89"/>
      <c r="C57" s="425"/>
      <c r="D57" s="383" t="str">
        <f>IF('04（様式３）単位・時間数の新旧対照表 '!D55="","",'04（様式３）単位・時間数の新旧対照表 '!D55)</f>
        <v/>
      </c>
      <c r="E57" s="384" t="str">
        <f>IF('04（様式３）単位・時間数の新旧対照表 '!E55="","",'04（様式３）単位・時間数の新旧対照表 '!E55)</f>
        <v/>
      </c>
      <c r="F57" s="383"/>
      <c r="G57" s="91"/>
    </row>
    <row r="58" spans="2:7" s="349" customFormat="1" ht="19.5" thickBot="1" x14ac:dyDescent="0.2">
      <c r="B58" s="89"/>
      <c r="C58" s="426"/>
      <c r="D58" s="383" t="str">
        <f>IF('04（様式３）単位・時間数の新旧対照表 '!D56="","",'04（様式３）単位・時間数の新旧対照表 '!D56)</f>
        <v/>
      </c>
      <c r="E58" s="384" t="str">
        <f>IF('04（様式３）単位・時間数の新旧対照表 '!E56="","",'04（様式３）単位・時間数の新旧対照表 '!E56)</f>
        <v/>
      </c>
      <c r="F58" s="383"/>
      <c r="G58" s="91"/>
    </row>
    <row r="59" spans="2:7" ht="19.5" thickBot="1" x14ac:dyDescent="0.2">
      <c r="B59" s="89"/>
      <c r="C59" s="424" t="s">
        <v>134</v>
      </c>
      <c r="D59" s="383" t="str">
        <f>IF('04（様式３）単位・時間数の新旧対照表 '!D57="","",'04（様式３）単位・時間数の新旧対照表 '!D57)</f>
        <v/>
      </c>
      <c r="E59" s="384" t="str">
        <f>IF('04（様式３）単位・時間数の新旧対照表 '!E57="","",'04（様式３）単位・時間数の新旧対照表 '!E57)</f>
        <v/>
      </c>
      <c r="F59" s="383"/>
      <c r="G59" s="91"/>
    </row>
    <row r="60" spans="2:7" s="349" customFormat="1" ht="19.5" thickBot="1" x14ac:dyDescent="0.2">
      <c r="B60" s="89"/>
      <c r="C60" s="425"/>
      <c r="D60" s="383" t="str">
        <f>IF('04（様式３）単位・時間数の新旧対照表 '!D58="","",'04（様式３）単位・時間数の新旧対照表 '!D58)</f>
        <v/>
      </c>
      <c r="E60" s="384" t="str">
        <f>IF('04（様式３）単位・時間数の新旧対照表 '!E58="","",'04（様式３）単位・時間数の新旧対照表 '!E58)</f>
        <v/>
      </c>
      <c r="F60" s="383"/>
      <c r="G60" s="91"/>
    </row>
    <row r="61" spans="2:7" s="349" customFormat="1" ht="19.5" thickBot="1" x14ac:dyDescent="0.2">
      <c r="B61" s="89"/>
      <c r="C61" s="425"/>
      <c r="D61" s="383" t="str">
        <f>IF('04（様式３）単位・時間数の新旧対照表 '!D59="","",'04（様式３）単位・時間数の新旧対照表 '!D59)</f>
        <v/>
      </c>
      <c r="E61" s="384" t="str">
        <f>IF('04（様式３）単位・時間数の新旧対照表 '!E59="","",'04（様式３）単位・時間数の新旧対照表 '!E59)</f>
        <v/>
      </c>
      <c r="F61" s="383"/>
      <c r="G61" s="91"/>
    </row>
    <row r="62" spans="2:7" s="349" customFormat="1" ht="19.5" thickBot="1" x14ac:dyDescent="0.2">
      <c r="B62" s="89"/>
      <c r="C62" s="425"/>
      <c r="D62" s="383" t="str">
        <f>IF('04（様式３）単位・時間数の新旧対照表 '!D60="","",'04（様式３）単位・時間数の新旧対照表 '!D60)</f>
        <v/>
      </c>
      <c r="E62" s="384" t="str">
        <f>IF('04（様式３）単位・時間数の新旧対照表 '!E60="","",'04（様式３）単位・時間数の新旧対照表 '!E60)</f>
        <v/>
      </c>
      <c r="F62" s="383"/>
      <c r="G62" s="91"/>
    </row>
    <row r="63" spans="2:7" s="349" customFormat="1" ht="19.5" thickBot="1" x14ac:dyDescent="0.2">
      <c r="B63" s="89"/>
      <c r="C63" s="426"/>
      <c r="D63" s="383" t="str">
        <f>IF('04（様式３）単位・時間数の新旧対照表 '!D61="","",'04（様式３）単位・時間数の新旧対照表 '!D61)</f>
        <v/>
      </c>
      <c r="E63" s="384" t="str">
        <f>IF('04（様式３）単位・時間数の新旧対照表 '!E61="","",'04（様式３）単位・時間数の新旧対照表 '!E61)</f>
        <v/>
      </c>
      <c r="F63" s="383"/>
      <c r="G63" s="91"/>
    </row>
    <row r="64" spans="2:7" ht="19.5" thickBot="1" x14ac:dyDescent="0.2">
      <c r="B64" s="89"/>
      <c r="C64" s="424" t="s">
        <v>135</v>
      </c>
      <c r="D64" s="383" t="str">
        <f>IF('04（様式３）単位・時間数の新旧対照表 '!D62="","",'04（様式３）単位・時間数の新旧対照表 '!D62)</f>
        <v/>
      </c>
      <c r="E64" s="384" t="str">
        <f>IF('04（様式３）単位・時間数の新旧対照表 '!E62="","",'04（様式３）単位・時間数の新旧対照表 '!E62)</f>
        <v/>
      </c>
      <c r="F64" s="383"/>
      <c r="G64" s="91"/>
    </row>
    <row r="65" spans="2:7" s="349" customFormat="1" ht="19.5" thickBot="1" x14ac:dyDescent="0.2">
      <c r="B65" s="89"/>
      <c r="C65" s="425"/>
      <c r="D65" s="383" t="str">
        <f>IF('04（様式３）単位・時間数の新旧対照表 '!D63="","",'04（様式３）単位・時間数の新旧対照表 '!D63)</f>
        <v/>
      </c>
      <c r="E65" s="384" t="str">
        <f>IF('04（様式３）単位・時間数の新旧対照表 '!E63="","",'04（様式３）単位・時間数の新旧対照表 '!E63)</f>
        <v/>
      </c>
      <c r="F65" s="383"/>
      <c r="G65" s="91"/>
    </row>
    <row r="66" spans="2:7" s="349" customFormat="1" ht="19.5" thickBot="1" x14ac:dyDescent="0.2">
      <c r="B66" s="89"/>
      <c r="C66" s="425"/>
      <c r="D66" s="383" t="str">
        <f>IF('04（様式３）単位・時間数の新旧対照表 '!D64="","",'04（様式３）単位・時間数の新旧対照表 '!D64)</f>
        <v/>
      </c>
      <c r="E66" s="384" t="str">
        <f>IF('04（様式３）単位・時間数の新旧対照表 '!E64="","",'04（様式３）単位・時間数の新旧対照表 '!E64)</f>
        <v/>
      </c>
      <c r="F66" s="383"/>
      <c r="G66" s="91"/>
    </row>
    <row r="67" spans="2:7" s="352" customFormat="1" ht="19.5" thickBot="1" x14ac:dyDescent="0.2">
      <c r="B67" s="89"/>
      <c r="C67" s="425"/>
      <c r="D67" s="383" t="str">
        <f>IF('04（様式３）単位・時間数の新旧対照表 '!D65="","",'04（様式３）単位・時間数の新旧対照表 '!D65)</f>
        <v/>
      </c>
      <c r="E67" s="384" t="str">
        <f>IF('04（様式３）単位・時間数の新旧対照表 '!E65="","",'04（様式３）単位・時間数の新旧対照表 '!E65)</f>
        <v/>
      </c>
      <c r="F67" s="383"/>
      <c r="G67" s="91"/>
    </row>
    <row r="68" spans="2:7" s="352" customFormat="1" ht="19.5" thickBot="1" x14ac:dyDescent="0.2">
      <c r="B68" s="89"/>
      <c r="C68" s="425"/>
      <c r="D68" s="383" t="str">
        <f>IF('04（様式３）単位・時間数の新旧対照表 '!D66="","",'04（様式３）単位・時間数の新旧対照表 '!D66)</f>
        <v/>
      </c>
      <c r="E68" s="384" t="str">
        <f>IF('04（様式３）単位・時間数の新旧対照表 '!E66="","",'04（様式３）単位・時間数の新旧対照表 '!E66)</f>
        <v/>
      </c>
      <c r="F68" s="383"/>
      <c r="G68" s="91"/>
    </row>
    <row r="69" spans="2:7" s="352" customFormat="1" ht="19.5" thickBot="1" x14ac:dyDescent="0.2">
      <c r="B69" s="89"/>
      <c r="C69" s="425"/>
      <c r="D69" s="383" t="str">
        <f>IF('04（様式３）単位・時間数の新旧対照表 '!D191="","",'04（様式３）単位・時間数の新旧対照表 '!D191)</f>
        <v/>
      </c>
      <c r="E69" s="384" t="str">
        <f>IF('04（様式３）単位・時間数の新旧対照表 '!E191="","",'04（様式３）単位・時間数の新旧対照表 '!E191)</f>
        <v/>
      </c>
      <c r="F69" s="383"/>
      <c r="G69" s="91"/>
    </row>
    <row r="70" spans="2:7" s="352" customFormat="1" ht="19.5" thickBot="1" x14ac:dyDescent="0.2">
      <c r="B70" s="89"/>
      <c r="C70" s="425"/>
      <c r="D70" s="383" t="str">
        <f>IF('04（様式３）単位・時間数の新旧対照表 '!D192="","",'04（様式３）単位・時間数の新旧対照表 '!D192)</f>
        <v/>
      </c>
      <c r="E70" s="384" t="str">
        <f>IF('04（様式３）単位・時間数の新旧対照表 '!E192="","",'04（様式３）単位・時間数の新旧対照表 '!E192)</f>
        <v/>
      </c>
      <c r="F70" s="383"/>
      <c r="G70" s="91"/>
    </row>
    <row r="71" spans="2:7" s="352" customFormat="1" ht="19.5" thickBot="1" x14ac:dyDescent="0.2">
      <c r="B71" s="89"/>
      <c r="C71" s="425"/>
      <c r="D71" s="383" t="str">
        <f>IF('04（様式３）単位・時間数の新旧対照表 '!D193="","",'04（様式３）単位・時間数の新旧対照表 '!D193)</f>
        <v/>
      </c>
      <c r="E71" s="384" t="str">
        <f>IF('04（様式３）単位・時間数の新旧対照表 '!E193="","",'04（様式３）単位・時間数の新旧対照表 '!E193)</f>
        <v/>
      </c>
      <c r="F71" s="383"/>
      <c r="G71" s="91"/>
    </row>
    <row r="72" spans="2:7" s="349" customFormat="1" ht="19.5" thickBot="1" x14ac:dyDescent="0.2">
      <c r="B72" s="89"/>
      <c r="C72" s="425"/>
      <c r="D72" s="383" t="str">
        <f>IF('04（様式３）単位・時間数の新旧対照表 '!D194="","",'04（様式３）単位・時間数の新旧対照表 '!D194)</f>
        <v/>
      </c>
      <c r="E72" s="384" t="str">
        <f>IF('04（様式３）単位・時間数の新旧対照表 '!E194="","",'04（様式３）単位・時間数の新旧対照表 '!E194)</f>
        <v/>
      </c>
      <c r="F72" s="383"/>
      <c r="G72" s="91"/>
    </row>
    <row r="73" spans="2:7" s="349" customFormat="1" ht="19.5" thickBot="1" x14ac:dyDescent="0.2">
      <c r="B73" s="89"/>
      <c r="C73" s="426"/>
      <c r="D73" s="383" t="str">
        <f>IF('04（様式３）単位・時間数の新旧対照表 '!D195="","",'04（様式３）単位・時間数の新旧対照表 '!D195)</f>
        <v/>
      </c>
      <c r="E73" s="384" t="str">
        <f>IF('04（様式３）単位・時間数の新旧対照表 '!E195="","",'04（様式３）単位・時間数の新旧対照表 '!E195)</f>
        <v/>
      </c>
      <c r="F73" s="383"/>
      <c r="G73" s="91"/>
    </row>
    <row r="74" spans="2:7" ht="19.5" thickBot="1" x14ac:dyDescent="0.2">
      <c r="B74" s="89"/>
      <c r="C74" s="424" t="s">
        <v>136</v>
      </c>
      <c r="D74" s="383" t="str">
        <f>IF('04（様式３）単位・時間数の新旧対照表 '!D67="","",'04（様式３）単位・時間数の新旧対照表 '!D67)</f>
        <v/>
      </c>
      <c r="E74" s="384" t="str">
        <f>IF('04（様式３）単位・時間数の新旧対照表 '!E67="","",'04（様式３）単位・時間数の新旧対照表 '!E67)</f>
        <v/>
      </c>
      <c r="F74" s="383"/>
      <c r="G74" s="91"/>
    </row>
    <row r="75" spans="2:7" s="349" customFormat="1" ht="19.5" thickBot="1" x14ac:dyDescent="0.2">
      <c r="B75" s="89"/>
      <c r="C75" s="425"/>
      <c r="D75" s="383" t="str">
        <f>IF('04（様式３）単位・時間数の新旧対照表 '!D68="","",'04（様式３）単位・時間数の新旧対照表 '!D68)</f>
        <v/>
      </c>
      <c r="E75" s="384" t="str">
        <f>IF('04（様式３）単位・時間数の新旧対照表 '!E68="","",'04（様式３）単位・時間数の新旧対照表 '!E68)</f>
        <v/>
      </c>
      <c r="F75" s="383"/>
      <c r="G75" s="91"/>
    </row>
    <row r="76" spans="2:7" s="349" customFormat="1" ht="19.5" thickBot="1" x14ac:dyDescent="0.2">
      <c r="B76" s="89"/>
      <c r="C76" s="425"/>
      <c r="D76" s="383" t="str">
        <f>IF('04（様式３）単位・時間数の新旧対照表 '!D69="","",'04（様式３）単位・時間数の新旧対照表 '!D69)</f>
        <v/>
      </c>
      <c r="E76" s="384" t="str">
        <f>IF('04（様式３）単位・時間数の新旧対照表 '!E69="","",'04（様式３）単位・時間数の新旧対照表 '!E69)</f>
        <v/>
      </c>
      <c r="F76" s="383"/>
      <c r="G76" s="91"/>
    </row>
    <row r="77" spans="2:7" s="349" customFormat="1" ht="19.5" thickBot="1" x14ac:dyDescent="0.2">
      <c r="B77" s="89"/>
      <c r="C77" s="425"/>
      <c r="D77" s="383" t="str">
        <f>IF('04（様式３）単位・時間数の新旧対照表 '!D70="","",'04（様式３）単位・時間数の新旧対照表 '!D70)</f>
        <v/>
      </c>
      <c r="E77" s="384" t="str">
        <f>IF('04（様式３）単位・時間数の新旧対照表 '!E70="","",'04（様式３）単位・時間数の新旧対照表 '!E70)</f>
        <v/>
      </c>
      <c r="F77" s="383"/>
      <c r="G77" s="91"/>
    </row>
    <row r="78" spans="2:7" s="375" customFormat="1" ht="19.5" thickBot="1" x14ac:dyDescent="0.2">
      <c r="B78" s="89"/>
      <c r="C78" s="425"/>
      <c r="D78" s="383" t="str">
        <f>IF('04（様式３）単位・時間数の新旧対照表 '!D71="","",'04（様式３）単位・時間数の新旧対照表 '!D71)</f>
        <v/>
      </c>
      <c r="E78" s="384" t="str">
        <f>IF('04（様式３）単位・時間数の新旧対照表 '!E71="","",'04（様式３）単位・時間数の新旧対照表 '!E71)</f>
        <v/>
      </c>
      <c r="F78" s="383"/>
      <c r="G78" s="91"/>
    </row>
    <row r="79" spans="2:7" s="385" customFormat="1" ht="19.5" thickBot="1" x14ac:dyDescent="0.2">
      <c r="B79" s="89"/>
      <c r="C79" s="425"/>
      <c r="D79" s="383" t="str">
        <f>IF('04（様式３）単位・時間数の新旧対照表 '!D72="","",'04（様式３）単位・時間数の新旧対照表 '!D72)</f>
        <v/>
      </c>
      <c r="E79" s="384" t="str">
        <f>IF('04（様式３）単位・時間数の新旧対照表 '!E72="","",'04（様式３）単位・時間数の新旧対照表 '!E72)</f>
        <v/>
      </c>
      <c r="F79" s="383"/>
      <c r="G79" s="91"/>
    </row>
    <row r="80" spans="2:7" s="385" customFormat="1" ht="19.5" thickBot="1" x14ac:dyDescent="0.2">
      <c r="B80" s="89"/>
      <c r="C80" s="425"/>
      <c r="D80" s="383" t="str">
        <f>IF('04（様式３）単位・時間数の新旧対照表 '!D73="","",'04（様式３）単位・時間数の新旧対照表 '!D73)</f>
        <v/>
      </c>
      <c r="E80" s="384" t="str">
        <f>IF('04（様式３）単位・時間数の新旧対照表 '!E73="","",'04（様式３）単位・時間数の新旧対照表 '!E73)</f>
        <v/>
      </c>
      <c r="F80" s="383"/>
      <c r="G80" s="91"/>
    </row>
    <row r="81" spans="2:7" s="349" customFormat="1" ht="19.5" thickBot="1" x14ac:dyDescent="0.2">
      <c r="B81" s="89"/>
      <c r="C81" s="426"/>
      <c r="D81" s="383" t="str">
        <f>IF('04（様式３）単位・時間数の新旧対照表 '!D74="","",'04（様式３）単位・時間数の新旧対照表 '!D74)</f>
        <v/>
      </c>
      <c r="E81" s="384" t="str">
        <f>IF('04（様式３）単位・時間数の新旧対照表 '!E74="","",'04（様式３）単位・時間数の新旧対照表 '!E74)</f>
        <v/>
      </c>
      <c r="F81" s="383"/>
      <c r="G81" s="91"/>
    </row>
    <row r="82" spans="2:7" ht="19.5" thickBot="1" x14ac:dyDescent="0.2">
      <c r="B82" s="89"/>
      <c r="C82" s="424" t="s">
        <v>137</v>
      </c>
      <c r="D82" s="383" t="str">
        <f>IF('04（様式３）単位・時間数の新旧対照表 '!D75="","",'04（様式３）単位・時間数の新旧対照表 '!D75)</f>
        <v/>
      </c>
      <c r="E82" s="384" t="str">
        <f>IF('04（様式３）単位・時間数の新旧対照表 '!E75="","",'04（様式３）単位・時間数の新旧対照表 '!E75)</f>
        <v/>
      </c>
      <c r="F82" s="383"/>
      <c r="G82" s="91"/>
    </row>
    <row r="83" spans="2:7" s="349" customFormat="1" ht="19.5" thickBot="1" x14ac:dyDescent="0.2">
      <c r="B83" s="89"/>
      <c r="C83" s="425"/>
      <c r="D83" s="383" t="str">
        <f>IF('04（様式３）単位・時間数の新旧対照表 '!D76="","",'04（様式３）単位・時間数の新旧対照表 '!D76)</f>
        <v/>
      </c>
      <c r="E83" s="384" t="str">
        <f>IF('04（様式３）単位・時間数の新旧対照表 '!E76="","",'04（様式３）単位・時間数の新旧対照表 '!E76)</f>
        <v/>
      </c>
      <c r="F83" s="383"/>
      <c r="G83" s="91"/>
    </row>
    <row r="84" spans="2:7" s="349" customFormat="1" ht="19.5" thickBot="1" x14ac:dyDescent="0.2">
      <c r="B84" s="89"/>
      <c r="C84" s="425"/>
      <c r="D84" s="383" t="str">
        <f>IF('04（様式３）単位・時間数の新旧対照表 '!D77="","",'04（様式３）単位・時間数の新旧対照表 '!D77)</f>
        <v/>
      </c>
      <c r="E84" s="384" t="str">
        <f>IF('04（様式３）単位・時間数の新旧対照表 '!E77="","",'04（様式３）単位・時間数の新旧対照表 '!E77)</f>
        <v/>
      </c>
      <c r="F84" s="383"/>
      <c r="G84" s="91"/>
    </row>
    <row r="85" spans="2:7" s="349" customFormat="1" ht="19.5" thickBot="1" x14ac:dyDescent="0.2">
      <c r="B85" s="89"/>
      <c r="C85" s="425"/>
      <c r="D85" s="383" t="str">
        <f>IF('04（様式３）単位・時間数の新旧対照表 '!D78="","",'04（様式３）単位・時間数の新旧対照表 '!D78)</f>
        <v/>
      </c>
      <c r="E85" s="384" t="str">
        <f>IF('04（様式３）単位・時間数の新旧対照表 '!E78="","",'04（様式３）単位・時間数の新旧対照表 '!E78)</f>
        <v/>
      </c>
      <c r="F85" s="383"/>
      <c r="G85" s="91"/>
    </row>
    <row r="86" spans="2:7" s="375" customFormat="1" ht="19.5" thickBot="1" x14ac:dyDescent="0.2">
      <c r="B86" s="89"/>
      <c r="C86" s="425"/>
      <c r="D86" s="383" t="str">
        <f>IF('04（様式３）単位・時間数の新旧対照表 '!D79="","",'04（様式３）単位・時間数の新旧対照表 '!D79)</f>
        <v/>
      </c>
      <c r="E86" s="384" t="str">
        <f>IF('04（様式３）単位・時間数の新旧対照表 '!E79="","",'04（様式３）単位・時間数の新旧対照表 '!E79)</f>
        <v/>
      </c>
      <c r="F86" s="383"/>
      <c r="G86" s="91"/>
    </row>
    <row r="87" spans="2:7" s="375" customFormat="1" ht="19.5" thickBot="1" x14ac:dyDescent="0.2">
      <c r="B87" s="89"/>
      <c r="C87" s="425"/>
      <c r="D87" s="383" t="str">
        <f>IF('04（様式３）単位・時間数の新旧対照表 '!D80="","",'04（様式３）単位・時間数の新旧対照表 '!D80)</f>
        <v/>
      </c>
      <c r="E87" s="384" t="str">
        <f>IF('04（様式３）単位・時間数の新旧対照表 '!E80="","",'04（様式３）単位・時間数の新旧対照表 '!E80)</f>
        <v/>
      </c>
      <c r="F87" s="383"/>
      <c r="G87" s="91"/>
    </row>
    <row r="88" spans="2:7" s="349" customFormat="1" ht="19.5" thickBot="1" x14ac:dyDescent="0.2">
      <c r="B88" s="89"/>
      <c r="C88" s="426"/>
      <c r="D88" s="383" t="str">
        <f>IF('04（様式３）単位・時間数の新旧対照表 '!D81="","",'04（様式３）単位・時間数の新旧対照表 '!D81)</f>
        <v/>
      </c>
      <c r="E88" s="384" t="str">
        <f>IF('04（様式３）単位・時間数の新旧対照表 '!E81="","",'04（様式３）単位・時間数の新旧対照表 '!E81)</f>
        <v/>
      </c>
      <c r="F88" s="383"/>
      <c r="G88" s="91"/>
    </row>
    <row r="89" spans="2:7" ht="19.5" thickBot="1" x14ac:dyDescent="0.2">
      <c r="B89" s="89"/>
      <c r="C89" s="424" t="s">
        <v>138</v>
      </c>
      <c r="D89" s="383" t="str">
        <f>IF('04（様式３）単位・時間数の新旧対照表 '!D82="","",'04（様式３）単位・時間数の新旧対照表 '!D82)</f>
        <v/>
      </c>
      <c r="E89" s="384" t="str">
        <f>IF('04（様式３）単位・時間数の新旧対照表 '!E82="","",'04（様式３）単位・時間数の新旧対照表 '!E82)</f>
        <v/>
      </c>
      <c r="F89" s="383"/>
      <c r="G89" s="91"/>
    </row>
    <row r="90" spans="2:7" s="349" customFormat="1" ht="19.5" thickBot="1" x14ac:dyDescent="0.2">
      <c r="B90" s="89"/>
      <c r="C90" s="425"/>
      <c r="D90" s="383" t="str">
        <f>IF('04（様式３）単位・時間数の新旧対照表 '!D83="","",'04（様式３）単位・時間数の新旧対照表 '!D83)</f>
        <v/>
      </c>
      <c r="E90" s="384" t="str">
        <f>IF('04（様式３）単位・時間数の新旧対照表 '!E83="","",'04（様式３）単位・時間数の新旧対照表 '!E83)</f>
        <v/>
      </c>
      <c r="F90" s="383"/>
      <c r="G90" s="91"/>
    </row>
    <row r="91" spans="2:7" s="349" customFormat="1" ht="19.5" thickBot="1" x14ac:dyDescent="0.2">
      <c r="B91" s="89"/>
      <c r="C91" s="425"/>
      <c r="D91" s="383" t="str">
        <f>IF('04（様式３）単位・時間数の新旧対照表 '!D84="","",'04（様式３）単位・時間数の新旧対照表 '!D84)</f>
        <v/>
      </c>
      <c r="E91" s="384" t="str">
        <f>IF('04（様式３）単位・時間数の新旧対照表 '!E84="","",'04（様式３）単位・時間数の新旧対照表 '!E84)</f>
        <v/>
      </c>
      <c r="F91" s="383"/>
      <c r="G91" s="91"/>
    </row>
    <row r="92" spans="2:7" s="349" customFormat="1" ht="19.5" thickBot="1" x14ac:dyDescent="0.2">
      <c r="B92" s="89"/>
      <c r="C92" s="425"/>
      <c r="D92" s="383" t="str">
        <f>IF('04（様式３）単位・時間数の新旧対照表 '!D85="","",'04（様式３）単位・時間数の新旧対照表 '!D85)</f>
        <v/>
      </c>
      <c r="E92" s="384" t="str">
        <f>IF('04（様式３）単位・時間数の新旧対照表 '!E85="","",'04（様式３）単位・時間数の新旧対照表 '!E85)</f>
        <v/>
      </c>
      <c r="F92" s="383"/>
      <c r="G92" s="91"/>
    </row>
    <row r="93" spans="2:7" s="349" customFormat="1" ht="19.5" thickBot="1" x14ac:dyDescent="0.2">
      <c r="B93" s="89"/>
      <c r="C93" s="426"/>
      <c r="D93" s="383" t="str">
        <f>IF('04（様式３）単位・時間数の新旧対照表 '!D86="","",'04（様式３）単位・時間数の新旧対照表 '!D86)</f>
        <v/>
      </c>
      <c r="E93" s="384" t="str">
        <f>IF('04（様式３）単位・時間数の新旧対照表 '!E86="","",'04（様式３）単位・時間数の新旧対照表 '!E86)</f>
        <v/>
      </c>
      <c r="F93" s="383"/>
      <c r="G93" s="91"/>
    </row>
    <row r="94" spans="2:7" ht="19.5" thickBot="1" x14ac:dyDescent="0.2">
      <c r="B94" s="89"/>
      <c r="C94" s="424" t="s">
        <v>139</v>
      </c>
      <c r="D94" s="383" t="str">
        <f>IF('04（様式３）単位・時間数の新旧対照表 '!D87="","",'04（様式３）単位・時間数の新旧対照表 '!D87)</f>
        <v/>
      </c>
      <c r="E94" s="384" t="str">
        <f>IF('04（様式３）単位・時間数の新旧対照表 '!E87="","",'04（様式３）単位・時間数の新旧対照表 '!E87)</f>
        <v/>
      </c>
      <c r="F94" s="383"/>
      <c r="G94" s="91"/>
    </row>
    <row r="95" spans="2:7" s="349" customFormat="1" ht="19.5" thickBot="1" x14ac:dyDescent="0.2">
      <c r="B95" s="89"/>
      <c r="C95" s="425"/>
      <c r="D95" s="383" t="str">
        <f>IF('04（様式３）単位・時間数の新旧対照表 '!D88="","",'04（様式３）単位・時間数の新旧対照表 '!D88)</f>
        <v/>
      </c>
      <c r="E95" s="384" t="str">
        <f>IF('04（様式３）単位・時間数の新旧対照表 '!E88="","",'04（様式３）単位・時間数の新旧対照表 '!E88)</f>
        <v/>
      </c>
      <c r="F95" s="383"/>
      <c r="G95" s="91"/>
    </row>
    <row r="96" spans="2:7" s="349" customFormat="1" ht="19.5" thickBot="1" x14ac:dyDescent="0.2">
      <c r="B96" s="89"/>
      <c r="C96" s="425"/>
      <c r="D96" s="383" t="str">
        <f>IF('04（様式３）単位・時間数の新旧対照表 '!D89="","",'04（様式３）単位・時間数の新旧対照表 '!D89)</f>
        <v/>
      </c>
      <c r="E96" s="384" t="str">
        <f>IF('04（様式３）単位・時間数の新旧対照表 '!E89="","",'04（様式３）単位・時間数の新旧対照表 '!E89)</f>
        <v/>
      </c>
      <c r="F96" s="383"/>
      <c r="G96" s="91"/>
    </row>
    <row r="97" spans="2:7" s="349" customFormat="1" ht="19.5" thickBot="1" x14ac:dyDescent="0.2">
      <c r="B97" s="89"/>
      <c r="C97" s="425"/>
      <c r="D97" s="383" t="str">
        <f>IF('04（様式３）単位・時間数の新旧対照表 '!D90="","",'04（様式３）単位・時間数の新旧対照表 '!D90)</f>
        <v/>
      </c>
      <c r="E97" s="384" t="str">
        <f>IF('04（様式３）単位・時間数の新旧対照表 '!E90="","",'04（様式３）単位・時間数の新旧対照表 '!E90)</f>
        <v/>
      </c>
      <c r="F97" s="383"/>
      <c r="G97" s="91"/>
    </row>
    <row r="98" spans="2:7" s="385" customFormat="1" ht="19.5" thickBot="1" x14ac:dyDescent="0.2">
      <c r="B98" s="89"/>
      <c r="C98" s="425"/>
      <c r="D98" s="383" t="str">
        <f>IF('04（様式３）単位・時間数の新旧対照表 '!D91="","",'04（様式３）単位・時間数の新旧対照表 '!D91)</f>
        <v/>
      </c>
      <c r="E98" s="384" t="str">
        <f>IF('04（様式３）単位・時間数の新旧対照表 '!E91="","",'04（様式３）単位・時間数の新旧対照表 '!E91)</f>
        <v/>
      </c>
      <c r="F98" s="383"/>
      <c r="G98" s="91"/>
    </row>
    <row r="99" spans="2:7" s="385" customFormat="1" ht="19.5" thickBot="1" x14ac:dyDescent="0.2">
      <c r="B99" s="89"/>
      <c r="C99" s="425"/>
      <c r="D99" s="383" t="str">
        <f>IF('04（様式３）単位・時間数の新旧対照表 '!D92="","",'04（様式３）単位・時間数の新旧対照表 '!D92)</f>
        <v/>
      </c>
      <c r="E99" s="384" t="str">
        <f>IF('04（様式３）単位・時間数の新旧対照表 '!E92="","",'04（様式３）単位・時間数の新旧対照表 '!E92)</f>
        <v/>
      </c>
      <c r="F99" s="383"/>
      <c r="G99" s="91"/>
    </row>
    <row r="100" spans="2:7" s="385" customFormat="1" ht="19.5" thickBot="1" x14ac:dyDescent="0.2">
      <c r="B100" s="89"/>
      <c r="C100" s="425"/>
      <c r="D100" s="383" t="str">
        <f>IF('04（様式３）単位・時間数の新旧対照表 '!D93="","",'04（様式３）単位・時間数の新旧対照表 '!D93)</f>
        <v/>
      </c>
      <c r="E100" s="384" t="str">
        <f>IF('04（様式３）単位・時間数の新旧対照表 '!E93="","",'04（様式３）単位・時間数の新旧対照表 '!E93)</f>
        <v/>
      </c>
      <c r="F100" s="383"/>
      <c r="G100" s="91"/>
    </row>
    <row r="101" spans="2:7" s="349" customFormat="1" ht="19.5" thickBot="1" x14ac:dyDescent="0.2">
      <c r="B101" s="89"/>
      <c r="C101" s="426"/>
      <c r="D101" s="383" t="str">
        <f>IF('04（様式３）単位・時間数の新旧対照表 '!D94="","",'04（様式３）単位・時間数の新旧対照表 '!D94)</f>
        <v/>
      </c>
      <c r="E101" s="384" t="str">
        <f>IF('04（様式３）単位・時間数の新旧対照表 '!E94="","",'04（様式３）単位・時間数の新旧対照表 '!E94)</f>
        <v/>
      </c>
      <c r="F101" s="383"/>
      <c r="G101" s="91"/>
    </row>
    <row r="102" spans="2:7" ht="19.5" thickBot="1" x14ac:dyDescent="0.2">
      <c r="B102" s="89"/>
      <c r="C102" s="424" t="s">
        <v>140</v>
      </c>
      <c r="D102" s="383" t="str">
        <f>IF('04（様式３）単位・時間数の新旧対照表 '!D95="","",'04（様式３）単位・時間数の新旧対照表 '!D95)</f>
        <v/>
      </c>
      <c r="E102" s="384" t="str">
        <f>IF('04（様式３）単位・時間数の新旧対照表 '!E95="","",'04（様式３）単位・時間数の新旧対照表 '!E95)</f>
        <v/>
      </c>
      <c r="F102" s="383"/>
      <c r="G102" s="91"/>
    </row>
    <row r="103" spans="2:7" s="349" customFormat="1" ht="19.5" thickBot="1" x14ac:dyDescent="0.2">
      <c r="B103" s="89"/>
      <c r="C103" s="425"/>
      <c r="D103" s="383" t="str">
        <f>IF('04（様式３）単位・時間数の新旧対照表 '!D96="","",'04（様式３）単位・時間数の新旧対照表 '!D96)</f>
        <v/>
      </c>
      <c r="E103" s="384" t="str">
        <f>IF('04（様式３）単位・時間数の新旧対照表 '!E96="","",'04（様式３）単位・時間数の新旧対照表 '!E96)</f>
        <v/>
      </c>
      <c r="F103" s="383"/>
      <c r="G103" s="91"/>
    </row>
    <row r="104" spans="2:7" s="349" customFormat="1" ht="19.5" thickBot="1" x14ac:dyDescent="0.2">
      <c r="B104" s="89"/>
      <c r="C104" s="425"/>
      <c r="D104" s="383" t="str">
        <f>IF('04（様式３）単位・時間数の新旧対照表 '!D97="","",'04（様式３）単位・時間数の新旧対照表 '!D97)</f>
        <v/>
      </c>
      <c r="E104" s="384" t="str">
        <f>IF('04（様式３）単位・時間数の新旧対照表 '!E97="","",'04（様式３）単位・時間数の新旧対照表 '!E97)</f>
        <v/>
      </c>
      <c r="F104" s="383"/>
      <c r="G104" s="91"/>
    </row>
    <row r="105" spans="2:7" s="349" customFormat="1" ht="19.5" thickBot="1" x14ac:dyDescent="0.2">
      <c r="B105" s="89"/>
      <c r="C105" s="425"/>
      <c r="D105" s="383" t="str">
        <f>IF('04（様式３）単位・時間数の新旧対照表 '!D98="","",'04（様式３）単位・時間数の新旧対照表 '!D98)</f>
        <v/>
      </c>
      <c r="E105" s="384" t="str">
        <f>IF('04（様式３）単位・時間数の新旧対照表 '!E98="","",'04（様式３）単位・時間数の新旧対照表 '!E98)</f>
        <v/>
      </c>
      <c r="F105" s="383"/>
      <c r="G105" s="91"/>
    </row>
    <row r="106" spans="2:7" s="349" customFormat="1" ht="19.5" thickBot="1" x14ac:dyDescent="0.2">
      <c r="B106" s="89"/>
      <c r="C106" s="426"/>
      <c r="D106" s="383" t="str">
        <f>IF('04（様式３）単位・時間数の新旧対照表 '!D99="","",'04（様式３）単位・時間数の新旧対照表 '!D99)</f>
        <v/>
      </c>
      <c r="E106" s="384" t="str">
        <f>IF('04（様式３）単位・時間数の新旧対照表 '!E99="","",'04（様式３）単位・時間数の新旧対照表 '!E99)</f>
        <v/>
      </c>
      <c r="F106" s="383"/>
      <c r="G106" s="91"/>
    </row>
    <row r="107" spans="2:7" ht="19.5" thickBot="1" x14ac:dyDescent="0.2">
      <c r="B107" s="89"/>
      <c r="C107" s="424" t="s">
        <v>141</v>
      </c>
      <c r="D107" s="383" t="str">
        <f>IF('04（様式３）単位・時間数の新旧対照表 '!D100="","",'04（様式３）単位・時間数の新旧対照表 '!D100)</f>
        <v/>
      </c>
      <c r="E107" s="384" t="str">
        <f>IF('04（様式３）単位・時間数の新旧対照表 '!E100="","",'04（様式３）単位・時間数の新旧対照表 '!E100)</f>
        <v/>
      </c>
      <c r="F107" s="383"/>
      <c r="G107" s="91"/>
    </row>
    <row r="108" spans="2:7" s="392" customFormat="1" ht="19.5" thickBot="1" x14ac:dyDescent="0.2">
      <c r="B108" s="89"/>
      <c r="C108" s="425"/>
      <c r="D108" s="383" t="str">
        <f>IF('04（様式３）単位・時間数の新旧対照表 '!D101="","",'04（様式３）単位・時間数の新旧対照表 '!D101)</f>
        <v/>
      </c>
      <c r="E108" s="384" t="str">
        <f>IF('04（様式３）単位・時間数の新旧対照表 '!E101="","",'04（様式３）単位・時間数の新旧対照表 '!E101)</f>
        <v/>
      </c>
      <c r="F108" s="383"/>
      <c r="G108" s="91"/>
    </row>
    <row r="109" spans="2:7" s="392" customFormat="1" ht="19.5" thickBot="1" x14ac:dyDescent="0.2">
      <c r="B109" s="89"/>
      <c r="C109" s="425"/>
      <c r="D109" s="383" t="str">
        <f>IF('04（様式３）単位・時間数の新旧対照表 '!D102="","",'04（様式３）単位・時間数の新旧対照表 '!D102)</f>
        <v/>
      </c>
      <c r="E109" s="384" t="str">
        <f>IF('04（様式３）単位・時間数の新旧対照表 '!E102="","",'04（様式３）単位・時間数の新旧対照表 '!E102)</f>
        <v/>
      </c>
      <c r="F109" s="383"/>
      <c r="G109" s="91"/>
    </row>
    <row r="110" spans="2:7" s="392" customFormat="1" ht="19.5" thickBot="1" x14ac:dyDescent="0.2">
      <c r="B110" s="89"/>
      <c r="C110" s="425"/>
      <c r="D110" s="383" t="str">
        <f>IF('04（様式３）単位・時間数の新旧対照表 '!D103="","",'04（様式３）単位・時間数の新旧対照表 '!D103)</f>
        <v/>
      </c>
      <c r="E110" s="384" t="str">
        <f>IF('04（様式３）単位・時間数の新旧対照表 '!E103="","",'04（様式３）単位・時間数の新旧対照表 '!E103)</f>
        <v/>
      </c>
      <c r="F110" s="383"/>
      <c r="G110" s="91"/>
    </row>
    <row r="111" spans="2:7" s="392" customFormat="1" ht="19.5" thickBot="1" x14ac:dyDescent="0.2">
      <c r="B111" s="89"/>
      <c r="C111" s="425"/>
      <c r="D111" s="383" t="str">
        <f>IF('04（様式３）単位・時間数の新旧対照表 '!D104="","",'04（様式３）単位・時間数の新旧対照表 '!D104)</f>
        <v/>
      </c>
      <c r="E111" s="384" t="str">
        <f>IF('04（様式３）単位・時間数の新旧対照表 '!E104="","",'04（様式３）単位・時間数の新旧対照表 '!E104)</f>
        <v/>
      </c>
      <c r="F111" s="383"/>
      <c r="G111" s="91"/>
    </row>
    <row r="112" spans="2:7" s="392" customFormat="1" ht="19.5" thickBot="1" x14ac:dyDescent="0.2">
      <c r="B112" s="89"/>
      <c r="C112" s="425"/>
      <c r="D112" s="383" t="str">
        <f>IF('04（様式３）単位・時間数の新旧対照表 '!D105="","",'04（様式３）単位・時間数の新旧対照表 '!D105)</f>
        <v/>
      </c>
      <c r="E112" s="384" t="str">
        <f>IF('04（様式３）単位・時間数の新旧対照表 '!E105="","",'04（様式３）単位・時間数の新旧対照表 '!E105)</f>
        <v/>
      </c>
      <c r="F112" s="383"/>
      <c r="G112" s="91"/>
    </row>
    <row r="113" spans="2:7" s="349" customFormat="1" ht="19.5" thickBot="1" x14ac:dyDescent="0.2">
      <c r="B113" s="89"/>
      <c r="C113" s="425"/>
      <c r="D113" s="383" t="str">
        <f>IF('04（様式３）単位・時間数の新旧対照表 '!D106="","",'04（様式３）単位・時間数の新旧対照表 '!D106)</f>
        <v/>
      </c>
      <c r="E113" s="384" t="str">
        <f>IF('04（様式３）単位・時間数の新旧対照表 '!E106="","",'04（様式３）単位・時間数の新旧対照表 '!E106)</f>
        <v/>
      </c>
      <c r="F113" s="383"/>
      <c r="G113" s="91"/>
    </row>
    <row r="114" spans="2:7" s="349" customFormat="1" ht="19.5" thickBot="1" x14ac:dyDescent="0.2">
      <c r="B114" s="89"/>
      <c r="C114" s="425"/>
      <c r="D114" s="383" t="str">
        <f>IF('04（様式３）単位・時間数の新旧対照表 '!D107="","",'04（様式３）単位・時間数の新旧対照表 '!D107)</f>
        <v/>
      </c>
      <c r="E114" s="384" t="str">
        <f>IF('04（様式３）単位・時間数の新旧対照表 '!E107="","",'04（様式３）単位・時間数の新旧対照表 '!E107)</f>
        <v/>
      </c>
      <c r="F114" s="383"/>
      <c r="G114" s="91"/>
    </row>
    <row r="115" spans="2:7" s="352" customFormat="1" ht="19.5" thickBot="1" x14ac:dyDescent="0.2">
      <c r="B115" s="89"/>
      <c r="C115" s="425"/>
      <c r="D115" s="383" t="str">
        <f>IF('04（様式３）単位・時間数の新旧対照表 '!D108="","",'04（様式３）単位・時間数の新旧対照表 '!D108)</f>
        <v/>
      </c>
      <c r="E115" s="384" t="str">
        <f>IF('04（様式３）単位・時間数の新旧対照表 '!E108="","",'04（様式３）単位・時間数の新旧対照表 '!E108)</f>
        <v/>
      </c>
      <c r="F115" s="383"/>
      <c r="G115" s="91"/>
    </row>
    <row r="116" spans="2:7" s="352" customFormat="1" ht="19.5" thickBot="1" x14ac:dyDescent="0.2">
      <c r="B116" s="89"/>
      <c r="C116" s="425"/>
      <c r="D116" s="383" t="str">
        <f>IF('04（様式３）単位・時間数の新旧対照表 '!D109="","",'04（様式３）単位・時間数の新旧対照表 '!D109)</f>
        <v/>
      </c>
      <c r="E116" s="384" t="str">
        <f>IF('04（様式３）単位・時間数の新旧対照表 '!E109="","",'04（様式３）単位・時間数の新旧対照表 '!E109)</f>
        <v/>
      </c>
      <c r="F116" s="383"/>
      <c r="G116" s="91"/>
    </row>
    <row r="117" spans="2:7" s="385" customFormat="1" ht="19.5" thickBot="1" x14ac:dyDescent="0.2">
      <c r="B117" s="89"/>
      <c r="C117" s="425"/>
      <c r="D117" s="383" t="str">
        <f>IF('04（様式３）単位・時間数の新旧対照表 '!D110="","",'04（様式３）単位・時間数の新旧対照表 '!D110)</f>
        <v/>
      </c>
      <c r="E117" s="384" t="str">
        <f>IF('04（様式３）単位・時間数の新旧対照表 '!E110="","",'04（様式３）単位・時間数の新旧対照表 '!E110)</f>
        <v/>
      </c>
      <c r="F117" s="383"/>
      <c r="G117" s="91"/>
    </row>
    <row r="118" spans="2:7" s="385" customFormat="1" ht="19.5" thickBot="1" x14ac:dyDescent="0.2">
      <c r="B118" s="89"/>
      <c r="C118" s="425"/>
      <c r="D118" s="383" t="str">
        <f>IF('04（様式３）単位・時間数の新旧対照表 '!D111="","",'04（様式３）単位・時間数の新旧対照表 '!D111)</f>
        <v/>
      </c>
      <c r="E118" s="384" t="str">
        <f>IF('04（様式３）単位・時間数の新旧対照表 '!E111="","",'04（様式３）単位・時間数の新旧対照表 '!E111)</f>
        <v/>
      </c>
      <c r="F118" s="383"/>
      <c r="G118" s="91"/>
    </row>
    <row r="119" spans="2:7" s="352" customFormat="1" ht="19.5" thickBot="1" x14ac:dyDescent="0.2">
      <c r="B119" s="89"/>
      <c r="C119" s="425"/>
      <c r="D119" s="383" t="str">
        <f>IF('04（様式３）単位・時間数の新旧対照表 '!D112="","",'04（様式３）単位・時間数の新旧対照表 '!D112)</f>
        <v/>
      </c>
      <c r="E119" s="384" t="str">
        <f>IF('04（様式３）単位・時間数の新旧対照表 '!E112="","",'04（様式３）単位・時間数の新旧対照表 '!E112)</f>
        <v/>
      </c>
      <c r="F119" s="383"/>
      <c r="G119" s="91"/>
    </row>
    <row r="120" spans="2:7" s="352" customFormat="1" ht="19.5" thickBot="1" x14ac:dyDescent="0.2">
      <c r="B120" s="89"/>
      <c r="C120" s="425"/>
      <c r="D120" s="383" t="str">
        <f>IF('04（様式３）単位・時間数の新旧対照表 '!D113="","",'04（様式３）単位・時間数の新旧対照表 '!D113)</f>
        <v/>
      </c>
      <c r="E120" s="384" t="str">
        <f>IF('04（様式３）単位・時間数の新旧対照表 '!E113="","",'04（様式３）単位・時間数の新旧対照表 '!E113)</f>
        <v/>
      </c>
      <c r="F120" s="383"/>
      <c r="G120" s="91"/>
    </row>
    <row r="121" spans="2:7" s="352" customFormat="1" ht="19.5" thickBot="1" x14ac:dyDescent="0.2">
      <c r="B121" s="89"/>
      <c r="C121" s="425"/>
      <c r="D121" s="398" t="str">
        <f>IF('04（様式３）単位・時間数の新旧対照表 '!D124="","",'04（様式３）単位・時間数の新旧対照表 '!D124)</f>
        <v/>
      </c>
      <c r="E121" s="399" t="str">
        <f>IF('04（様式３）単位・時間数の新旧対照表 '!E124="","",'04（様式３）単位・時間数の新旧対照表 '!E124)</f>
        <v/>
      </c>
      <c r="F121" s="398"/>
      <c r="G121" s="91"/>
    </row>
    <row r="122" spans="2:7" s="349" customFormat="1" ht="19.5" thickBot="1" x14ac:dyDescent="0.2">
      <c r="B122" s="89"/>
      <c r="C122" s="425"/>
      <c r="D122" s="383" t="str">
        <f>IF('04（様式３）単位・時間数の新旧対照表 '!D125="","",'04（様式３）単位・時間数の新旧対照表 '!D125)</f>
        <v/>
      </c>
      <c r="E122" s="384" t="str">
        <f>IF('04（様式３）単位・時間数の新旧対照表 '!E125="","",'04（様式３）単位・時間数の新旧対照表 '!E125)</f>
        <v/>
      </c>
      <c r="F122" s="383"/>
      <c r="G122" s="91"/>
    </row>
    <row r="123" spans="2:7" s="375" customFormat="1" ht="19.5" thickBot="1" x14ac:dyDescent="0.2">
      <c r="B123" s="89"/>
      <c r="C123" s="425"/>
      <c r="D123" s="383" t="str">
        <f>IF('04（様式３）単位・時間数の新旧対照表 '!D126="","",'04（様式３）単位・時間数の新旧対照表 '!D126)</f>
        <v/>
      </c>
      <c r="E123" s="384" t="str">
        <f>IF('04（様式３）単位・時間数の新旧対照表 '!E126="","",'04（様式３）単位・時間数の新旧対照表 '!E126)</f>
        <v/>
      </c>
      <c r="F123" s="383"/>
      <c r="G123" s="91"/>
    </row>
    <row r="124" spans="2:7" s="375" customFormat="1" ht="19.5" thickBot="1" x14ac:dyDescent="0.2">
      <c r="B124" s="89"/>
      <c r="C124" s="425"/>
      <c r="D124" s="383" t="str">
        <f>IF('04（様式３）単位・時間数の新旧対照表 '!D127="","",'04（様式３）単位・時間数の新旧対照表 '!D127)</f>
        <v/>
      </c>
      <c r="E124" s="384" t="str">
        <f>IF('04（様式３）単位・時間数の新旧対照表 '!E127="","",'04（様式３）単位・時間数の新旧対照表 '!E127)</f>
        <v/>
      </c>
      <c r="F124" s="383"/>
      <c r="G124" s="91"/>
    </row>
    <row r="125" spans="2:7" s="375" customFormat="1" ht="19.5" thickBot="1" x14ac:dyDescent="0.2">
      <c r="B125" s="89"/>
      <c r="C125" s="425"/>
      <c r="D125" s="383" t="str">
        <f>IF('04（様式３）単位・時間数の新旧対照表 '!D128="","",'04（様式３）単位・時間数の新旧対照表 '!D128)</f>
        <v/>
      </c>
      <c r="E125" s="384" t="str">
        <f>IF('04（様式３）単位・時間数の新旧対照表 '!E128="","",'04（様式３）単位・時間数の新旧対照表 '!E128)</f>
        <v/>
      </c>
      <c r="F125" s="383"/>
      <c r="G125" s="91"/>
    </row>
    <row r="126" spans="2:7" s="375" customFormat="1" ht="19.5" thickBot="1" x14ac:dyDescent="0.2">
      <c r="B126" s="89"/>
      <c r="C126" s="425"/>
      <c r="D126" s="383" t="str">
        <f>IF('04（様式３）単位・時間数の新旧対照表 '!D129="","",'04（様式３）単位・時間数の新旧対照表 '!D129)</f>
        <v/>
      </c>
      <c r="E126" s="384" t="str">
        <f>IF('04（様式３）単位・時間数の新旧対照表 '!E129="","",'04（様式３）単位・時間数の新旧対照表 '!E129)</f>
        <v/>
      </c>
      <c r="F126" s="383"/>
      <c r="G126" s="91"/>
    </row>
    <row r="127" spans="2:7" s="349" customFormat="1" ht="19.5" thickBot="1" x14ac:dyDescent="0.2">
      <c r="B127" s="89"/>
      <c r="C127" s="426"/>
      <c r="D127" s="383" t="str">
        <f>IF('04（様式３）単位・時間数の新旧対照表 '!D130="","",'04（様式３）単位・時間数の新旧対照表 '!D130)</f>
        <v/>
      </c>
      <c r="E127" s="384" t="str">
        <f>IF('04（様式３）単位・時間数の新旧対照表 '!E130="","",'04（様式３）単位・時間数の新旧対照表 '!E130)</f>
        <v/>
      </c>
      <c r="F127" s="383"/>
      <c r="G127" s="91"/>
    </row>
    <row r="128" spans="2:7" ht="19.5" thickBot="1" x14ac:dyDescent="0.2">
      <c r="B128" s="89"/>
      <c r="C128" s="424" t="s">
        <v>142</v>
      </c>
      <c r="D128" s="383" t="str">
        <f>IF('04（様式３）単位・時間数の新旧対照表 '!D114="","",'04（様式３）単位・時間数の新旧対照表 '!D114)</f>
        <v/>
      </c>
      <c r="E128" s="384" t="str">
        <f>IF('04（様式３）単位・時間数の新旧対照表 '!E114="","",'04（様式３）単位・時間数の新旧対照表 '!E114)</f>
        <v/>
      </c>
      <c r="F128" s="383"/>
      <c r="G128" s="91"/>
    </row>
    <row r="129" spans="2:7" s="349" customFormat="1" ht="19.5" thickBot="1" x14ac:dyDescent="0.2">
      <c r="B129" s="89"/>
      <c r="C129" s="425"/>
      <c r="D129" s="383" t="str">
        <f>IF('04（様式３）単位・時間数の新旧対照表 '!D115="","",'04（様式３）単位・時間数の新旧対照表 '!D115)</f>
        <v/>
      </c>
      <c r="E129" s="384" t="str">
        <f>IF('04（様式３）単位・時間数の新旧対照表 '!E115="","",'04（様式３）単位・時間数の新旧対照表 '!E115)</f>
        <v/>
      </c>
      <c r="F129" s="383"/>
      <c r="G129" s="91"/>
    </row>
    <row r="130" spans="2:7" s="349" customFormat="1" ht="19.5" thickBot="1" x14ac:dyDescent="0.2">
      <c r="B130" s="89"/>
      <c r="C130" s="425"/>
      <c r="D130" s="383" t="str">
        <f>IF('04（様式３）単位・時間数の新旧対照表 '!D116="","",'04（様式３）単位・時間数の新旧対照表 '!D116)</f>
        <v/>
      </c>
      <c r="E130" s="384" t="str">
        <f>IF('04（様式３）単位・時間数の新旧対照表 '!E116="","",'04（様式３）単位・時間数の新旧対照表 '!E116)</f>
        <v/>
      </c>
      <c r="F130" s="383"/>
      <c r="G130" s="91"/>
    </row>
    <row r="131" spans="2:7" s="349" customFormat="1" ht="19.5" thickBot="1" x14ac:dyDescent="0.2">
      <c r="B131" s="89"/>
      <c r="C131" s="425"/>
      <c r="D131" s="383" t="str">
        <f>IF('04（様式３）単位・時間数の新旧対照表 '!D117="","",'04（様式３）単位・時間数の新旧対照表 '!D117)</f>
        <v/>
      </c>
      <c r="E131" s="384" t="str">
        <f>IF('04（様式３）単位・時間数の新旧対照表 '!E117="","",'04（様式３）単位・時間数の新旧対照表 '!E117)</f>
        <v/>
      </c>
      <c r="F131" s="383"/>
      <c r="G131" s="91"/>
    </row>
    <row r="132" spans="2:7" s="349" customFormat="1" ht="19.5" thickBot="1" x14ac:dyDescent="0.2">
      <c r="B132" s="89"/>
      <c r="C132" s="426"/>
      <c r="D132" s="383" t="str">
        <f>IF('04（様式３）単位・時間数の新旧対照表 '!D118="","",'04（様式３）単位・時間数の新旧対照表 '!D118)</f>
        <v/>
      </c>
      <c r="E132" s="384" t="str">
        <f>IF('04（様式３）単位・時間数の新旧対照表 '!E118="","",'04（様式３）単位・時間数の新旧対照表 '!E118)</f>
        <v/>
      </c>
      <c r="F132" s="383"/>
      <c r="G132" s="91"/>
    </row>
    <row r="133" spans="2:7" ht="19.5" thickBot="1" x14ac:dyDescent="0.2">
      <c r="B133" s="89"/>
      <c r="C133" s="424" t="s">
        <v>143</v>
      </c>
      <c r="D133" s="383" t="str">
        <f>IF('04（様式３）単位・時間数の新旧対照表 '!D119="","",'04（様式３）単位・時間数の新旧対照表 '!D119)</f>
        <v/>
      </c>
      <c r="E133" s="384" t="str">
        <f>IF('04（様式３）単位・時間数の新旧対照表 '!E119="","",'04（様式３）単位・時間数の新旧対照表 '!E119)</f>
        <v/>
      </c>
      <c r="F133" s="383"/>
      <c r="G133" s="91"/>
    </row>
    <row r="134" spans="2:7" s="349" customFormat="1" ht="19.5" thickBot="1" x14ac:dyDescent="0.2">
      <c r="B134" s="89"/>
      <c r="C134" s="425"/>
      <c r="D134" s="383" t="str">
        <f>IF('04（様式３）単位・時間数の新旧対照表 '!D120="","",'04（様式３）単位・時間数の新旧対照表 '!D120)</f>
        <v/>
      </c>
      <c r="E134" s="384" t="str">
        <f>IF('04（様式３）単位・時間数の新旧対照表 '!E120="","",'04（様式３）単位・時間数の新旧対照表 '!E120)</f>
        <v/>
      </c>
      <c r="F134" s="383"/>
      <c r="G134" s="91"/>
    </row>
    <row r="135" spans="2:7" s="349" customFormat="1" ht="19.5" thickBot="1" x14ac:dyDescent="0.2">
      <c r="B135" s="89"/>
      <c r="C135" s="425"/>
      <c r="D135" s="383" t="str">
        <f>IF('04（様式３）単位・時間数の新旧対照表 '!D121="","",'04（様式３）単位・時間数の新旧対照表 '!D121)</f>
        <v/>
      </c>
      <c r="E135" s="384" t="str">
        <f>IF('04（様式３）単位・時間数の新旧対照表 '!E121="","",'04（様式３）単位・時間数の新旧対照表 '!E121)</f>
        <v/>
      </c>
      <c r="F135" s="383"/>
      <c r="G135" s="91"/>
    </row>
    <row r="136" spans="2:7" s="349" customFormat="1" ht="19.5" thickBot="1" x14ac:dyDescent="0.2">
      <c r="B136" s="89"/>
      <c r="C136" s="425"/>
      <c r="D136" s="383" t="str">
        <f>IF('04（様式３）単位・時間数の新旧対照表 '!D122="","",'04（様式３）単位・時間数の新旧対照表 '!D122)</f>
        <v/>
      </c>
      <c r="E136" s="384" t="str">
        <f>IF('04（様式３）単位・時間数の新旧対照表 '!E122="","",'04（様式３）単位・時間数の新旧対照表 '!E122)</f>
        <v/>
      </c>
      <c r="F136" s="383"/>
      <c r="G136" s="91"/>
    </row>
    <row r="137" spans="2:7" s="349" customFormat="1" ht="19.5" thickBot="1" x14ac:dyDescent="0.2">
      <c r="B137" s="89"/>
      <c r="C137" s="426"/>
      <c r="D137" s="383" t="str">
        <f>IF('04（様式３）単位・時間数の新旧対照表 '!D123="","",'04（様式３）単位・時間数の新旧対照表 '!D123)</f>
        <v/>
      </c>
      <c r="E137" s="384" t="str">
        <f>IF('04（様式３）単位・時間数の新旧対照表 '!E123="","",'04（様式３）単位・時間数の新旧対照表 '!E123)</f>
        <v/>
      </c>
      <c r="F137" s="383"/>
      <c r="G137" s="91"/>
    </row>
    <row r="138" spans="2:7" s="200" customFormat="1" ht="19.5" thickBot="1" x14ac:dyDescent="0.2">
      <c r="B138" s="89"/>
      <c r="C138" s="424" t="s">
        <v>144</v>
      </c>
      <c r="D138" s="383" t="str">
        <f>IF('04（様式３）単位・時間数の新旧対照表 '!D131="","",'04（様式３）単位・時間数の新旧対照表 '!D131)</f>
        <v/>
      </c>
      <c r="E138" s="384" t="str">
        <f>IF('04（様式３）単位・時間数の新旧対照表 '!E131="","",'04（様式３）単位・時間数の新旧対照表 '!E131)</f>
        <v/>
      </c>
      <c r="F138" s="383"/>
      <c r="G138" s="91"/>
    </row>
    <row r="139" spans="2:7" s="349" customFormat="1" ht="19.5" thickBot="1" x14ac:dyDescent="0.2">
      <c r="B139" s="89"/>
      <c r="C139" s="425"/>
      <c r="D139" s="383" t="str">
        <f>IF('04（様式３）単位・時間数の新旧対照表 '!D132="","",'04（様式３）単位・時間数の新旧対照表 '!D132)</f>
        <v/>
      </c>
      <c r="E139" s="384" t="str">
        <f>IF('04（様式３）単位・時間数の新旧対照表 '!E132="","",'04（様式３）単位・時間数の新旧対照表 '!E132)</f>
        <v/>
      </c>
      <c r="F139" s="383"/>
      <c r="G139" s="91"/>
    </row>
    <row r="140" spans="2:7" s="349" customFormat="1" ht="19.5" thickBot="1" x14ac:dyDescent="0.2">
      <c r="B140" s="89"/>
      <c r="C140" s="425"/>
      <c r="D140" s="383" t="str">
        <f>IF('04（様式３）単位・時間数の新旧対照表 '!D133="","",'04（様式３）単位・時間数の新旧対照表 '!D133)</f>
        <v/>
      </c>
      <c r="E140" s="384" t="str">
        <f>IF('04（様式３）単位・時間数の新旧対照表 '!E133="","",'04（様式３）単位・時間数の新旧対照表 '!E133)</f>
        <v/>
      </c>
      <c r="F140" s="383"/>
      <c r="G140" s="91"/>
    </row>
    <row r="141" spans="2:7" s="349" customFormat="1" ht="19.5" thickBot="1" x14ac:dyDescent="0.2">
      <c r="B141" s="89"/>
      <c r="C141" s="425"/>
      <c r="D141" s="383" t="str">
        <f>IF('04（様式３）単位・時間数の新旧対照表 '!D134="","",'04（様式３）単位・時間数の新旧対照表 '!D134)</f>
        <v/>
      </c>
      <c r="E141" s="384" t="str">
        <f>IF('04（様式３）単位・時間数の新旧対照表 '!E134="","",'04（様式３）単位・時間数の新旧対照表 '!E134)</f>
        <v/>
      </c>
      <c r="F141" s="383"/>
      <c r="G141" s="91"/>
    </row>
    <row r="142" spans="2:7" s="349" customFormat="1" ht="19.5" thickBot="1" x14ac:dyDescent="0.2">
      <c r="B142" s="89"/>
      <c r="C142" s="426"/>
      <c r="D142" s="383" t="str">
        <f>IF('04（様式３）単位・時間数の新旧対照表 '!D135="","",'04（様式３）単位・時間数の新旧対照表 '!D135)</f>
        <v/>
      </c>
      <c r="E142" s="384" t="str">
        <f>IF('04（様式３）単位・時間数の新旧対照表 '!E135="","",'04（様式３）単位・時間数の新旧対照表 '!E135)</f>
        <v/>
      </c>
      <c r="F142" s="383"/>
      <c r="G142" s="91"/>
    </row>
    <row r="143" spans="2:7" s="200" customFormat="1" ht="19.5" thickBot="1" x14ac:dyDescent="0.2">
      <c r="B143" s="89"/>
      <c r="C143" s="424" t="s">
        <v>145</v>
      </c>
      <c r="D143" s="383" t="str">
        <f>IF('04（様式３）単位・時間数の新旧対照表 '!D136="","",'04（様式３）単位・時間数の新旧対照表 '!D136)</f>
        <v/>
      </c>
      <c r="E143" s="384" t="str">
        <f>IF('04（様式３）単位・時間数の新旧対照表 '!E136="","",'04（様式３）単位・時間数の新旧対照表 '!E136)</f>
        <v/>
      </c>
      <c r="F143" s="383"/>
      <c r="G143" s="91"/>
    </row>
    <row r="144" spans="2:7" s="349" customFormat="1" ht="19.5" thickBot="1" x14ac:dyDescent="0.2">
      <c r="B144" s="89"/>
      <c r="C144" s="425"/>
      <c r="D144" s="383" t="str">
        <f>IF('04（様式３）単位・時間数の新旧対照表 '!D137="","",'04（様式３）単位・時間数の新旧対照表 '!D137)</f>
        <v/>
      </c>
      <c r="E144" s="384" t="str">
        <f>IF('04（様式３）単位・時間数の新旧対照表 '!E137="","",'04（様式３）単位・時間数の新旧対照表 '!E137)</f>
        <v/>
      </c>
      <c r="F144" s="383"/>
      <c r="G144" s="91"/>
    </row>
    <row r="145" spans="2:7" s="349" customFormat="1" ht="19.5" thickBot="1" x14ac:dyDescent="0.2">
      <c r="B145" s="89"/>
      <c r="C145" s="425"/>
      <c r="D145" s="383" t="str">
        <f>IF('04（様式３）単位・時間数の新旧対照表 '!D138="","",'04（様式３）単位・時間数の新旧対照表 '!D138)</f>
        <v/>
      </c>
      <c r="E145" s="384" t="str">
        <f>IF('04（様式３）単位・時間数の新旧対照表 '!E138="","",'04（様式３）単位・時間数の新旧対照表 '!E138)</f>
        <v/>
      </c>
      <c r="F145" s="383"/>
      <c r="G145" s="91"/>
    </row>
    <row r="146" spans="2:7" s="352" customFormat="1" ht="19.5" thickBot="1" x14ac:dyDescent="0.2">
      <c r="B146" s="89"/>
      <c r="C146" s="425"/>
      <c r="D146" s="383" t="str">
        <f>IF('04（様式３）単位・時間数の新旧対照表 '!D139="","",'04（様式３）単位・時間数の新旧対照表 '!D139)</f>
        <v/>
      </c>
      <c r="E146" s="384" t="str">
        <f>IF('04（様式３）単位・時間数の新旧対照表 '!E139="","",'04（様式３）単位・時間数の新旧対照表 '!E139)</f>
        <v/>
      </c>
      <c r="F146" s="383"/>
      <c r="G146" s="91"/>
    </row>
    <row r="147" spans="2:7" s="352" customFormat="1" ht="19.5" thickBot="1" x14ac:dyDescent="0.2">
      <c r="B147" s="89"/>
      <c r="C147" s="425"/>
      <c r="D147" s="383" t="str">
        <f>IF('04（様式３）単位・時間数の新旧対照表 '!D140="","",'04（様式３）単位・時間数の新旧対照表 '!D140)</f>
        <v/>
      </c>
      <c r="E147" s="384" t="str">
        <f>IF('04（様式３）単位・時間数の新旧対照表 '!E140="","",'04（様式３）単位・時間数の新旧対照表 '!E140)</f>
        <v/>
      </c>
      <c r="F147" s="383"/>
      <c r="G147" s="91"/>
    </row>
    <row r="148" spans="2:7" s="352" customFormat="1" ht="19.5" thickBot="1" x14ac:dyDescent="0.2">
      <c r="B148" s="89"/>
      <c r="C148" s="425"/>
      <c r="D148" s="383" t="str">
        <f>IF('04（様式３）単位・時間数の新旧対照表 '!D179="","",'04（様式３）単位・時間数の新旧対照表 '!D179)</f>
        <v/>
      </c>
      <c r="E148" s="384" t="str">
        <f>IF('04（様式３）単位・時間数の新旧対照表 '!E179="","",'04（様式３）単位・時間数の新旧対照表 '!E179)</f>
        <v/>
      </c>
      <c r="F148" s="383"/>
      <c r="G148" s="91"/>
    </row>
    <row r="149" spans="2:7" s="352" customFormat="1" ht="19.5" thickBot="1" x14ac:dyDescent="0.2">
      <c r="B149" s="89"/>
      <c r="C149" s="425"/>
      <c r="D149" s="383" t="str">
        <f>IF('04（様式３）単位・時間数の新旧対照表 '!D180="","",'04（様式３）単位・時間数の新旧対照表 '!D180)</f>
        <v/>
      </c>
      <c r="E149" s="384" t="str">
        <f>IF('04（様式３）単位・時間数の新旧対照表 '!E180="","",'04（様式３）単位・時間数の新旧対照表 '!E180)</f>
        <v/>
      </c>
      <c r="F149" s="383"/>
      <c r="G149" s="91"/>
    </row>
    <row r="150" spans="2:7" s="352" customFormat="1" ht="19.5" thickBot="1" x14ac:dyDescent="0.2">
      <c r="B150" s="89"/>
      <c r="C150" s="425"/>
      <c r="D150" s="383" t="str">
        <f>IF('04（様式３）単位・時間数の新旧対照表 '!D181="","",'04（様式３）単位・時間数の新旧対照表 '!D181)</f>
        <v/>
      </c>
      <c r="E150" s="384" t="str">
        <f>IF('04（様式３）単位・時間数の新旧対照表 '!E181="","",'04（様式３）単位・時間数の新旧対照表 '!E181)</f>
        <v/>
      </c>
      <c r="F150" s="383"/>
      <c r="G150" s="91"/>
    </row>
    <row r="151" spans="2:7" s="349" customFormat="1" ht="19.5" thickBot="1" x14ac:dyDescent="0.2">
      <c r="B151" s="89"/>
      <c r="C151" s="425"/>
      <c r="D151" s="383" t="str">
        <f>IF('04（様式３）単位・時間数の新旧対照表 '!D182="","",'04（様式３）単位・時間数の新旧対照表 '!D182)</f>
        <v/>
      </c>
      <c r="E151" s="384" t="str">
        <f>IF('04（様式３）単位・時間数の新旧対照表 '!E182="","",'04（様式３）単位・時間数の新旧対照表 '!E182)</f>
        <v/>
      </c>
      <c r="F151" s="383"/>
      <c r="G151" s="91"/>
    </row>
    <row r="152" spans="2:7" s="349" customFormat="1" ht="19.5" thickBot="1" x14ac:dyDescent="0.2">
      <c r="B152" s="89"/>
      <c r="C152" s="426"/>
      <c r="D152" s="383" t="str">
        <f>IF('04（様式３）単位・時間数の新旧対照表 '!D183="","",'04（様式３）単位・時間数の新旧対照表 '!D183)</f>
        <v/>
      </c>
      <c r="E152" s="384" t="str">
        <f>IF('04（様式３）単位・時間数の新旧対照表 '!E183="","",'04（様式３）単位・時間数の新旧対照表 '!E183)</f>
        <v/>
      </c>
      <c r="F152" s="383"/>
      <c r="G152" s="91"/>
    </row>
    <row r="153" spans="2:7" s="200" customFormat="1" ht="19.5" thickBot="1" x14ac:dyDescent="0.2">
      <c r="B153" s="89"/>
      <c r="C153" s="424" t="s">
        <v>146</v>
      </c>
      <c r="D153" s="383" t="str">
        <f>IF('04（様式３）単位・時間数の新旧対照表 '!D141="","",'04（様式３）単位・時間数の新旧対照表 '!D141)</f>
        <v/>
      </c>
      <c r="E153" s="384" t="str">
        <f>IF('04（様式３）単位・時間数の新旧対照表 '!E141="","",'04（様式３）単位・時間数の新旧対照表 '!E141)</f>
        <v/>
      </c>
      <c r="F153" s="383"/>
      <c r="G153" s="91"/>
    </row>
    <row r="154" spans="2:7" s="349" customFormat="1" ht="19.5" thickBot="1" x14ac:dyDescent="0.2">
      <c r="B154" s="89"/>
      <c r="C154" s="425"/>
      <c r="D154" s="383" t="str">
        <f>IF('04（様式３）単位・時間数の新旧対照表 '!D142="","",'04（様式３）単位・時間数の新旧対照表 '!D142)</f>
        <v/>
      </c>
      <c r="E154" s="384" t="str">
        <f>IF('04（様式３）単位・時間数の新旧対照表 '!E142="","",'04（様式３）単位・時間数の新旧対照表 '!E142)</f>
        <v/>
      </c>
      <c r="F154" s="383"/>
      <c r="G154" s="91"/>
    </row>
    <row r="155" spans="2:7" s="352" customFormat="1" ht="19.5" thickBot="1" x14ac:dyDescent="0.2">
      <c r="B155" s="89"/>
      <c r="C155" s="425"/>
      <c r="D155" s="383" t="str">
        <f>IF('04（様式３）単位・時間数の新旧対照表 '!D143="","",'04（様式３）単位・時間数の新旧対照表 '!D143)</f>
        <v/>
      </c>
      <c r="E155" s="384" t="str">
        <f>IF('04（様式３）単位・時間数の新旧対照表 '!E143="","",'04（様式３）単位・時間数の新旧対照表 '!E143)</f>
        <v/>
      </c>
      <c r="F155" s="383"/>
      <c r="G155" s="91"/>
    </row>
    <row r="156" spans="2:7" s="352" customFormat="1" ht="19.5" thickBot="1" x14ac:dyDescent="0.2">
      <c r="B156" s="89"/>
      <c r="C156" s="425"/>
      <c r="D156" s="383" t="str">
        <f>IF('04（様式３）単位・時間数の新旧対照表 '!D144="","",'04（様式３）単位・時間数の新旧対照表 '!D144)</f>
        <v/>
      </c>
      <c r="E156" s="384" t="str">
        <f>IF('04（様式３）単位・時間数の新旧対照表 '!E144="","",'04（様式３）単位・時間数の新旧対照表 '!E144)</f>
        <v/>
      </c>
      <c r="F156" s="383"/>
      <c r="G156" s="91"/>
    </row>
    <row r="157" spans="2:7" s="352" customFormat="1" ht="19.5" thickBot="1" x14ac:dyDescent="0.2">
      <c r="B157" s="89"/>
      <c r="C157" s="425"/>
      <c r="D157" s="383" t="str">
        <f>IF('04（様式３）単位・時間数の新旧対照表 '!D145="","",'04（様式３）単位・時間数の新旧対照表 '!D145)</f>
        <v/>
      </c>
      <c r="E157" s="384" t="str">
        <f>IF('04（様式３）単位・時間数の新旧対照表 '!E145="","",'04（様式３）単位・時間数の新旧対照表 '!E145)</f>
        <v/>
      </c>
      <c r="F157" s="383"/>
      <c r="G157" s="91"/>
    </row>
    <row r="158" spans="2:7" s="352" customFormat="1" ht="19.5" thickBot="1" x14ac:dyDescent="0.2">
      <c r="B158" s="89"/>
      <c r="C158" s="425"/>
      <c r="D158" s="383" t="str">
        <f>IF('04（様式３）単位・時間数の新旧対照表 '!D146="","",'04（様式３）単位・時間数の新旧対照表 '!D146)</f>
        <v/>
      </c>
      <c r="E158" s="384" t="str">
        <f>IF('04（様式３）単位・時間数の新旧対照表 '!E146="","",'04（様式３）単位・時間数の新旧対照表 '!E146)</f>
        <v/>
      </c>
      <c r="F158" s="383"/>
      <c r="G158" s="91"/>
    </row>
    <row r="159" spans="2:7" s="352" customFormat="1" ht="19.5" thickBot="1" x14ac:dyDescent="0.2">
      <c r="B159" s="89"/>
      <c r="C159" s="425"/>
      <c r="D159" s="383" t="str">
        <f>IF('04（様式３）単位・時間数の新旧対照表 '!D147="","",'04（様式３）単位・時間数の新旧対照表 '!D147)</f>
        <v/>
      </c>
      <c r="E159" s="384" t="str">
        <f>IF('04（様式３）単位・時間数の新旧対照表 '!E147="","",'04（様式３）単位・時間数の新旧対照表 '!E147)</f>
        <v/>
      </c>
      <c r="F159" s="383"/>
      <c r="G159" s="91"/>
    </row>
    <row r="160" spans="2:7" s="349" customFormat="1" ht="19.5" thickBot="1" x14ac:dyDescent="0.2">
      <c r="B160" s="89"/>
      <c r="C160" s="425"/>
      <c r="D160" s="383" t="str">
        <f>IF('04（様式３）単位・時間数の新旧対照表 '!D184="","",'04（様式３）単位・時間数の新旧対照表 '!D184)</f>
        <v/>
      </c>
      <c r="E160" s="384" t="str">
        <f>IF('04（様式３）単位・時間数の新旧対照表 '!E184="","",'04（様式３）単位・時間数の新旧対照表 '!E184)</f>
        <v/>
      </c>
      <c r="F160" s="383"/>
      <c r="G160" s="91"/>
    </row>
    <row r="161" spans="2:7" s="349" customFormat="1" ht="19.5" thickBot="1" x14ac:dyDescent="0.2">
      <c r="B161" s="89"/>
      <c r="C161" s="425"/>
      <c r="D161" s="383" t="str">
        <f>IF('04（様式３）単位・時間数の新旧対照表 '!D185="","",'04（様式３）単位・時間数の新旧対照表 '!D185)</f>
        <v/>
      </c>
      <c r="E161" s="384" t="str">
        <f>IF('04（様式３）単位・時間数の新旧対照表 '!E185="","",'04（様式３）単位・時間数の新旧対照表 '!E185)</f>
        <v/>
      </c>
      <c r="F161" s="383"/>
      <c r="G161" s="91"/>
    </row>
    <row r="162" spans="2:7" s="375" customFormat="1" ht="19.5" thickBot="1" x14ac:dyDescent="0.2">
      <c r="B162" s="89"/>
      <c r="C162" s="425"/>
      <c r="D162" s="383" t="str">
        <f>IF('04（様式３）単位・時間数の新旧対照表 '!D186="","",'04（様式３）単位・時間数の新旧対照表 '!D186)</f>
        <v/>
      </c>
      <c r="E162" s="384" t="str">
        <f>IF('04（様式３）単位・時間数の新旧対照表 '!E186="","",'04（様式３）単位・時間数の新旧対照表 '!E186)</f>
        <v/>
      </c>
      <c r="F162" s="383"/>
      <c r="G162" s="91"/>
    </row>
    <row r="163" spans="2:7" s="375" customFormat="1" ht="19.5" thickBot="1" x14ac:dyDescent="0.2">
      <c r="B163" s="89"/>
      <c r="C163" s="425"/>
      <c r="D163" s="383" t="str">
        <f>IF('04（様式３）単位・時間数の新旧対照表 '!D187="","",'04（様式３）単位・時間数の新旧対照表 '!D187)</f>
        <v/>
      </c>
      <c r="E163" s="384" t="str">
        <f>IF('04（様式３）単位・時間数の新旧対照表 '!E187="","",'04（様式３）単位・時間数の新旧対照表 '!E187)</f>
        <v/>
      </c>
      <c r="F163" s="383"/>
      <c r="G163" s="91"/>
    </row>
    <row r="164" spans="2:7" s="375" customFormat="1" ht="19.5" thickBot="1" x14ac:dyDescent="0.2">
      <c r="B164" s="89"/>
      <c r="C164" s="425"/>
      <c r="D164" s="383" t="str">
        <f>IF('04（様式３）単位・時間数の新旧対照表 '!D188="","",'04（様式３）単位・時間数の新旧対照表 '!D188)</f>
        <v/>
      </c>
      <c r="E164" s="384" t="str">
        <f>IF('04（様式３）単位・時間数の新旧対照表 '!E188="","",'04（様式３）単位・時間数の新旧対照表 '!E188)</f>
        <v/>
      </c>
      <c r="F164" s="383"/>
      <c r="G164" s="91"/>
    </row>
    <row r="165" spans="2:7" s="375" customFormat="1" ht="19.5" thickBot="1" x14ac:dyDescent="0.2">
      <c r="B165" s="89"/>
      <c r="C165" s="425"/>
      <c r="D165" s="383" t="str">
        <f>IF('04（様式３）単位・時間数の新旧対照表 '!D189="","",'04（様式３）単位・時間数の新旧対照表 '!D189)</f>
        <v/>
      </c>
      <c r="E165" s="384" t="str">
        <f>IF('04（様式３）単位・時間数の新旧対照表 '!E189="","",'04（様式３）単位・時間数の新旧対照表 '!E189)</f>
        <v/>
      </c>
      <c r="F165" s="383"/>
      <c r="G165" s="91"/>
    </row>
    <row r="166" spans="2:7" s="349" customFormat="1" ht="19.5" thickBot="1" x14ac:dyDescent="0.2">
      <c r="B166" s="89"/>
      <c r="C166" s="426"/>
      <c r="D166" s="383" t="str">
        <f>IF('04（様式３）単位・時間数の新旧対照表 '!D190="","",'04（様式３）単位・時間数の新旧対照表 '!D190)</f>
        <v/>
      </c>
      <c r="E166" s="384" t="str">
        <f>IF('04（様式３）単位・時間数の新旧対照表 '!E190="","",'04（様式３）単位・時間数の新旧対照表 '!E190)</f>
        <v/>
      </c>
      <c r="F166" s="383"/>
      <c r="G166" s="91"/>
    </row>
    <row r="167" spans="2:7" s="200" customFormat="1" ht="19.5" thickBot="1" x14ac:dyDescent="0.2">
      <c r="B167" s="89"/>
      <c r="C167" s="424" t="s">
        <v>147</v>
      </c>
      <c r="D167" s="383" t="str">
        <f>IF('04（様式３）単位・時間数の新旧対照表 '!D148="","",'04（様式３）単位・時間数の新旧対照表 '!D148)</f>
        <v/>
      </c>
      <c r="E167" s="384" t="str">
        <f>IF('04（様式３）単位・時間数の新旧対照表 '!E148="","",'04（様式３）単位・時間数の新旧対照表 '!E148)</f>
        <v/>
      </c>
      <c r="F167" s="383"/>
      <c r="G167" s="91"/>
    </row>
    <row r="168" spans="2:7" s="349" customFormat="1" ht="19.5" thickBot="1" x14ac:dyDescent="0.2">
      <c r="B168" s="89"/>
      <c r="C168" s="425"/>
      <c r="D168" s="383" t="str">
        <f>IF('04（様式３）単位・時間数の新旧対照表 '!D149="","",'04（様式３）単位・時間数の新旧対照表 '!D149)</f>
        <v/>
      </c>
      <c r="E168" s="384" t="str">
        <f>IF('04（様式３）単位・時間数の新旧対照表 '!E149="","",'04（様式３）単位・時間数の新旧対照表 '!E149)</f>
        <v/>
      </c>
      <c r="F168" s="383"/>
      <c r="G168" s="91"/>
    </row>
    <row r="169" spans="2:7" s="349" customFormat="1" ht="19.5" thickBot="1" x14ac:dyDescent="0.2">
      <c r="B169" s="89"/>
      <c r="C169" s="425"/>
      <c r="D169" s="383" t="str">
        <f>IF('04（様式３）単位・時間数の新旧対照表 '!D150="","",'04（様式３）単位・時間数の新旧対照表 '!D150)</f>
        <v/>
      </c>
      <c r="E169" s="384" t="str">
        <f>IF('04（様式３）単位・時間数の新旧対照表 '!E150="","",'04（様式３）単位・時間数の新旧対照表 '!E150)</f>
        <v/>
      </c>
      <c r="F169" s="383"/>
      <c r="G169" s="91"/>
    </row>
    <row r="170" spans="2:7" s="349" customFormat="1" ht="19.5" thickBot="1" x14ac:dyDescent="0.2">
      <c r="B170" s="89"/>
      <c r="C170" s="425"/>
      <c r="D170" s="383" t="str">
        <f>IF('04（様式３）単位・時間数の新旧対照表 '!D151="","",'04（様式３）単位・時間数の新旧対照表 '!D151)</f>
        <v/>
      </c>
      <c r="E170" s="384" t="str">
        <f>IF('04（様式３）単位・時間数の新旧対照表 '!E151="","",'04（様式３）単位・時間数の新旧対照表 '!E151)</f>
        <v/>
      </c>
      <c r="F170" s="383"/>
      <c r="G170" s="91"/>
    </row>
    <row r="171" spans="2:7" s="349" customFormat="1" ht="19.5" thickBot="1" x14ac:dyDescent="0.2">
      <c r="B171" s="89"/>
      <c r="C171" s="426"/>
      <c r="D171" s="383" t="str">
        <f>IF('04（様式３）単位・時間数の新旧対照表 '!D152="","",'04（様式３）単位・時間数の新旧対照表 '!D152)</f>
        <v/>
      </c>
      <c r="E171" s="384" t="str">
        <f>IF('04（様式３）単位・時間数の新旧対照表 '!E152="","",'04（様式３）単位・時間数の新旧対照表 '!E152)</f>
        <v/>
      </c>
      <c r="F171" s="383"/>
      <c r="G171" s="91"/>
    </row>
    <row r="172" spans="2:7" ht="19.5" thickBot="1" x14ac:dyDescent="0.2">
      <c r="B172" s="89"/>
      <c r="C172" s="424" t="s">
        <v>148</v>
      </c>
      <c r="D172" s="383" t="str">
        <f>IF('04（様式３）単位・時間数の新旧対照表 '!D153="","",'04（様式３）単位・時間数の新旧対照表 '!D153)</f>
        <v/>
      </c>
      <c r="E172" s="384" t="str">
        <f>IF('04（様式３）単位・時間数の新旧対照表 '!E153="","",'04（様式３）単位・時間数の新旧対照表 '!E153)</f>
        <v/>
      </c>
      <c r="F172" s="383"/>
      <c r="G172" s="91"/>
    </row>
    <row r="173" spans="2:7" s="349" customFormat="1" ht="19.5" thickBot="1" x14ac:dyDescent="0.2">
      <c r="B173" s="89"/>
      <c r="C173" s="425"/>
      <c r="D173" s="383" t="str">
        <f>IF('04（様式３）単位・時間数の新旧対照表 '!D154="","",'04（様式３）単位・時間数の新旧対照表 '!D154)</f>
        <v/>
      </c>
      <c r="E173" s="384" t="str">
        <f>IF('04（様式３）単位・時間数の新旧対照表 '!E154="","",'04（様式３）単位・時間数の新旧対照表 '!E154)</f>
        <v/>
      </c>
      <c r="F173" s="383"/>
      <c r="G173" s="91"/>
    </row>
    <row r="174" spans="2:7" s="349" customFormat="1" ht="19.5" thickBot="1" x14ac:dyDescent="0.2">
      <c r="B174" s="89"/>
      <c r="C174" s="425"/>
      <c r="D174" s="383" t="str">
        <f>IF('04（様式３）単位・時間数の新旧対照表 '!D155="","",'04（様式３）単位・時間数の新旧対照表 '!D155)</f>
        <v/>
      </c>
      <c r="E174" s="384" t="str">
        <f>IF('04（様式３）単位・時間数の新旧対照表 '!E155="","",'04（様式３）単位・時間数の新旧対照表 '!E155)</f>
        <v/>
      </c>
      <c r="F174" s="383"/>
      <c r="G174" s="91"/>
    </row>
    <row r="175" spans="2:7" s="353" customFormat="1" ht="19.5" thickBot="1" x14ac:dyDescent="0.2">
      <c r="B175" s="89"/>
      <c r="C175" s="425"/>
      <c r="D175" s="383" t="str">
        <f>IF('04（様式３）単位・時間数の新旧対照表 '!D156="","",'04（様式３）単位・時間数の新旧対照表 '!D156)</f>
        <v/>
      </c>
      <c r="E175" s="384" t="str">
        <f>IF('04（様式３）単位・時間数の新旧対照表 '!E156="","",'04（様式３）単位・時間数の新旧対照表 '!E156)</f>
        <v/>
      </c>
      <c r="F175" s="383"/>
      <c r="G175" s="91"/>
    </row>
    <row r="176" spans="2:7" s="353" customFormat="1" ht="19.5" thickBot="1" x14ac:dyDescent="0.2">
      <c r="B176" s="89"/>
      <c r="C176" s="425"/>
      <c r="D176" s="383" t="str">
        <f>IF('04（様式３）単位・時間数の新旧対照表 '!D157="","",'04（様式３）単位・時間数の新旧対照表 '!D157)</f>
        <v/>
      </c>
      <c r="E176" s="384" t="str">
        <f>IF('04（様式３）単位・時間数の新旧対照表 '!E157="","",'04（様式３）単位・時間数の新旧対照表 '!E157)</f>
        <v/>
      </c>
      <c r="F176" s="383"/>
      <c r="G176" s="91"/>
    </row>
    <row r="177" spans="2:7" s="353" customFormat="1" ht="19.5" thickBot="1" x14ac:dyDescent="0.2">
      <c r="B177" s="89"/>
      <c r="C177" s="425"/>
      <c r="D177" s="383" t="str">
        <f>IF('04（様式３）単位・時間数の新旧対照表 '!D158="","",'04（様式３）単位・時間数の新旧対照表 '!D158)</f>
        <v/>
      </c>
      <c r="E177" s="384" t="str">
        <f>IF('04（様式３）単位・時間数の新旧対照表 '!E158="","",'04（様式３）単位・時間数の新旧対照表 '!E158)</f>
        <v/>
      </c>
      <c r="F177" s="383"/>
      <c r="G177" s="91"/>
    </row>
    <row r="178" spans="2:7" s="353" customFormat="1" ht="19.5" thickBot="1" x14ac:dyDescent="0.2">
      <c r="B178" s="89"/>
      <c r="C178" s="425"/>
      <c r="D178" s="383" t="str">
        <f>IF('04（様式３）単位・時間数の新旧対照表 '!D159="","",'04（様式３）単位・時間数の新旧対照表 '!D159)</f>
        <v/>
      </c>
      <c r="E178" s="384" t="str">
        <f>IF('04（様式３）単位・時間数の新旧対照表 '!E159="","",'04（様式３）単位・時間数の新旧対照表 '!E159)</f>
        <v/>
      </c>
      <c r="F178" s="383"/>
      <c r="G178" s="91"/>
    </row>
    <row r="179" spans="2:7" s="353" customFormat="1" ht="19.5" thickBot="1" x14ac:dyDescent="0.2">
      <c r="B179" s="89"/>
      <c r="C179" s="425"/>
      <c r="D179" s="383" t="str">
        <f>IF('04（様式３）単位・時間数の新旧対照表 '!D160="","",'04（様式３）単位・時間数の新旧対照表 '!D160)</f>
        <v/>
      </c>
      <c r="E179" s="384" t="str">
        <f>IF('04（様式３）単位・時間数の新旧対照表 '!E160="","",'04（様式３）単位・時間数の新旧対照表 '!E160)</f>
        <v/>
      </c>
      <c r="F179" s="383"/>
      <c r="G179" s="91"/>
    </row>
    <row r="180" spans="2:7" s="361" customFormat="1" ht="19.5" thickBot="1" x14ac:dyDescent="0.2">
      <c r="B180" s="89"/>
      <c r="C180" s="425"/>
      <c r="D180" s="383" t="str">
        <f>IF('04（様式３）単位・時間数の新旧対照表 '!D161="","",'04（様式３）単位・時間数の新旧対照表 '!D161)</f>
        <v/>
      </c>
      <c r="E180" s="384" t="str">
        <f>IF('04（様式３）単位・時間数の新旧対照表 '!E161="","",'04（様式３）単位・時間数の新旧対照表 '!E161)</f>
        <v/>
      </c>
      <c r="F180" s="383"/>
      <c r="G180" s="91"/>
    </row>
    <row r="181" spans="2:7" s="361" customFormat="1" ht="19.5" thickBot="1" x14ac:dyDescent="0.2">
      <c r="B181" s="89"/>
      <c r="C181" s="425"/>
      <c r="D181" s="383" t="str">
        <f>IF('04（様式３）単位・時間数の新旧対照表 '!D162="","",'04（様式３）単位・時間数の新旧対照表 '!D162)</f>
        <v/>
      </c>
      <c r="E181" s="384" t="str">
        <f>IF('04（様式３）単位・時間数の新旧対照表 '!E162="","",'04（様式３）単位・時間数の新旧対照表 '!E162)</f>
        <v/>
      </c>
      <c r="F181" s="383"/>
      <c r="G181" s="91"/>
    </row>
    <row r="182" spans="2:7" s="361" customFormat="1" ht="19.5" thickBot="1" x14ac:dyDescent="0.2">
      <c r="B182" s="89"/>
      <c r="C182" s="425"/>
      <c r="D182" s="383" t="str">
        <f>IF('04（様式３）単位・時間数の新旧対照表 '!D163="","",'04（様式３）単位・時間数の新旧対照表 '!D163)</f>
        <v/>
      </c>
      <c r="E182" s="384" t="str">
        <f>IF('04（様式３）単位・時間数の新旧対照表 '!E163="","",'04（様式３）単位・時間数の新旧対照表 '!E163)</f>
        <v/>
      </c>
      <c r="F182" s="383"/>
      <c r="G182" s="91"/>
    </row>
    <row r="183" spans="2:7" s="361" customFormat="1" ht="19.5" thickBot="1" x14ac:dyDescent="0.2">
      <c r="B183" s="89"/>
      <c r="C183" s="425"/>
      <c r="D183" s="383" t="str">
        <f>IF('04（様式３）単位・時間数の新旧対照表 '!D164="","",'04（様式３）単位・時間数の新旧対照表 '!D164)</f>
        <v/>
      </c>
      <c r="E183" s="384" t="str">
        <f>IF('04（様式３）単位・時間数の新旧対照表 '!E164="","",'04（様式３）単位・時間数の新旧対照表 '!E164)</f>
        <v/>
      </c>
      <c r="F183" s="383"/>
      <c r="G183" s="91"/>
    </row>
    <row r="184" spans="2:7" s="361" customFormat="1" ht="19.5" thickBot="1" x14ac:dyDescent="0.2">
      <c r="B184" s="89"/>
      <c r="C184" s="425"/>
      <c r="D184" s="383" t="str">
        <f>IF('04（様式３）単位・時間数の新旧対照表 '!D165="","",'04（様式３）単位・時間数の新旧対照表 '!D165)</f>
        <v/>
      </c>
      <c r="E184" s="384" t="str">
        <f>IF('04（様式３）単位・時間数の新旧対照表 '!E165="","",'04（様式３）単位・時間数の新旧対照表 '!E165)</f>
        <v/>
      </c>
      <c r="F184" s="383"/>
      <c r="G184" s="91"/>
    </row>
    <row r="185" spans="2:7" s="349" customFormat="1" ht="19.5" thickBot="1" x14ac:dyDescent="0.2">
      <c r="B185" s="89"/>
      <c r="C185" s="425"/>
      <c r="D185" s="383" t="str">
        <f>IF('04（様式３）単位・時間数の新旧対照表 '!D166="","",'04（様式３）単位・時間数の新旧対照表 '!D166)</f>
        <v/>
      </c>
      <c r="E185" s="384" t="str">
        <f>IF('04（様式３）単位・時間数の新旧対照表 '!E166="","",'04（様式３）単位・時間数の新旧対照表 '!E166)</f>
        <v/>
      </c>
      <c r="F185" s="383"/>
      <c r="G185" s="91"/>
    </row>
    <row r="186" spans="2:7" s="349" customFormat="1" ht="19.5" thickBot="1" x14ac:dyDescent="0.2">
      <c r="B186" s="89"/>
      <c r="C186" s="426"/>
      <c r="D186" s="383" t="str">
        <f>IF('04（様式３）単位・時間数の新旧対照表 '!D167="","",'04（様式３）単位・時間数の新旧対照表 '!D167)</f>
        <v/>
      </c>
      <c r="E186" s="384" t="str">
        <f>IF('04（様式３）単位・時間数の新旧対照表 '!E167="","",'04（様式３）単位・時間数の新旧対照表 '!E167)</f>
        <v/>
      </c>
      <c r="F186" s="383"/>
      <c r="G186" s="91"/>
    </row>
    <row r="187" spans="2:7" s="200" customFormat="1" ht="19.5" thickBot="1" x14ac:dyDescent="0.2">
      <c r="B187" s="89"/>
      <c r="C187" s="424" t="s">
        <v>12</v>
      </c>
      <c r="D187" s="383" t="str">
        <f>IF('04（様式３）単位・時間数の新旧対照表 '!D168="","",'04（様式３）単位・時間数の新旧対照表 '!D168)</f>
        <v/>
      </c>
      <c r="E187" s="384" t="str">
        <f>IF('04（様式３）単位・時間数の新旧対照表 '!E168="","",'04（様式３）単位・時間数の新旧対照表 '!E168)</f>
        <v/>
      </c>
      <c r="F187" s="383"/>
      <c r="G187" s="91"/>
    </row>
    <row r="188" spans="2:7" s="390" customFormat="1" ht="19.5" thickBot="1" x14ac:dyDescent="0.2">
      <c r="B188" s="89"/>
      <c r="C188" s="425"/>
      <c r="D188" s="383" t="str">
        <f>IF('04（様式３）単位・時間数の新旧対照表 '!D169="","",'04（様式３）単位・時間数の新旧対照表 '!D169)</f>
        <v/>
      </c>
      <c r="E188" s="384" t="str">
        <f>IF('04（様式３）単位・時間数の新旧対照表 '!E169="","",'04（様式３）単位・時間数の新旧対照表 '!E169)</f>
        <v/>
      </c>
      <c r="F188" s="383"/>
      <c r="G188" s="91"/>
    </row>
    <row r="189" spans="2:7" s="390" customFormat="1" ht="19.5" thickBot="1" x14ac:dyDescent="0.2">
      <c r="B189" s="89"/>
      <c r="C189" s="425"/>
      <c r="D189" s="383" t="str">
        <f>IF('04（様式３）単位・時間数の新旧対照表 '!D170="","",'04（様式３）単位・時間数の新旧対照表 '!D170)</f>
        <v/>
      </c>
      <c r="E189" s="384" t="str">
        <f>IF('04（様式３）単位・時間数の新旧対照表 '!E170="","",'04（様式３）単位・時間数の新旧対照表 '!E170)</f>
        <v/>
      </c>
      <c r="F189" s="383"/>
      <c r="G189" s="91"/>
    </row>
    <row r="190" spans="2:7" s="390" customFormat="1" ht="19.5" thickBot="1" x14ac:dyDescent="0.2">
      <c r="B190" s="89"/>
      <c r="C190" s="425"/>
      <c r="D190" s="383" t="str">
        <f>IF('04（様式３）単位・時間数の新旧対照表 '!D171="","",'04（様式３）単位・時間数の新旧対照表 '!D171)</f>
        <v/>
      </c>
      <c r="E190" s="384" t="str">
        <f>IF('04（様式３）単位・時間数の新旧対照表 '!E171="","",'04（様式３）単位・時間数の新旧対照表 '!E171)</f>
        <v/>
      </c>
      <c r="F190" s="383"/>
      <c r="G190" s="91"/>
    </row>
    <row r="191" spans="2:7" s="390" customFormat="1" ht="19.5" thickBot="1" x14ac:dyDescent="0.2">
      <c r="B191" s="89"/>
      <c r="C191" s="425"/>
      <c r="D191" s="383" t="str">
        <f>IF('04（様式３）単位・時間数の新旧対照表 '!D172="","",'04（様式３）単位・時間数の新旧対照表 '!D172)</f>
        <v/>
      </c>
      <c r="E191" s="384" t="str">
        <f>IF('04（様式３）単位・時間数の新旧対照表 '!E172="","",'04（様式３）単位・時間数の新旧対照表 '!E172)</f>
        <v/>
      </c>
      <c r="F191" s="383"/>
      <c r="G191" s="91"/>
    </row>
    <row r="192" spans="2:7" s="390" customFormat="1" ht="19.5" thickBot="1" x14ac:dyDescent="0.2">
      <c r="B192" s="89"/>
      <c r="C192" s="425"/>
      <c r="D192" s="383" t="str">
        <f>IF('04（様式３）単位・時間数の新旧対照表 '!D173="","",'04（様式３）単位・時間数の新旧対照表 '!D173)</f>
        <v/>
      </c>
      <c r="E192" s="384" t="str">
        <f>IF('04（様式３）単位・時間数の新旧対照表 '!E173="","",'04（様式３）単位・時間数の新旧対照表 '!E173)</f>
        <v/>
      </c>
      <c r="F192" s="383"/>
      <c r="G192" s="91"/>
    </row>
    <row r="193" spans="2:14" s="349" customFormat="1" ht="19.5" thickBot="1" x14ac:dyDescent="0.2">
      <c r="B193" s="89"/>
      <c r="C193" s="425"/>
      <c r="D193" s="383" t="str">
        <f>IF('04（様式３）単位・時間数の新旧対照表 '!D174="","",'04（様式３）単位・時間数の新旧対照表 '!D174)</f>
        <v/>
      </c>
      <c r="E193" s="384" t="str">
        <f>IF('04（様式３）単位・時間数の新旧対照表 '!E174="","",'04（様式３）単位・時間数の新旧対照表 '!E174)</f>
        <v/>
      </c>
      <c r="F193" s="383"/>
      <c r="G193" s="91"/>
    </row>
    <row r="194" spans="2:14" s="390" customFormat="1" ht="19.5" thickBot="1" x14ac:dyDescent="0.2">
      <c r="B194" s="89"/>
      <c r="C194" s="425"/>
      <c r="D194" s="383" t="str">
        <f>IF('04（様式３）単位・時間数の新旧対照表 '!D175="","",'04（様式３）単位・時間数の新旧対照表 '!D175)</f>
        <v/>
      </c>
      <c r="E194" s="384" t="str">
        <f>IF('04（様式３）単位・時間数の新旧対照表 '!E175="","",'04（様式３）単位・時間数の新旧対照表 '!E175)</f>
        <v/>
      </c>
      <c r="F194" s="383"/>
      <c r="G194" s="91"/>
    </row>
    <row r="195" spans="2:14" s="349" customFormat="1" ht="19.5" thickBot="1" x14ac:dyDescent="0.2">
      <c r="B195" s="89"/>
      <c r="C195" s="425"/>
      <c r="D195" s="383" t="str">
        <f>IF('04（様式３）単位・時間数の新旧対照表 '!D176="","",'04（様式３）単位・時間数の新旧対照表 '!D176)</f>
        <v/>
      </c>
      <c r="E195" s="384" t="str">
        <f>IF('04（様式３）単位・時間数の新旧対照表 '!E176="","",'04（様式３）単位・時間数の新旧対照表 '!E176)</f>
        <v/>
      </c>
      <c r="F195" s="383"/>
      <c r="G195" s="91"/>
      <c r="M195" s="59"/>
      <c r="N195" s="59"/>
    </row>
    <row r="196" spans="2:14" s="349" customFormat="1" ht="19.5" thickBot="1" x14ac:dyDescent="0.2">
      <c r="B196" s="89"/>
      <c r="C196" s="425"/>
      <c r="D196" s="383" t="str">
        <f>IF('04（様式３）単位・時間数の新旧対照表 '!D177="","",'04（様式３）単位・時間数の新旧対照表 '!D177)</f>
        <v/>
      </c>
      <c r="E196" s="384" t="str">
        <f>IF('04（様式３）単位・時間数の新旧対照表 '!E177="","",'04（様式３）単位・時間数の新旧対照表 '!E177)</f>
        <v/>
      </c>
      <c r="F196" s="383"/>
      <c r="G196" s="91"/>
      <c r="M196" s="57"/>
      <c r="N196" s="59"/>
    </row>
    <row r="197" spans="2:14" s="349" customFormat="1" ht="19.5" thickBot="1" x14ac:dyDescent="0.2">
      <c r="B197" s="89"/>
      <c r="C197" s="426"/>
      <c r="D197" s="383" t="str">
        <f>IF('04（様式３）単位・時間数の新旧対照表 '!D178="","",'04（様式３）単位・時間数の新旧対照表 '!D178)</f>
        <v/>
      </c>
      <c r="E197" s="384" t="str">
        <f>IF('04（様式３）単位・時間数の新旧対照表 '!E178="","",'04（様式３）単位・時間数の新旧対照表 '!E178)</f>
        <v/>
      </c>
      <c r="F197" s="383"/>
      <c r="G197" s="91"/>
      <c r="M197" s="59"/>
      <c r="N197" s="59"/>
    </row>
    <row r="198" spans="2:14" s="218" customFormat="1" ht="19.5" thickBot="1" x14ac:dyDescent="0.2">
      <c r="B198" s="89"/>
      <c r="C198" s="424" t="s">
        <v>150</v>
      </c>
      <c r="D198" s="383" t="str">
        <f>IF('04（様式３）単位・時間数の新旧対照表 '!D196="","",'04（様式３）単位・時間数の新旧対照表 '!D196)</f>
        <v/>
      </c>
      <c r="E198" s="384" t="str">
        <f>IF('04（様式３）単位・時間数の新旧対照表 '!E196="","",'04（様式３）単位・時間数の新旧対照表 '!E196)</f>
        <v/>
      </c>
      <c r="F198" s="383"/>
      <c r="G198" s="91"/>
      <c r="M198" s="57" t="str">
        <f>IF('04（様式３）単位・時間数の新旧対照表 '!M211="","",'04（様式３）単位・時間数の新旧対照表 '!M211)</f>
        <v/>
      </c>
      <c r="N198" s="59"/>
    </row>
    <row r="199" spans="2:14" s="349" customFormat="1" ht="19.5" thickBot="1" x14ac:dyDescent="0.2">
      <c r="B199" s="89"/>
      <c r="C199" s="425"/>
      <c r="D199" s="383" t="str">
        <f>IF('04（様式３）単位・時間数の新旧対照表 '!D197="","",'04（様式３）単位・時間数の新旧対照表 '!D197)</f>
        <v/>
      </c>
      <c r="E199" s="384" t="str">
        <f>IF('04（様式３）単位・時間数の新旧対照表 '!E197="","",'04（様式３）単位・時間数の新旧対照表 '!E197)</f>
        <v/>
      </c>
      <c r="F199" s="383"/>
      <c r="G199" s="91"/>
      <c r="M199" s="59"/>
      <c r="N199" s="59"/>
    </row>
    <row r="200" spans="2:14" s="349" customFormat="1" ht="19.5" thickBot="1" x14ac:dyDescent="0.2">
      <c r="B200" s="89"/>
      <c r="C200" s="425"/>
      <c r="D200" s="383" t="str">
        <f>IF('04（様式３）単位・時間数の新旧対照表 '!D198="","",'04（様式３）単位・時間数の新旧対照表 '!D198)</f>
        <v/>
      </c>
      <c r="E200" s="384" t="str">
        <f>IF('04（様式３）単位・時間数の新旧対照表 '!E198="","",'04（様式３）単位・時間数の新旧対照表 '!E198)</f>
        <v/>
      </c>
      <c r="F200" s="383"/>
      <c r="G200" s="91"/>
      <c r="M200" s="59"/>
      <c r="N200" s="59"/>
    </row>
    <row r="201" spans="2:14" s="361" customFormat="1" ht="19.5" thickBot="1" x14ac:dyDescent="0.2">
      <c r="B201" s="89"/>
      <c r="C201" s="425"/>
      <c r="D201" s="383" t="str">
        <f>IF('04（様式３）単位・時間数の新旧対照表 '!D199="","",'04（様式３）単位・時間数の新旧対照表 '!D199)</f>
        <v/>
      </c>
      <c r="E201" s="384" t="str">
        <f>IF('04（様式３）単位・時間数の新旧対照表 '!E199="","",'04（様式３）単位・時間数の新旧対照表 '!E199)</f>
        <v/>
      </c>
      <c r="F201" s="383"/>
      <c r="G201" s="91"/>
      <c r="M201" s="59"/>
      <c r="N201" s="59"/>
    </row>
    <row r="202" spans="2:14" s="361" customFormat="1" ht="19.5" thickBot="1" x14ac:dyDescent="0.2">
      <c r="B202" s="89"/>
      <c r="C202" s="425"/>
      <c r="D202" s="383" t="str">
        <f>IF('04（様式３）単位・時間数の新旧対照表 '!D200="","",'04（様式３）単位・時間数の新旧対照表 '!D200)</f>
        <v/>
      </c>
      <c r="E202" s="384" t="str">
        <f>IF('04（様式３）単位・時間数の新旧対照表 '!E200="","",'04（様式３）単位・時間数の新旧対照表 '!E200)</f>
        <v/>
      </c>
      <c r="F202" s="383"/>
      <c r="G202" s="91"/>
      <c r="M202" s="59"/>
      <c r="N202" s="59"/>
    </row>
    <row r="203" spans="2:14" s="361" customFormat="1" ht="19.5" thickBot="1" x14ac:dyDescent="0.2">
      <c r="B203" s="89"/>
      <c r="C203" s="425"/>
      <c r="D203" s="383" t="str">
        <f>IF('04（様式３）単位・時間数の新旧対照表 '!D201="","",'04（様式３）単位・時間数の新旧対照表 '!D201)</f>
        <v/>
      </c>
      <c r="E203" s="384" t="str">
        <f>IF('04（様式３）単位・時間数の新旧対照表 '!E201="","",'04（様式３）単位・時間数の新旧対照表 '!E201)</f>
        <v/>
      </c>
      <c r="F203" s="383"/>
      <c r="G203" s="91"/>
      <c r="M203" s="59"/>
      <c r="N203" s="59"/>
    </row>
    <row r="204" spans="2:14" s="361" customFormat="1" ht="19.5" thickBot="1" x14ac:dyDescent="0.2">
      <c r="B204" s="89"/>
      <c r="C204" s="425"/>
      <c r="D204" s="383" t="str">
        <f>IF('04（様式３）単位・時間数の新旧対照表 '!D202="","",'04（様式３）単位・時間数の新旧対照表 '!D202)</f>
        <v/>
      </c>
      <c r="E204" s="384" t="str">
        <f>IF('04（様式３）単位・時間数の新旧対照表 '!E202="","",'04（様式３）単位・時間数の新旧対照表 '!E202)</f>
        <v/>
      </c>
      <c r="F204" s="383"/>
      <c r="G204" s="91"/>
      <c r="M204" s="59"/>
      <c r="N204" s="59"/>
    </row>
    <row r="205" spans="2:14" s="361" customFormat="1" ht="19.5" thickBot="1" x14ac:dyDescent="0.2">
      <c r="B205" s="89"/>
      <c r="C205" s="425"/>
      <c r="D205" s="383" t="str">
        <f>IF('04（様式３）単位・時間数の新旧対照表 '!D203="","",'04（様式３）単位・時間数の新旧対照表 '!D203)</f>
        <v/>
      </c>
      <c r="E205" s="384" t="str">
        <f>IF('04（様式３）単位・時間数の新旧対照表 '!E203="","",'04（様式３）単位・時間数の新旧対照表 '!E203)</f>
        <v/>
      </c>
      <c r="F205" s="383"/>
      <c r="G205" s="91"/>
      <c r="M205" s="59"/>
      <c r="N205" s="59"/>
    </row>
    <row r="206" spans="2:14" s="349" customFormat="1" ht="19.5" thickBot="1" x14ac:dyDescent="0.2">
      <c r="B206" s="89"/>
      <c r="C206" s="425"/>
      <c r="D206" s="383" t="str">
        <f>IF('04（様式３）単位・時間数の新旧対照表 '!D204="","",'04（様式３）単位・時間数の新旧対照表 '!D204)</f>
        <v/>
      </c>
      <c r="E206" s="384" t="str">
        <f>IF('04（様式３）単位・時間数の新旧対照表 '!E204="","",'04（様式３）単位・時間数の新旧対照表 '!E204)</f>
        <v/>
      </c>
      <c r="F206" s="383"/>
      <c r="G206" s="91"/>
      <c r="M206" s="59"/>
      <c r="N206" s="59"/>
    </row>
    <row r="207" spans="2:14" s="349" customFormat="1" ht="19.5" thickBot="1" x14ac:dyDescent="0.2">
      <c r="B207" s="89"/>
      <c r="C207" s="426"/>
      <c r="D207" s="383" t="str">
        <f>IF('04（様式３）単位・時間数の新旧対照表 '!D205="","",'04（様式３）単位・時間数の新旧対照表 '!D205)</f>
        <v/>
      </c>
      <c r="E207" s="384" t="str">
        <f>IF('04（様式３）単位・時間数の新旧対照表 '!E205="","",'04（様式３）単位・時間数の新旧対照表 '!E205)</f>
        <v/>
      </c>
      <c r="F207" s="383"/>
      <c r="G207" s="91"/>
      <c r="M207" s="59"/>
      <c r="N207" s="59"/>
    </row>
    <row r="208" spans="2:14" s="349" customFormat="1" ht="19.5" thickBot="1" x14ac:dyDescent="0.2">
      <c r="B208" s="89"/>
      <c r="C208" s="424" t="s">
        <v>151</v>
      </c>
      <c r="D208" s="383" t="str">
        <f>IF('04（様式３）単位・時間数の新旧対照表 '!D206="","",'04（様式３）単位・時間数の新旧対照表 '!D206)</f>
        <v/>
      </c>
      <c r="E208" s="384" t="str">
        <f>IF('04（様式３）単位・時間数の新旧対照表 '!E206="","",'04（様式３）単位・時間数の新旧対照表 '!E206)</f>
        <v/>
      </c>
      <c r="F208" s="383"/>
      <c r="G208" s="91"/>
    </row>
    <row r="209" spans="1:13" s="349" customFormat="1" ht="19.5" thickBot="1" x14ac:dyDescent="0.2">
      <c r="B209" s="89"/>
      <c r="C209" s="425"/>
      <c r="D209" s="383" t="str">
        <f>IF('04（様式３）単位・時間数の新旧対照表 '!D207="","",'04（様式３）単位・時間数の新旧対照表 '!D207)</f>
        <v/>
      </c>
      <c r="E209" s="384" t="str">
        <f>IF('04（様式３）単位・時間数の新旧対照表 '!E207="","",'04（様式３）単位・時間数の新旧対照表 '!E207)</f>
        <v/>
      </c>
      <c r="F209" s="383"/>
      <c r="G209" s="91"/>
    </row>
    <row r="210" spans="1:13" s="349" customFormat="1" ht="19.5" thickBot="1" x14ac:dyDescent="0.2">
      <c r="B210" s="89"/>
      <c r="C210" s="425"/>
      <c r="D210" s="383" t="str">
        <f>IF('04（様式３）単位・時間数の新旧対照表 '!D208="","",'04（様式３）単位・時間数の新旧対照表 '!D208)</f>
        <v/>
      </c>
      <c r="E210" s="384" t="str">
        <f>IF('04（様式３）単位・時間数の新旧対照表 '!E208="","",'04（様式３）単位・時間数の新旧対照表 '!E208)</f>
        <v/>
      </c>
      <c r="F210" s="383"/>
      <c r="G210" s="91"/>
    </row>
    <row r="211" spans="1:13" s="349" customFormat="1" ht="19.5" thickBot="1" x14ac:dyDescent="0.2">
      <c r="B211" s="89"/>
      <c r="C211" s="425"/>
      <c r="D211" s="383" t="str">
        <f>IF('04（様式３）単位・時間数の新旧対照表 '!D209="","",'04（様式３）単位・時間数の新旧対照表 '!D209)</f>
        <v/>
      </c>
      <c r="E211" s="384" t="str">
        <f>IF('04（様式３）単位・時間数の新旧対照表 '!E209="","",'04（様式３）単位・時間数の新旧対照表 '!E209)</f>
        <v/>
      </c>
      <c r="F211" s="383"/>
      <c r="G211" s="91"/>
    </row>
    <row r="212" spans="1:13" s="218" customFormat="1" ht="19.5" thickBot="1" x14ac:dyDescent="0.2">
      <c r="B212" s="89"/>
      <c r="C212" s="426"/>
      <c r="D212" s="383" t="str">
        <f>IF('04（様式３）単位・時間数の新旧対照表 '!D210="","",'04（様式３）単位・時間数の新旧対照表 '!D210)</f>
        <v/>
      </c>
      <c r="E212" s="384" t="str">
        <f>IF('04（様式３）単位・時間数の新旧対照表 '!E210="","",'04（様式３）単位・時間数の新旧対照表 '!E210)</f>
        <v/>
      </c>
      <c r="F212" s="383"/>
      <c r="G212" s="91"/>
    </row>
    <row r="213" spans="1:13" x14ac:dyDescent="0.15">
      <c r="B213" s="89"/>
      <c r="C213" s="48"/>
      <c r="D213" s="57"/>
      <c r="E213" s="58"/>
      <c r="F213" s="57"/>
      <c r="G213" s="91"/>
    </row>
    <row r="214" spans="1:13" x14ac:dyDescent="0.15">
      <c r="B214" s="89"/>
      <c r="C214" s="48" t="s">
        <v>46</v>
      </c>
      <c r="D214" s="57"/>
      <c r="E214" s="58"/>
      <c r="F214" s="57"/>
      <c r="G214" s="91"/>
      <c r="I214" s="179" t="s">
        <v>102</v>
      </c>
      <c r="J214" s="59"/>
      <c r="K214" s="59"/>
      <c r="L214" s="59"/>
      <c r="M214" s="59"/>
    </row>
    <row r="215" spans="1:13" ht="19.5" x14ac:dyDescent="0.15">
      <c r="B215" s="89"/>
      <c r="C215" s="48" t="s">
        <v>47</v>
      </c>
      <c r="D215" s="186"/>
      <c r="E215" s="58"/>
      <c r="F215" s="57"/>
      <c r="G215" s="91"/>
      <c r="I215" s="228" t="str">
        <f>IF(D215="","×","○")</f>
        <v>×</v>
      </c>
      <c r="J215" s="59"/>
      <c r="K215" s="59"/>
      <c r="L215" s="59"/>
      <c r="M215" s="59"/>
    </row>
    <row r="216" spans="1:13" s="198" customFormat="1" ht="19.5" x14ac:dyDescent="0.15">
      <c r="B216" s="89"/>
      <c r="C216" s="48" t="s">
        <v>50</v>
      </c>
      <c r="D216" s="186"/>
      <c r="E216" s="58"/>
      <c r="F216" s="57"/>
      <c r="G216" s="91"/>
      <c r="I216" s="228" t="str">
        <f>IF(D216="","×","○")</f>
        <v>×</v>
      </c>
      <c r="J216" s="59"/>
      <c r="K216" s="59"/>
      <c r="L216" s="59"/>
      <c r="M216" s="59"/>
    </row>
    <row r="217" spans="1:13" s="200" customFormat="1" ht="19.5" x14ac:dyDescent="0.15">
      <c r="B217" s="89"/>
      <c r="C217" s="48" t="s">
        <v>48</v>
      </c>
      <c r="D217" s="186"/>
      <c r="E217" s="58"/>
      <c r="F217" s="57"/>
      <c r="G217" s="91"/>
      <c r="I217" s="228" t="str">
        <f>IF(D217="","×","○")</f>
        <v>×</v>
      </c>
      <c r="J217" s="59"/>
      <c r="K217" s="59"/>
      <c r="L217" s="59"/>
      <c r="M217" s="59"/>
    </row>
    <row r="218" spans="1:13" s="200" customFormat="1" ht="19.5" x14ac:dyDescent="0.15">
      <c r="B218" s="89"/>
      <c r="C218" s="48" t="s">
        <v>49</v>
      </c>
      <c r="D218" s="186"/>
      <c r="E218" s="87"/>
      <c r="F218" s="57"/>
      <c r="G218" s="91"/>
      <c r="I218" s="228" t="str">
        <f>IF(D218="","×","○")</f>
        <v>×</v>
      </c>
      <c r="J218" s="59"/>
      <c r="K218" s="59"/>
      <c r="L218" s="59"/>
      <c r="M218" s="59"/>
    </row>
    <row r="219" spans="1:13" s="200" customFormat="1" ht="19.5" x14ac:dyDescent="0.15">
      <c r="B219" s="89"/>
      <c r="C219" s="48"/>
      <c r="D219" s="57"/>
      <c r="E219" s="58"/>
      <c r="F219" s="57"/>
      <c r="G219" s="91"/>
      <c r="I219" s="228"/>
      <c r="J219" s="59"/>
      <c r="K219" s="59"/>
      <c r="L219" s="59"/>
      <c r="M219" s="59"/>
    </row>
    <row r="220" spans="1:13" ht="19.5" thickBot="1" x14ac:dyDescent="0.2">
      <c r="B220" s="92"/>
      <c r="C220" s="93"/>
      <c r="D220" s="94"/>
      <c r="E220" s="95"/>
      <c r="F220" s="94"/>
      <c r="G220" s="55"/>
    </row>
    <row r="221" spans="1:13" x14ac:dyDescent="0.15">
      <c r="A221" s="59"/>
      <c r="B221" s="59"/>
      <c r="C221" s="48"/>
      <c r="D221" s="57"/>
      <c r="E221" s="58"/>
      <c r="F221" s="57"/>
      <c r="G221" s="57"/>
      <c r="H221" s="59"/>
    </row>
    <row r="222" spans="1:13" x14ac:dyDescent="0.15">
      <c r="A222" s="59"/>
      <c r="B222" s="59"/>
      <c r="C222" s="96" t="s">
        <v>51</v>
      </c>
      <c r="D222" s="57"/>
      <c r="E222" s="58"/>
      <c r="F222" s="57"/>
      <c r="G222" s="57"/>
      <c r="H222" s="59"/>
    </row>
    <row r="223" spans="1:13" s="200" customFormat="1" x14ac:dyDescent="0.15">
      <c r="A223" s="59"/>
      <c r="B223" s="96" t="s">
        <v>52</v>
      </c>
      <c r="C223" s="45"/>
      <c r="D223" s="42"/>
      <c r="E223" s="42"/>
      <c r="F223" s="42"/>
      <c r="G223" s="57"/>
      <c r="H223" s="59"/>
    </row>
    <row r="224" spans="1:13" s="274" customFormat="1" ht="49.5" customHeight="1" x14ac:dyDescent="0.15">
      <c r="A224" s="59"/>
      <c r="B224" s="427" t="s">
        <v>53</v>
      </c>
      <c r="C224" s="427"/>
      <c r="D224" s="427"/>
      <c r="E224" s="427"/>
      <c r="F224" s="427"/>
      <c r="G224" s="427"/>
      <c r="H224" s="59"/>
    </row>
    <row r="225" spans="1:8" s="200" customFormat="1" x14ac:dyDescent="0.15">
      <c r="A225" s="42"/>
      <c r="B225" s="97" t="s">
        <v>40</v>
      </c>
      <c r="C225" s="45"/>
      <c r="D225" s="42"/>
      <c r="E225" s="42"/>
      <c r="F225" s="42"/>
      <c r="G225" s="82"/>
      <c r="H225" s="42"/>
    </row>
    <row r="226" spans="1:8" x14ac:dyDescent="0.15">
      <c r="B226" s="97" t="s">
        <v>41</v>
      </c>
    </row>
    <row r="227" spans="1:8" x14ac:dyDescent="0.15">
      <c r="B227" s="97" t="s">
        <v>42</v>
      </c>
    </row>
    <row r="230" spans="1:8" s="181" customFormat="1" x14ac:dyDescent="0.15">
      <c r="A230" s="42"/>
      <c r="B230" s="82"/>
      <c r="C230" s="45"/>
      <c r="D230" s="42"/>
      <c r="E230" s="42"/>
      <c r="F230" s="42"/>
      <c r="G230" s="82"/>
      <c r="H230" s="42"/>
    </row>
    <row r="231" spans="1:8" s="200" customFormat="1" x14ac:dyDescent="0.15">
      <c r="A231" s="42"/>
      <c r="B231" s="82"/>
      <c r="C231" s="45"/>
      <c r="D231" s="42"/>
      <c r="E231" s="42"/>
      <c r="F231" s="42"/>
      <c r="G231" s="82"/>
      <c r="H231" s="42"/>
    </row>
    <row r="232" spans="1:8" s="200" customFormat="1" x14ac:dyDescent="0.15">
      <c r="A232" s="42"/>
      <c r="B232" s="82"/>
      <c r="C232" s="45"/>
      <c r="D232" s="42"/>
      <c r="E232" s="42"/>
      <c r="F232" s="42"/>
      <c r="G232" s="82"/>
      <c r="H232" s="42"/>
    </row>
    <row r="233" spans="1:8" s="200" customFormat="1" x14ac:dyDescent="0.15">
      <c r="A233" s="42"/>
      <c r="B233" s="82"/>
      <c r="C233" s="45"/>
      <c r="D233" s="42"/>
      <c r="E233" s="42"/>
      <c r="F233" s="42"/>
      <c r="G233" s="82"/>
      <c r="H233" s="42"/>
    </row>
    <row r="234" spans="1:8" s="181" customFormat="1" x14ac:dyDescent="0.15">
      <c r="A234" s="42"/>
      <c r="B234" s="82"/>
      <c r="C234" s="45"/>
      <c r="D234" s="42"/>
      <c r="E234" s="42"/>
      <c r="F234" s="42"/>
      <c r="G234" s="82"/>
      <c r="H234" s="42"/>
    </row>
    <row r="239" spans="1:8" s="200" customFormat="1" x14ac:dyDescent="0.15">
      <c r="A239" s="42"/>
      <c r="B239" s="82"/>
      <c r="C239" s="45"/>
      <c r="D239" s="42"/>
      <c r="E239" s="42"/>
      <c r="F239" s="42"/>
      <c r="G239" s="82"/>
      <c r="H239" s="42"/>
    </row>
    <row r="240" spans="1:8" s="200" customFormat="1" x14ac:dyDescent="0.15">
      <c r="A240" s="42"/>
      <c r="B240" s="82"/>
      <c r="C240" s="45"/>
      <c r="D240" s="42"/>
      <c r="E240" s="42"/>
      <c r="F240" s="42"/>
      <c r="G240" s="82"/>
      <c r="H240" s="42"/>
    </row>
    <row r="241" spans="1:8" s="200" customFormat="1" x14ac:dyDescent="0.15">
      <c r="A241" s="42"/>
      <c r="B241" s="82"/>
      <c r="C241" s="45"/>
      <c r="D241" s="42"/>
      <c r="E241" s="42"/>
      <c r="F241" s="42"/>
      <c r="G241" s="82"/>
      <c r="H241" s="42"/>
    </row>
    <row r="242" spans="1:8" s="69" customFormat="1" x14ac:dyDescent="0.15">
      <c r="A242" s="42"/>
      <c r="B242" s="82"/>
      <c r="C242" s="45"/>
      <c r="D242" s="42"/>
      <c r="E242" s="42"/>
      <c r="F242" s="42"/>
      <c r="G242" s="82"/>
      <c r="H242" s="42"/>
    </row>
    <row r="247" spans="1:8" s="200" customFormat="1" x14ac:dyDescent="0.15">
      <c r="A247" s="42"/>
      <c r="B247" s="82"/>
      <c r="C247" s="45"/>
      <c r="D247" s="42"/>
      <c r="E247" s="42"/>
      <c r="F247" s="42"/>
      <c r="G247" s="82"/>
      <c r="H247" s="42"/>
    </row>
    <row r="248" spans="1:8" s="200" customFormat="1" x14ac:dyDescent="0.15">
      <c r="A248" s="42"/>
      <c r="B248" s="82"/>
      <c r="C248" s="45"/>
      <c r="D248" s="42"/>
      <c r="E248" s="42"/>
      <c r="F248" s="42"/>
      <c r="G248" s="82"/>
      <c r="H248" s="42"/>
    </row>
    <row r="253" spans="1:8" s="200" customFormat="1" x14ac:dyDescent="0.15">
      <c r="A253" s="42"/>
      <c r="B253" s="82"/>
      <c r="C253" s="45"/>
      <c r="D253" s="42"/>
      <c r="E253" s="42"/>
      <c r="F253" s="42"/>
      <c r="G253" s="82"/>
      <c r="H253" s="42"/>
    </row>
    <row r="254" spans="1:8" s="200" customFormat="1" x14ac:dyDescent="0.15">
      <c r="A254" s="42"/>
      <c r="B254" s="82"/>
      <c r="C254" s="45"/>
      <c r="D254" s="42"/>
      <c r="E254" s="42"/>
      <c r="F254" s="42"/>
      <c r="G254" s="82"/>
      <c r="H254" s="42"/>
    </row>
    <row r="255" spans="1:8" s="218" customFormat="1" x14ac:dyDescent="0.15">
      <c r="A255" s="42"/>
      <c r="B255" s="82"/>
      <c r="C255" s="45"/>
      <c r="D255" s="42"/>
      <c r="E255" s="42"/>
      <c r="F255" s="42"/>
      <c r="G255" s="82"/>
      <c r="H255" s="42"/>
    </row>
    <row r="256" spans="1:8" s="218" customFormat="1" x14ac:dyDescent="0.15">
      <c r="A256" s="42"/>
      <c r="B256" s="82"/>
      <c r="C256" s="45"/>
      <c r="D256" s="42"/>
      <c r="E256" s="42"/>
      <c r="F256" s="42"/>
      <c r="G256" s="82"/>
      <c r="H256" s="42"/>
    </row>
    <row r="261" spans="1:8" s="200" customFormat="1" x14ac:dyDescent="0.15">
      <c r="A261" s="42"/>
      <c r="B261" s="82"/>
      <c r="C261" s="45"/>
      <c r="D261" s="42"/>
      <c r="E261" s="42"/>
      <c r="F261" s="42"/>
      <c r="G261" s="82"/>
      <c r="H261" s="42"/>
    </row>
    <row r="262" spans="1:8" s="200" customFormat="1" x14ac:dyDescent="0.15">
      <c r="A262" s="42"/>
      <c r="B262" s="82"/>
      <c r="C262" s="45"/>
      <c r="D262" s="42"/>
      <c r="E262" s="42"/>
      <c r="F262" s="42"/>
      <c r="G262" s="82"/>
      <c r="H262" s="42"/>
    </row>
    <row r="263" spans="1:8" s="218" customFormat="1" x14ac:dyDescent="0.15">
      <c r="A263" s="42"/>
      <c r="B263" s="82"/>
      <c r="C263" s="45"/>
      <c r="D263" s="42"/>
      <c r="E263" s="42"/>
      <c r="F263" s="42"/>
      <c r="G263" s="82"/>
      <c r="H263" s="42"/>
    </row>
    <row r="264" spans="1:8" s="218" customFormat="1" x14ac:dyDescent="0.15">
      <c r="A264" s="42"/>
      <c r="B264" s="82"/>
      <c r="C264" s="45"/>
      <c r="D264" s="42"/>
      <c r="E264" s="42"/>
      <c r="F264" s="42"/>
      <c r="G264" s="82"/>
      <c r="H264" s="42"/>
    </row>
    <row r="265" spans="1:8" s="218" customFormat="1" x14ac:dyDescent="0.15">
      <c r="A265" s="42"/>
      <c r="B265" s="82"/>
      <c r="C265" s="45"/>
      <c r="D265" s="42"/>
      <c r="E265" s="42"/>
      <c r="F265" s="42"/>
      <c r="G265" s="82"/>
      <c r="H265" s="42"/>
    </row>
    <row r="266" spans="1:8" s="218" customFormat="1" x14ac:dyDescent="0.15">
      <c r="A266" s="42"/>
      <c r="B266" s="82"/>
      <c r="C266" s="45"/>
      <c r="D266" s="42"/>
      <c r="E266" s="42"/>
      <c r="F266" s="42"/>
      <c r="G266" s="82"/>
      <c r="H266" s="42"/>
    </row>
    <row r="271" spans="1:8" s="200" customFormat="1" x14ac:dyDescent="0.15">
      <c r="A271" s="42"/>
      <c r="B271" s="82"/>
      <c r="C271" s="45"/>
      <c r="D271" s="42"/>
      <c r="E271" s="42"/>
      <c r="F271" s="42"/>
      <c r="G271" s="82"/>
      <c r="H271" s="42"/>
    </row>
    <row r="272" spans="1:8" s="200" customFormat="1" x14ac:dyDescent="0.15">
      <c r="A272" s="42"/>
      <c r="B272" s="82"/>
      <c r="C272" s="45"/>
      <c r="D272" s="42"/>
      <c r="E272" s="42"/>
      <c r="F272" s="42"/>
      <c r="G272" s="82"/>
      <c r="H272" s="42"/>
    </row>
    <row r="277" spans="1:8" s="200" customFormat="1" x14ac:dyDescent="0.15">
      <c r="A277" s="42"/>
      <c r="B277" s="82"/>
      <c r="C277" s="45"/>
      <c r="D277" s="42"/>
      <c r="E277" s="42"/>
      <c r="F277" s="42"/>
      <c r="G277" s="82"/>
      <c r="H277" s="42"/>
    </row>
    <row r="278" spans="1:8" s="200" customFormat="1" x14ac:dyDescent="0.15">
      <c r="A278" s="42"/>
      <c r="B278" s="82"/>
      <c r="C278" s="45"/>
      <c r="D278" s="42"/>
      <c r="E278" s="42"/>
      <c r="F278" s="42"/>
      <c r="G278" s="82"/>
      <c r="H278" s="42"/>
    </row>
    <row r="279" spans="1:8" s="200" customFormat="1" x14ac:dyDescent="0.15">
      <c r="A279" s="42"/>
      <c r="B279" s="82"/>
      <c r="C279" s="45"/>
      <c r="D279" s="42"/>
      <c r="E279" s="42"/>
      <c r="F279" s="42"/>
      <c r="G279" s="82"/>
      <c r="H279" s="42"/>
    </row>
    <row r="280" spans="1:8" s="200" customFormat="1" x14ac:dyDescent="0.15">
      <c r="A280" s="42"/>
      <c r="B280" s="82"/>
      <c r="C280" s="45"/>
      <c r="D280" s="42"/>
      <c r="E280" s="42"/>
      <c r="F280" s="42"/>
      <c r="G280" s="82"/>
      <c r="H280" s="42"/>
    </row>
    <row r="285" spans="1:8" s="200" customFormat="1" x14ac:dyDescent="0.15">
      <c r="A285" s="42"/>
      <c r="B285" s="82"/>
      <c r="C285" s="45"/>
      <c r="D285" s="42"/>
      <c r="E285" s="42"/>
      <c r="F285" s="42"/>
      <c r="G285" s="82"/>
      <c r="H285" s="42"/>
    </row>
    <row r="286" spans="1:8" s="200" customFormat="1" x14ac:dyDescent="0.15">
      <c r="A286" s="42"/>
      <c r="B286" s="82"/>
      <c r="C286" s="45"/>
      <c r="D286" s="42"/>
      <c r="E286" s="42"/>
      <c r="F286" s="42"/>
      <c r="G286" s="82"/>
      <c r="H286" s="42"/>
    </row>
    <row r="287" spans="1:8" s="200" customFormat="1" x14ac:dyDescent="0.15">
      <c r="A287" s="42"/>
      <c r="B287" s="82"/>
      <c r="C287" s="45"/>
      <c r="D287" s="42"/>
      <c r="E287" s="42"/>
      <c r="F287" s="42"/>
      <c r="G287" s="82"/>
      <c r="H287" s="42"/>
    </row>
    <row r="288" spans="1:8" s="69" customFormat="1" x14ac:dyDescent="0.15">
      <c r="A288" s="42"/>
      <c r="B288" s="82"/>
      <c r="C288" s="45"/>
      <c r="D288" s="42"/>
      <c r="E288" s="42"/>
      <c r="F288" s="42"/>
      <c r="G288" s="82"/>
      <c r="H288" s="42"/>
    </row>
    <row r="289" spans="1:8" s="187" customFormat="1" x14ac:dyDescent="0.15">
      <c r="A289" s="42"/>
      <c r="B289" s="82"/>
      <c r="C289" s="45"/>
      <c r="D289" s="42"/>
      <c r="E289" s="42"/>
      <c r="F289" s="42"/>
      <c r="G289" s="82"/>
      <c r="H289" s="42"/>
    </row>
    <row r="293" spans="1:8" s="69" customFormat="1" x14ac:dyDescent="0.15">
      <c r="A293" s="42"/>
      <c r="B293" s="82"/>
      <c r="C293" s="45"/>
      <c r="D293" s="42"/>
      <c r="E293" s="42"/>
      <c r="F293" s="42"/>
      <c r="G293" s="82"/>
      <c r="H293" s="42"/>
    </row>
    <row r="294" spans="1:8" s="69" customFormat="1" x14ac:dyDescent="0.15">
      <c r="A294" s="42"/>
      <c r="B294" s="82"/>
      <c r="C294" s="45"/>
      <c r="D294" s="42"/>
      <c r="E294" s="42"/>
      <c r="F294" s="42"/>
      <c r="G294" s="82"/>
      <c r="H294" s="42"/>
    </row>
    <row r="295" spans="1:8" s="69" customFormat="1" x14ac:dyDescent="0.15">
      <c r="A295" s="42"/>
      <c r="B295" s="82"/>
      <c r="C295" s="45"/>
      <c r="D295" s="42"/>
      <c r="E295" s="42"/>
      <c r="F295" s="42"/>
      <c r="G295" s="82"/>
      <c r="H295" s="42"/>
    </row>
    <row r="296" spans="1:8" s="181" customFormat="1" x14ac:dyDescent="0.15">
      <c r="A296" s="42"/>
      <c r="B296" s="82"/>
      <c r="C296" s="45"/>
      <c r="D296" s="42"/>
      <c r="E296" s="42"/>
      <c r="F296" s="42"/>
      <c r="G296" s="82"/>
      <c r="H296" s="42"/>
    </row>
    <row r="297" spans="1:8" s="181" customFormat="1" x14ac:dyDescent="0.15">
      <c r="A297" s="42"/>
      <c r="B297" s="82"/>
      <c r="C297" s="45"/>
      <c r="D297" s="42"/>
      <c r="E297" s="42"/>
      <c r="F297" s="42"/>
      <c r="G297" s="82"/>
      <c r="H297" s="42"/>
    </row>
    <row r="298" spans="1:8" s="181" customFormat="1" x14ac:dyDescent="0.15">
      <c r="A298" s="42"/>
      <c r="B298" s="82"/>
      <c r="C298" s="45"/>
      <c r="D298" s="42"/>
      <c r="E298" s="42"/>
      <c r="F298" s="42"/>
      <c r="G298" s="82"/>
      <c r="H298" s="42"/>
    </row>
    <row r="299" spans="1:8" s="181" customFormat="1" x14ac:dyDescent="0.15">
      <c r="A299" s="42"/>
      <c r="B299" s="82"/>
      <c r="C299" s="45"/>
      <c r="D299" s="42"/>
      <c r="E299" s="42"/>
      <c r="F299" s="42"/>
      <c r="G299" s="82"/>
      <c r="H299" s="42"/>
    </row>
    <row r="300" spans="1:8" s="200" customFormat="1" x14ac:dyDescent="0.15">
      <c r="A300" s="42"/>
      <c r="B300" s="82"/>
      <c r="C300" s="45"/>
      <c r="D300" s="42"/>
      <c r="E300" s="42"/>
      <c r="F300" s="42"/>
      <c r="G300" s="82"/>
      <c r="H300" s="42"/>
    </row>
    <row r="301" spans="1:8" s="200" customFormat="1" x14ac:dyDescent="0.15">
      <c r="A301" s="42"/>
      <c r="B301" s="82"/>
      <c r="C301" s="45"/>
      <c r="D301" s="42"/>
      <c r="E301" s="42"/>
      <c r="F301" s="42"/>
      <c r="G301" s="82"/>
      <c r="H301" s="42"/>
    </row>
    <row r="302" spans="1:8" s="200" customFormat="1" x14ac:dyDescent="0.15">
      <c r="A302" s="42"/>
      <c r="B302" s="82"/>
      <c r="C302" s="45"/>
      <c r="D302" s="42"/>
      <c r="E302" s="42"/>
      <c r="F302" s="42"/>
      <c r="G302" s="82"/>
      <c r="H302" s="42"/>
    </row>
    <row r="303" spans="1:8" s="69" customFormat="1" ht="19.5" customHeight="1" x14ac:dyDescent="0.15">
      <c r="A303" s="42"/>
      <c r="B303" s="82"/>
      <c r="C303" s="45"/>
      <c r="D303" s="42"/>
      <c r="E303" s="42"/>
      <c r="F303" s="42"/>
      <c r="G303" s="82"/>
      <c r="H303" s="42"/>
    </row>
    <row r="308" spans="1:8" s="198" customFormat="1" x14ac:dyDescent="0.15">
      <c r="A308" s="42"/>
      <c r="B308" s="82"/>
      <c r="C308" s="45"/>
      <c r="D308" s="42"/>
      <c r="E308" s="42"/>
      <c r="F308" s="42"/>
      <c r="G308" s="82"/>
      <c r="H308" s="42"/>
    </row>
    <row r="309" spans="1:8" s="200" customFormat="1" x14ac:dyDescent="0.15">
      <c r="A309" s="42"/>
      <c r="B309" s="82"/>
      <c r="C309" s="45"/>
      <c r="D309" s="42"/>
      <c r="E309" s="42"/>
      <c r="F309" s="42"/>
      <c r="G309" s="82"/>
      <c r="H309" s="42"/>
    </row>
    <row r="310" spans="1:8" s="200" customFormat="1" x14ac:dyDescent="0.15">
      <c r="A310" s="42"/>
      <c r="B310" s="82"/>
      <c r="C310" s="45"/>
      <c r="D310" s="42"/>
      <c r="E310" s="42"/>
      <c r="F310" s="42"/>
      <c r="G310" s="82"/>
      <c r="H310" s="42"/>
    </row>
    <row r="311" spans="1:8" s="69" customFormat="1" x14ac:dyDescent="0.15">
      <c r="A311" s="42"/>
      <c r="B311" s="82"/>
      <c r="C311" s="45"/>
      <c r="D311" s="42"/>
      <c r="E311" s="42"/>
      <c r="F311" s="42"/>
      <c r="G311" s="82"/>
      <c r="H311" s="42"/>
    </row>
    <row r="312" spans="1:8" s="218" customFormat="1" x14ac:dyDescent="0.15">
      <c r="A312" s="42"/>
      <c r="B312" s="82"/>
      <c r="C312" s="45"/>
      <c r="D312" s="42"/>
      <c r="E312" s="42"/>
      <c r="F312" s="42"/>
      <c r="G312" s="82"/>
      <c r="H312" s="42"/>
    </row>
    <row r="315" spans="1:8" s="200" customFormat="1" x14ac:dyDescent="0.15">
      <c r="A315" s="42"/>
      <c r="B315" s="82"/>
      <c r="C315" s="45"/>
      <c r="D315" s="42"/>
      <c r="E315" s="42"/>
      <c r="F315" s="42"/>
      <c r="G315" s="82"/>
      <c r="H315" s="42"/>
    </row>
    <row r="316" spans="1:8" s="200" customFormat="1" x14ac:dyDescent="0.15">
      <c r="A316" s="42"/>
      <c r="B316" s="82"/>
      <c r="C316" s="45"/>
      <c r="D316" s="42"/>
      <c r="E316" s="42"/>
      <c r="F316" s="42"/>
      <c r="G316" s="82"/>
      <c r="H316" s="42"/>
    </row>
    <row r="317" spans="1:8" s="200" customFormat="1" x14ac:dyDescent="0.15">
      <c r="A317" s="42"/>
      <c r="B317" s="82"/>
      <c r="C317" s="45"/>
      <c r="D317" s="42"/>
      <c r="E317" s="42"/>
      <c r="F317" s="42"/>
      <c r="G317" s="82"/>
      <c r="H317" s="42"/>
    </row>
    <row r="318" spans="1:8" s="200" customFormat="1" x14ac:dyDescent="0.15">
      <c r="A318" s="42"/>
      <c r="B318" s="82"/>
      <c r="C318" s="45"/>
      <c r="D318" s="42"/>
      <c r="E318" s="42"/>
      <c r="F318" s="42"/>
      <c r="G318" s="82"/>
      <c r="H318" s="42"/>
    </row>
    <row r="321" spans="1:9" s="218" customFormat="1" x14ac:dyDescent="0.15">
      <c r="A321" s="42"/>
      <c r="B321" s="82"/>
      <c r="C321" s="45"/>
      <c r="D321" s="42"/>
      <c r="E321" s="42"/>
      <c r="F321" s="42"/>
      <c r="G321" s="82"/>
      <c r="H321" s="42"/>
    </row>
    <row r="322" spans="1:9" s="218" customFormat="1" x14ac:dyDescent="0.15">
      <c r="A322" s="42"/>
      <c r="B322" s="82"/>
      <c r="C322" s="45"/>
      <c r="D322" s="42"/>
      <c r="E322" s="42"/>
      <c r="F322" s="42"/>
      <c r="G322" s="82"/>
      <c r="H322" s="42"/>
    </row>
    <row r="323" spans="1:9" s="218" customFormat="1" x14ac:dyDescent="0.15">
      <c r="A323" s="42"/>
      <c r="B323" s="82"/>
      <c r="C323" s="45"/>
      <c r="D323" s="42"/>
      <c r="E323" s="42"/>
      <c r="F323" s="42"/>
      <c r="G323" s="82"/>
      <c r="H323" s="42"/>
    </row>
    <row r="324" spans="1:9" s="218" customFormat="1" x14ac:dyDescent="0.15">
      <c r="A324" s="42"/>
      <c r="B324" s="82"/>
      <c r="C324" s="45"/>
      <c r="D324" s="42"/>
      <c r="E324" s="42"/>
      <c r="F324" s="42"/>
      <c r="G324" s="82"/>
      <c r="H324" s="42"/>
    </row>
    <row r="326" spans="1:9" s="98" customFormat="1" x14ac:dyDescent="0.15">
      <c r="A326" s="42"/>
      <c r="B326" s="82"/>
      <c r="C326" s="45"/>
      <c r="D326" s="42"/>
      <c r="E326" s="42"/>
      <c r="F326" s="42"/>
      <c r="G326" s="82"/>
      <c r="H326" s="42"/>
    </row>
    <row r="327" spans="1:9" s="98" customFormat="1" x14ac:dyDescent="0.15">
      <c r="A327" s="42"/>
      <c r="B327" s="82"/>
      <c r="C327" s="45"/>
      <c r="D327" s="42"/>
      <c r="E327" s="42"/>
      <c r="F327" s="42"/>
      <c r="G327" s="82"/>
      <c r="H327" s="42"/>
    </row>
    <row r="328" spans="1:9" s="204" customFormat="1" x14ac:dyDescent="0.15">
      <c r="A328" s="42"/>
      <c r="B328" s="82"/>
      <c r="C328" s="45"/>
      <c r="D328" s="42"/>
      <c r="E328" s="42"/>
      <c r="F328" s="42"/>
      <c r="G328" s="82"/>
      <c r="H328" s="42"/>
    </row>
    <row r="331" spans="1:9" s="59" customFormat="1" x14ac:dyDescent="0.15">
      <c r="A331" s="42"/>
      <c r="B331" s="82"/>
      <c r="C331" s="45"/>
      <c r="D331" s="42"/>
      <c r="E331" s="42"/>
      <c r="F331" s="42"/>
      <c r="G331" s="82"/>
      <c r="H331" s="42"/>
    </row>
    <row r="332" spans="1:9" s="59" customFormat="1" x14ac:dyDescent="0.15">
      <c r="A332" s="42"/>
      <c r="B332" s="82"/>
      <c r="C332" s="45"/>
      <c r="D332" s="42"/>
      <c r="E332" s="42"/>
      <c r="F332" s="42"/>
      <c r="G332" s="82"/>
      <c r="H332" s="42"/>
      <c r="I332" s="179"/>
    </row>
    <row r="333" spans="1:9" s="59" customFormat="1" ht="19.5" x14ac:dyDescent="0.15">
      <c r="A333" s="42"/>
      <c r="B333" s="82"/>
      <c r="C333" s="45"/>
      <c r="D333" s="42"/>
      <c r="E333" s="42"/>
      <c r="F333" s="42"/>
      <c r="G333" s="82"/>
      <c r="H333" s="42"/>
      <c r="I333" s="228"/>
    </row>
    <row r="334" spans="1:9" s="59" customFormat="1" ht="19.5" x14ac:dyDescent="0.15">
      <c r="A334" s="42"/>
      <c r="B334" s="82"/>
      <c r="C334" s="45"/>
      <c r="D334" s="42"/>
      <c r="E334" s="42"/>
      <c r="F334" s="42"/>
      <c r="G334" s="82"/>
      <c r="H334" s="42"/>
      <c r="I334" s="228"/>
    </row>
    <row r="335" spans="1:9" s="59" customFormat="1" ht="19.5" x14ac:dyDescent="0.15">
      <c r="A335" s="42"/>
      <c r="B335" s="82"/>
      <c r="C335" s="45"/>
      <c r="D335" s="42"/>
      <c r="E335" s="42"/>
      <c r="F335" s="42"/>
      <c r="G335" s="82"/>
      <c r="H335" s="42"/>
      <c r="I335" s="228"/>
    </row>
    <row r="336" spans="1:9" s="59" customFormat="1" ht="19.5" x14ac:dyDescent="0.15">
      <c r="A336" s="42"/>
      <c r="B336" s="82"/>
      <c r="C336" s="45"/>
      <c r="D336" s="42"/>
      <c r="E336" s="42"/>
      <c r="F336" s="42"/>
      <c r="G336" s="82"/>
      <c r="H336" s="42"/>
      <c r="I336" s="228"/>
    </row>
    <row r="337" spans="1:8" s="59" customFormat="1" x14ac:dyDescent="0.15">
      <c r="A337" s="42"/>
      <c r="B337" s="82"/>
      <c r="C337" s="45"/>
      <c r="D337" s="42"/>
      <c r="E337" s="42"/>
      <c r="F337" s="42"/>
      <c r="G337" s="82"/>
      <c r="H337" s="42"/>
    </row>
    <row r="338" spans="1:8" s="59" customFormat="1" x14ac:dyDescent="0.15">
      <c r="A338" s="42"/>
      <c r="B338" s="82"/>
      <c r="C338" s="45"/>
      <c r="D338" s="42"/>
      <c r="E338" s="42"/>
      <c r="F338" s="42"/>
      <c r="G338" s="82"/>
      <c r="H338" s="42"/>
    </row>
    <row r="339" spans="1:8" s="59" customFormat="1" x14ac:dyDescent="0.15">
      <c r="A339" s="42"/>
      <c r="B339" s="82"/>
      <c r="C339" s="45"/>
      <c r="D339" s="42"/>
      <c r="E339" s="42"/>
      <c r="F339" s="42"/>
      <c r="G339" s="82"/>
      <c r="H339" s="42"/>
    </row>
    <row r="340" spans="1:8" s="59" customFormat="1" x14ac:dyDescent="0.15">
      <c r="A340" s="42"/>
      <c r="B340" s="82"/>
      <c r="C340" s="45"/>
      <c r="D340" s="42"/>
      <c r="E340" s="42"/>
      <c r="F340" s="42"/>
      <c r="G340" s="82"/>
      <c r="H340" s="42"/>
    </row>
    <row r="341" spans="1:8" s="59" customFormat="1" x14ac:dyDescent="0.15">
      <c r="A341" s="42"/>
      <c r="B341" s="82"/>
      <c r="C341" s="45"/>
      <c r="D341" s="42"/>
      <c r="E341" s="42"/>
      <c r="F341" s="42"/>
      <c r="G341" s="82"/>
      <c r="H341" s="42"/>
    </row>
    <row r="342" spans="1:8" ht="50.25" customHeight="1" x14ac:dyDescent="0.15"/>
    <row r="343" spans="1:8" ht="18.75" customHeight="1" x14ac:dyDescent="0.15"/>
    <row r="344" spans="1:8" ht="18.75" customHeight="1" x14ac:dyDescent="0.15"/>
    <row r="345" spans="1:8" ht="18.75" customHeight="1" x14ac:dyDescent="0.15"/>
  </sheetData>
  <sheetProtection password="DBAF" sheet="1" formatCells="0"/>
  <protectedRanges>
    <protectedRange sqref="D215:D218" name="範囲1"/>
  </protectedRanges>
  <mergeCells count="35">
    <mergeCell ref="C172:C186"/>
    <mergeCell ref="C187:C197"/>
    <mergeCell ref="C198:C207"/>
    <mergeCell ref="C208:C212"/>
    <mergeCell ref="C133:C137"/>
    <mergeCell ref="C138:C142"/>
    <mergeCell ref="C143:C152"/>
    <mergeCell ref="C153:C166"/>
    <mergeCell ref="C167:C171"/>
    <mergeCell ref="C89:C93"/>
    <mergeCell ref="C94:C101"/>
    <mergeCell ref="C102:C106"/>
    <mergeCell ref="C107:C127"/>
    <mergeCell ref="C128:C132"/>
    <mergeCell ref="C54:C58"/>
    <mergeCell ref="C59:C63"/>
    <mergeCell ref="C64:C73"/>
    <mergeCell ref="C74:C81"/>
    <mergeCell ref="C82:C88"/>
    <mergeCell ref="B224:G224"/>
    <mergeCell ref="C9:F9"/>
    <mergeCell ref="C10:F10"/>
    <mergeCell ref="B4:G4"/>
    <mergeCell ref="C2:F2"/>
    <mergeCell ref="C5:F5"/>
    <mergeCell ref="C6:F6"/>
    <mergeCell ref="C7:F7"/>
    <mergeCell ref="C8:F8"/>
    <mergeCell ref="C14:C18"/>
    <mergeCell ref="C19:C23"/>
    <mergeCell ref="C24:C33"/>
    <mergeCell ref="C34:C38"/>
    <mergeCell ref="C39:C43"/>
    <mergeCell ref="C44:C48"/>
    <mergeCell ref="C49:C53"/>
  </mergeCells>
  <phoneticPr fontId="10"/>
  <conditionalFormatting sqref="C14 C19 C24 C34 C39 C44 C49 C54 C59 C64 C74 C82 C89 C94 C102 C107:C112 C128 C133 C138 C143 C153 C167 C172 C187:C192 C198 C208">
    <cfRule type="expression" dxfId="28" priority="1">
      <formula>$R$12="×"</formula>
    </cfRule>
  </conditionalFormatting>
  <pageMargins left="0.75" right="0.75" top="1" bottom="1" header="0.5" footer="0.5"/>
  <pageSetup paperSize="9" scale="8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Z362"/>
  <sheetViews>
    <sheetView showGridLines="0" view="pageBreakPreview" zoomScale="60" zoomScaleNormal="60" workbookViewId="0">
      <selection activeCell="I144" sqref="I144"/>
    </sheetView>
  </sheetViews>
  <sheetFormatPr defaultRowHeight="17.25" x14ac:dyDescent="0.15"/>
  <cols>
    <col min="1" max="1" width="1.625" style="3" customWidth="1"/>
    <col min="2" max="2" width="34.75" style="238" customWidth="1"/>
    <col min="3" max="3" width="28.25" style="37" customWidth="1"/>
    <col min="4" max="4" width="44.875" style="3" customWidth="1"/>
    <col min="5" max="6" width="8.375" style="3" customWidth="1"/>
    <col min="7" max="7" width="10.5" style="3" customWidth="1"/>
    <col min="8" max="8" width="28" style="37" customWidth="1"/>
    <col min="9" max="9" width="44.875" style="3" customWidth="1"/>
    <col min="10" max="11" width="8.375" style="3" customWidth="1"/>
    <col min="12" max="13" width="2.625" style="3" customWidth="1"/>
    <col min="14" max="14" width="9.5" style="3" customWidth="1"/>
    <col min="15" max="17" width="9.5" style="6" customWidth="1"/>
    <col min="18" max="18" width="9.5" style="7" customWidth="1"/>
    <col min="19" max="19" width="9.5" style="3" customWidth="1"/>
    <col min="20" max="24" width="9" style="3"/>
    <col min="25" max="25" width="9" style="3" customWidth="1"/>
    <col min="26" max="16384" width="9" style="3"/>
  </cols>
  <sheetData>
    <row r="1" spans="2:25" ht="41.25" customHeight="1" thickBot="1" x14ac:dyDescent="0.2">
      <c r="B1" s="1" t="s">
        <v>766</v>
      </c>
      <c r="C1" s="1"/>
      <c r="D1" s="2"/>
      <c r="E1" s="2"/>
      <c r="F1" s="2"/>
      <c r="G1" s="2"/>
      <c r="H1" s="2"/>
      <c r="I1" s="2"/>
      <c r="J1" s="2"/>
      <c r="K1" s="2"/>
      <c r="O1" s="4" t="str">
        <f>IF(COUNTIF(Q:Q,"×")&gt;0,"×","○")</f>
        <v>×</v>
      </c>
      <c r="P1" s="5" t="s">
        <v>66</v>
      </c>
    </row>
    <row r="2" spans="2:25" ht="54.75" customHeight="1" x14ac:dyDescent="0.15">
      <c r="B2" s="493" t="s">
        <v>728</v>
      </c>
      <c r="C2" s="493"/>
      <c r="D2" s="493"/>
      <c r="E2" s="493"/>
      <c r="F2" s="493"/>
      <c r="G2" s="493"/>
      <c r="H2" s="493"/>
      <c r="I2" s="493"/>
      <c r="J2" s="493"/>
      <c r="K2" s="493"/>
      <c r="O2" s="117"/>
    </row>
    <row r="3" spans="2:25" x14ac:dyDescent="0.15">
      <c r="C3" s="9"/>
      <c r="H3" s="9"/>
    </row>
    <row r="4" spans="2:25" ht="24" x14ac:dyDescent="0.15">
      <c r="B4" s="8" t="s">
        <v>1</v>
      </c>
      <c r="C4" s="8"/>
      <c r="H4" s="9"/>
      <c r="O4" s="105"/>
    </row>
    <row r="5" spans="2:25" ht="50.25" customHeight="1" x14ac:dyDescent="0.15">
      <c r="B5" s="492" t="str">
        <f>IF(O1="×","変更後の「授業科目名」「単位数」を入力してください。"&amp;CHAR(10)&amp;"（黄色背景） 未入力 または 基準の単位数を満たしていない部分です。","")</f>
        <v>変更後の「授業科目名」「単位数」を入力してください。
（黄色背景） 未入力 または 基準の単位数を満たしていない部分です。</v>
      </c>
      <c r="C5" s="492"/>
      <c r="D5" s="492"/>
      <c r="E5" s="492"/>
      <c r="F5" s="492"/>
      <c r="G5" s="10"/>
      <c r="H5" s="10"/>
      <c r="I5" s="10"/>
      <c r="J5" s="10"/>
      <c r="K5" s="10"/>
      <c r="N5" s="105"/>
      <c r="Q5" s="7"/>
      <c r="R5" s="3"/>
    </row>
    <row r="6" spans="2:25" x14ac:dyDescent="0.15">
      <c r="C6" s="9"/>
      <c r="H6" s="9"/>
      <c r="O6" s="105"/>
    </row>
    <row r="7" spans="2:25" ht="30" customHeight="1" x14ac:dyDescent="0.15">
      <c r="B7" s="237" t="s">
        <v>176</v>
      </c>
      <c r="C7" s="236" t="s">
        <v>153</v>
      </c>
      <c r="D7" s="11"/>
      <c r="E7" s="11"/>
      <c r="F7" s="12"/>
      <c r="H7" s="119" t="s">
        <v>72</v>
      </c>
      <c r="I7" s="11"/>
      <c r="J7" s="11"/>
      <c r="K7" s="284"/>
      <c r="O7" s="105"/>
    </row>
    <row r="8" spans="2:25" ht="14.25" customHeight="1" x14ac:dyDescent="0.15">
      <c r="C8" s="9"/>
      <c r="H8" s="9"/>
      <c r="O8" s="105"/>
    </row>
    <row r="9" spans="2:25" ht="18" thickBot="1" x14ac:dyDescent="0.2">
      <c r="B9" s="13" t="s">
        <v>773</v>
      </c>
      <c r="C9" s="13"/>
      <c r="H9" s="13" t="s">
        <v>204</v>
      </c>
      <c r="O9" s="105"/>
    </row>
    <row r="10" spans="2:25" s="15" customFormat="1" ht="39.950000000000003" customHeight="1" x14ac:dyDescent="0.15">
      <c r="B10" s="481" t="s">
        <v>152</v>
      </c>
      <c r="C10" s="457" t="s">
        <v>2</v>
      </c>
      <c r="D10" s="459" t="s">
        <v>3</v>
      </c>
      <c r="E10" s="464" t="s">
        <v>4</v>
      </c>
      <c r="F10" s="461" t="s">
        <v>5</v>
      </c>
      <c r="G10" s="14"/>
      <c r="H10" s="466" t="s">
        <v>2</v>
      </c>
      <c r="I10" s="462" t="s">
        <v>3</v>
      </c>
      <c r="J10" s="494" t="s">
        <v>6</v>
      </c>
      <c r="K10" s="495"/>
      <c r="O10" s="117"/>
      <c r="P10" s="5"/>
      <c r="Q10" s="5"/>
      <c r="R10" s="7"/>
    </row>
    <row r="11" spans="2:25" s="15" customFormat="1" ht="39.950000000000003" customHeight="1" thickBot="1" x14ac:dyDescent="0.2">
      <c r="B11" s="482"/>
      <c r="C11" s="458"/>
      <c r="D11" s="460"/>
      <c r="E11" s="465"/>
      <c r="F11" s="458"/>
      <c r="G11" s="14"/>
      <c r="H11" s="467"/>
      <c r="I11" s="463"/>
      <c r="J11" s="496"/>
      <c r="K11" s="497"/>
      <c r="O11" s="16" t="s">
        <v>23</v>
      </c>
      <c r="P11" s="17" t="s">
        <v>22</v>
      </c>
      <c r="Q11" s="5" t="s">
        <v>7</v>
      </c>
      <c r="R11" s="5"/>
      <c r="S11" s="5"/>
    </row>
    <row r="12" spans="2:25" s="15" customFormat="1" ht="18.75" customHeight="1" x14ac:dyDescent="0.15">
      <c r="B12" s="486" t="s">
        <v>154</v>
      </c>
      <c r="C12" s="448" t="s">
        <v>9</v>
      </c>
      <c r="D12" s="242"/>
      <c r="E12" s="350"/>
      <c r="F12" s="457">
        <v>6</v>
      </c>
      <c r="G12" s="14"/>
      <c r="H12" s="436" t="s">
        <v>9</v>
      </c>
      <c r="I12" s="245"/>
      <c r="J12" s="443"/>
      <c r="K12" s="444"/>
      <c r="N12" s="118" t="s">
        <v>69</v>
      </c>
      <c r="O12" s="16">
        <f>SUM(E12:E16)</f>
        <v>0</v>
      </c>
      <c r="P12" s="17">
        <f>F12</f>
        <v>6</v>
      </c>
      <c r="Q12" s="282" t="str">
        <f>IF(OR(O12+O17+O22&lt;P12,O12=0,O17=0,O22=0),"×","")</f>
        <v>×</v>
      </c>
      <c r="R12" s="247" t="str">
        <f>B12</f>
        <v>人体の構造及び機能に該当する科目</v>
      </c>
      <c r="S12" s="250"/>
      <c r="T12" s="250"/>
      <c r="U12" s="250"/>
      <c r="V12" s="251"/>
      <c r="W12" s="283"/>
      <c r="Y12" s="177"/>
    </row>
    <row r="13" spans="2:25" s="15" customFormat="1" ht="18.75" customHeight="1" x14ac:dyDescent="0.15">
      <c r="B13" s="487"/>
      <c r="C13" s="454"/>
      <c r="D13" s="332"/>
      <c r="E13" s="333"/>
      <c r="F13" s="470"/>
      <c r="G13" s="14"/>
      <c r="H13" s="437"/>
      <c r="I13" s="254"/>
      <c r="J13" s="441"/>
      <c r="K13" s="442"/>
      <c r="N13" s="118"/>
      <c r="O13" s="16"/>
      <c r="P13" s="17"/>
      <c r="Q13" s="184"/>
      <c r="R13" s="35"/>
      <c r="S13" s="283"/>
      <c r="T13" s="283"/>
      <c r="U13" s="283"/>
      <c r="V13" s="283"/>
      <c r="W13" s="283"/>
      <c r="Y13" s="177"/>
    </row>
    <row r="14" spans="2:25" s="15" customFormat="1" ht="18.75" customHeight="1" x14ac:dyDescent="0.15">
      <c r="B14" s="487"/>
      <c r="C14" s="454"/>
      <c r="D14" s="332"/>
      <c r="E14" s="333"/>
      <c r="F14" s="470"/>
      <c r="G14" s="14"/>
      <c r="H14" s="437"/>
      <c r="I14" s="254"/>
      <c r="J14" s="441"/>
      <c r="K14" s="442"/>
      <c r="N14" s="118"/>
      <c r="O14" s="16"/>
      <c r="P14" s="17"/>
      <c r="Q14" s="184"/>
      <c r="R14" s="35"/>
      <c r="S14" s="283"/>
      <c r="T14" s="283"/>
      <c r="U14" s="283"/>
      <c r="V14" s="283"/>
      <c r="W14" s="283"/>
      <c r="Y14" s="177"/>
    </row>
    <row r="15" spans="2:25" s="15" customFormat="1" ht="18.75" customHeight="1" x14ac:dyDescent="0.15">
      <c r="B15" s="487"/>
      <c r="C15" s="454"/>
      <c r="D15" s="332"/>
      <c r="E15" s="333"/>
      <c r="F15" s="470"/>
      <c r="G15" s="14"/>
      <c r="H15" s="437"/>
      <c r="I15" s="254"/>
      <c r="J15" s="441"/>
      <c r="K15" s="442"/>
      <c r="N15" s="118"/>
      <c r="O15" s="16"/>
      <c r="P15" s="17"/>
      <c r="Q15" s="184"/>
      <c r="R15" s="35"/>
      <c r="S15" s="283"/>
      <c r="T15" s="283"/>
      <c r="U15" s="283"/>
      <c r="V15" s="283"/>
      <c r="W15" s="283"/>
      <c r="Y15" s="177"/>
    </row>
    <row r="16" spans="2:25" s="15" customFormat="1" ht="18.75" customHeight="1" thickBot="1" x14ac:dyDescent="0.2">
      <c r="B16" s="487"/>
      <c r="C16" s="450"/>
      <c r="D16" s="351"/>
      <c r="E16" s="325"/>
      <c r="F16" s="470"/>
      <c r="G16" s="14"/>
      <c r="H16" s="438"/>
      <c r="I16" s="371"/>
      <c r="J16" s="439"/>
      <c r="K16" s="440"/>
      <c r="N16" s="118"/>
      <c r="O16" s="16"/>
      <c r="P16" s="17"/>
      <c r="Q16" s="184"/>
      <c r="R16" s="35"/>
      <c r="S16" s="283"/>
      <c r="T16" s="283"/>
      <c r="U16" s="283"/>
      <c r="V16" s="283"/>
      <c r="W16" s="283"/>
      <c r="Y16" s="177"/>
    </row>
    <row r="17" spans="2:25" s="15" customFormat="1" ht="18.75" x14ac:dyDescent="0.15">
      <c r="B17" s="487"/>
      <c r="C17" s="448" t="s">
        <v>155</v>
      </c>
      <c r="D17" s="242"/>
      <c r="E17" s="350"/>
      <c r="F17" s="470"/>
      <c r="G17" s="14"/>
      <c r="H17" s="436" t="s">
        <v>185</v>
      </c>
      <c r="I17" s="245"/>
      <c r="J17" s="443"/>
      <c r="K17" s="444"/>
      <c r="N17" s="118" t="s">
        <v>735</v>
      </c>
      <c r="O17" s="16">
        <f>SUM(E17:E21)</f>
        <v>0</v>
      </c>
      <c r="P17" s="17"/>
      <c r="Q17" s="5"/>
      <c r="R17" s="7"/>
      <c r="Y17" s="177"/>
    </row>
    <row r="18" spans="2:25" s="15" customFormat="1" ht="18.75" x14ac:dyDescent="0.15">
      <c r="B18" s="487"/>
      <c r="C18" s="454"/>
      <c r="D18" s="365"/>
      <c r="E18" s="334"/>
      <c r="F18" s="470"/>
      <c r="G18" s="14"/>
      <c r="H18" s="437"/>
      <c r="I18" s="379"/>
      <c r="J18" s="401"/>
      <c r="K18" s="400"/>
      <c r="N18" s="118"/>
      <c r="O18" s="16"/>
      <c r="P18" s="17"/>
      <c r="Q18" s="5"/>
      <c r="R18" s="7"/>
      <c r="Y18" s="177"/>
    </row>
    <row r="19" spans="2:25" s="15" customFormat="1" ht="18.75" x14ac:dyDescent="0.15">
      <c r="B19" s="487"/>
      <c r="C19" s="454"/>
      <c r="D19" s="365"/>
      <c r="E19" s="334"/>
      <c r="F19" s="470"/>
      <c r="G19" s="14"/>
      <c r="H19" s="437"/>
      <c r="I19" s="379"/>
      <c r="J19" s="401"/>
      <c r="K19" s="400"/>
      <c r="N19" s="118"/>
      <c r="O19" s="16"/>
      <c r="P19" s="17"/>
      <c r="Q19" s="5"/>
      <c r="R19" s="7"/>
      <c r="Y19" s="177"/>
    </row>
    <row r="20" spans="2:25" s="15" customFormat="1" ht="18.75" x14ac:dyDescent="0.15">
      <c r="B20" s="487"/>
      <c r="C20" s="454"/>
      <c r="D20" s="365"/>
      <c r="E20" s="334"/>
      <c r="F20" s="470"/>
      <c r="G20" s="14"/>
      <c r="H20" s="437"/>
      <c r="I20" s="343"/>
      <c r="J20" s="441"/>
      <c r="K20" s="442"/>
      <c r="N20" s="118"/>
      <c r="O20" s="16"/>
      <c r="P20" s="17"/>
      <c r="Q20" s="5"/>
      <c r="R20" s="7"/>
      <c r="Y20" s="177"/>
    </row>
    <row r="21" spans="2:25" s="15" customFormat="1" ht="19.5" thickBot="1" x14ac:dyDescent="0.2">
      <c r="B21" s="487"/>
      <c r="C21" s="450"/>
      <c r="D21" s="243"/>
      <c r="E21" s="366"/>
      <c r="F21" s="470"/>
      <c r="G21" s="14"/>
      <c r="H21" s="437"/>
      <c r="I21" s="343"/>
      <c r="J21" s="441"/>
      <c r="K21" s="442"/>
      <c r="N21" s="118"/>
      <c r="O21" s="16"/>
      <c r="P21" s="17"/>
      <c r="Q21" s="5"/>
      <c r="R21" s="7"/>
      <c r="Y21" s="177"/>
    </row>
    <row r="22" spans="2:25" s="15" customFormat="1" ht="18.75" x14ac:dyDescent="0.15">
      <c r="B22" s="487"/>
      <c r="C22" s="454" t="s">
        <v>156</v>
      </c>
      <c r="D22" s="327"/>
      <c r="E22" s="328"/>
      <c r="F22" s="470"/>
      <c r="G22" s="336"/>
      <c r="H22" s="437"/>
      <c r="I22" s="343"/>
      <c r="J22" s="441"/>
      <c r="K22" s="442"/>
      <c r="N22" s="118" t="s">
        <v>736</v>
      </c>
      <c r="O22" s="16">
        <f>SUM(E22:E26)</f>
        <v>0</v>
      </c>
      <c r="P22" s="17"/>
      <c r="Q22" s="5"/>
      <c r="R22" s="7"/>
      <c r="Y22" s="177"/>
    </row>
    <row r="23" spans="2:25" s="15" customFormat="1" ht="19.5" thickBot="1" x14ac:dyDescent="0.2">
      <c r="B23" s="487"/>
      <c r="C23" s="454"/>
      <c r="D23" s="335"/>
      <c r="E23" s="364"/>
      <c r="F23" s="470"/>
      <c r="G23" s="336"/>
      <c r="H23" s="438"/>
      <c r="I23" s="340"/>
      <c r="J23" s="439"/>
      <c r="K23" s="440"/>
      <c r="N23" s="118"/>
      <c r="O23" s="16"/>
      <c r="P23" s="17"/>
      <c r="Q23" s="5"/>
      <c r="R23" s="7"/>
      <c r="Y23" s="177"/>
    </row>
    <row r="24" spans="2:25" s="15" customFormat="1" ht="18.75" x14ac:dyDescent="0.15">
      <c r="B24" s="487"/>
      <c r="C24" s="454"/>
      <c r="D24" s="335"/>
      <c r="E24" s="364"/>
      <c r="F24" s="470"/>
      <c r="G24" s="336"/>
      <c r="H24" s="436" t="s">
        <v>186</v>
      </c>
      <c r="I24" s="245"/>
      <c r="J24" s="443"/>
      <c r="K24" s="444"/>
      <c r="N24" s="118"/>
      <c r="O24" s="16"/>
      <c r="P24" s="17"/>
      <c r="Q24" s="5"/>
      <c r="R24" s="7"/>
      <c r="Y24" s="177"/>
    </row>
    <row r="25" spans="2:25" s="15" customFormat="1" ht="18.75" x14ac:dyDescent="0.15">
      <c r="B25" s="487"/>
      <c r="C25" s="454"/>
      <c r="D25" s="338"/>
      <c r="E25" s="331"/>
      <c r="F25" s="470"/>
      <c r="G25" s="336"/>
      <c r="H25" s="437"/>
      <c r="I25" s="199"/>
      <c r="J25" s="441"/>
      <c r="K25" s="442"/>
      <c r="N25" s="118"/>
      <c r="O25" s="16"/>
      <c r="P25" s="17"/>
      <c r="Q25" s="5"/>
      <c r="R25" s="7"/>
      <c r="Y25" s="177"/>
    </row>
    <row r="26" spans="2:25" s="15" customFormat="1" ht="19.5" thickBot="1" x14ac:dyDescent="0.2">
      <c r="B26" s="488"/>
      <c r="C26" s="450"/>
      <c r="D26" s="337"/>
      <c r="E26" s="367"/>
      <c r="F26" s="471"/>
      <c r="G26" s="336"/>
      <c r="H26" s="437"/>
      <c r="I26" s="199"/>
      <c r="J26" s="441"/>
      <c r="K26" s="442"/>
      <c r="N26" s="118"/>
      <c r="O26" s="16"/>
      <c r="P26" s="17"/>
      <c r="Q26" s="5"/>
      <c r="R26" s="7"/>
      <c r="Y26" s="177"/>
    </row>
    <row r="27" spans="2:25" s="15" customFormat="1" ht="18.75" customHeight="1" x14ac:dyDescent="0.15">
      <c r="B27" s="486" t="s">
        <v>157</v>
      </c>
      <c r="C27" s="448" t="s">
        <v>158</v>
      </c>
      <c r="D27" s="242"/>
      <c r="E27" s="350"/>
      <c r="F27" s="451">
        <v>9</v>
      </c>
      <c r="G27" s="336"/>
      <c r="H27" s="437"/>
      <c r="I27" s="199"/>
      <c r="J27" s="441"/>
      <c r="K27" s="442"/>
      <c r="N27" s="118" t="s">
        <v>70</v>
      </c>
      <c r="O27" s="184">
        <f>SUM(E27:E31)</f>
        <v>0</v>
      </c>
      <c r="P27" s="255">
        <f>F27</f>
        <v>9</v>
      </c>
      <c r="Q27" s="282" t="str">
        <f>IF(OR(O27+O32+O37+O42+O47+O52+O57+O62&lt;P27,O27=0,O32=0,O37=0,O42=0,O47=0,O52=0,O57=0,O62=0),"×","")</f>
        <v>×</v>
      </c>
      <c r="R27" s="247" t="str">
        <f>B27</f>
        <v>臨床工学に必要な医学的基礎に該当する科目</v>
      </c>
      <c r="S27" s="248"/>
      <c r="T27" s="249"/>
      <c r="U27" s="250"/>
      <c r="V27" s="251"/>
      <c r="Y27" s="177"/>
    </row>
    <row r="28" spans="2:25" s="15" customFormat="1" ht="19.5" thickBot="1" x14ac:dyDescent="0.2">
      <c r="B28" s="487"/>
      <c r="C28" s="454"/>
      <c r="D28" s="332"/>
      <c r="E28" s="333"/>
      <c r="F28" s="452"/>
      <c r="G28" s="336"/>
      <c r="H28" s="438"/>
      <c r="I28" s="340"/>
      <c r="J28" s="439"/>
      <c r="K28" s="440"/>
      <c r="N28" s="118"/>
      <c r="O28" s="184"/>
      <c r="P28" s="339"/>
      <c r="Q28" s="184"/>
      <c r="R28" s="35"/>
      <c r="S28" s="35"/>
      <c r="T28" s="35"/>
      <c r="U28" s="283"/>
      <c r="V28" s="283"/>
      <c r="Y28" s="177"/>
    </row>
    <row r="29" spans="2:25" s="15" customFormat="1" ht="18.75" x14ac:dyDescent="0.15">
      <c r="B29" s="487"/>
      <c r="C29" s="454"/>
      <c r="D29" s="332"/>
      <c r="E29" s="333"/>
      <c r="F29" s="452"/>
      <c r="G29" s="336"/>
      <c r="H29" s="436" t="s">
        <v>187</v>
      </c>
      <c r="I29" s="342"/>
      <c r="J29" s="443"/>
      <c r="K29" s="444"/>
      <c r="N29" s="118"/>
      <c r="O29" s="184"/>
      <c r="P29" s="339"/>
      <c r="Q29" s="184"/>
      <c r="R29" s="35"/>
      <c r="S29" s="35"/>
      <c r="T29" s="35"/>
      <c r="U29" s="283"/>
      <c r="V29" s="283"/>
      <c r="Y29" s="177"/>
    </row>
    <row r="30" spans="2:25" s="15" customFormat="1" ht="18.75" x14ac:dyDescent="0.15">
      <c r="B30" s="487"/>
      <c r="C30" s="454"/>
      <c r="D30" s="332"/>
      <c r="E30" s="333"/>
      <c r="F30" s="452"/>
      <c r="G30" s="336"/>
      <c r="H30" s="437"/>
      <c r="I30" s="199"/>
      <c r="J30" s="441"/>
      <c r="K30" s="442"/>
      <c r="N30" s="118"/>
      <c r="O30" s="184"/>
      <c r="P30" s="339"/>
      <c r="Q30" s="184"/>
      <c r="R30" s="35"/>
      <c r="S30" s="35"/>
      <c r="T30" s="35"/>
      <c r="U30" s="283"/>
      <c r="V30" s="283"/>
      <c r="Y30" s="177"/>
    </row>
    <row r="31" spans="2:25" s="15" customFormat="1" ht="19.5" thickBot="1" x14ac:dyDescent="0.2">
      <c r="B31" s="487"/>
      <c r="C31" s="450"/>
      <c r="D31" s="351"/>
      <c r="E31" s="325"/>
      <c r="F31" s="452"/>
      <c r="G31" s="336"/>
      <c r="H31" s="437"/>
      <c r="I31" s="199"/>
      <c r="J31" s="441"/>
      <c r="K31" s="442"/>
      <c r="N31" s="118"/>
      <c r="O31" s="184"/>
      <c r="P31" s="339"/>
      <c r="Q31" s="184"/>
      <c r="R31" s="35"/>
      <c r="S31" s="35"/>
      <c r="T31" s="35"/>
      <c r="U31" s="283"/>
      <c r="V31" s="283"/>
      <c r="Y31" s="177"/>
    </row>
    <row r="32" spans="2:25" s="15" customFormat="1" ht="18.75" x14ac:dyDescent="0.15">
      <c r="B32" s="487"/>
      <c r="C32" s="454" t="s">
        <v>159</v>
      </c>
      <c r="D32" s="332"/>
      <c r="E32" s="333"/>
      <c r="F32" s="452"/>
      <c r="G32" s="336"/>
      <c r="H32" s="437"/>
      <c r="I32" s="199"/>
      <c r="J32" s="441"/>
      <c r="K32" s="442"/>
      <c r="N32" s="118" t="s">
        <v>737</v>
      </c>
      <c r="O32" s="184">
        <f>SUM(E32:E36)</f>
        <v>0</v>
      </c>
      <c r="P32" s="18"/>
      <c r="Q32" s="5"/>
      <c r="R32" s="7"/>
    </row>
    <row r="33" spans="2:18" s="15" customFormat="1" ht="19.5" thickBot="1" x14ac:dyDescent="0.2">
      <c r="B33" s="487"/>
      <c r="C33" s="454"/>
      <c r="D33" s="368"/>
      <c r="E33" s="241"/>
      <c r="F33" s="452"/>
      <c r="G33" s="336"/>
      <c r="H33" s="438"/>
      <c r="I33" s="340"/>
      <c r="J33" s="439"/>
      <c r="K33" s="440"/>
      <c r="N33" s="118"/>
      <c r="O33" s="184"/>
      <c r="P33" s="18"/>
      <c r="Q33" s="5"/>
      <c r="R33" s="7"/>
    </row>
    <row r="34" spans="2:18" s="15" customFormat="1" ht="18.75" x14ac:dyDescent="0.15">
      <c r="B34" s="487"/>
      <c r="C34" s="454"/>
      <c r="D34" s="368"/>
      <c r="E34" s="241"/>
      <c r="F34" s="452"/>
      <c r="G34" s="336"/>
      <c r="H34" s="436" t="s">
        <v>21</v>
      </c>
      <c r="I34" s="245"/>
      <c r="J34" s="443"/>
      <c r="K34" s="444"/>
      <c r="N34" s="118"/>
      <c r="O34" s="184"/>
      <c r="P34" s="18"/>
      <c r="Q34" s="5"/>
      <c r="R34" s="7"/>
    </row>
    <row r="35" spans="2:18" s="15" customFormat="1" ht="18.75" x14ac:dyDescent="0.15">
      <c r="B35" s="487"/>
      <c r="C35" s="454"/>
      <c r="D35" s="368"/>
      <c r="E35" s="241"/>
      <c r="F35" s="452"/>
      <c r="G35" s="336"/>
      <c r="H35" s="437"/>
      <c r="I35" s="254"/>
      <c r="J35" s="441"/>
      <c r="K35" s="442"/>
      <c r="N35" s="118"/>
      <c r="O35" s="184"/>
      <c r="P35" s="18"/>
      <c r="Q35" s="5"/>
      <c r="R35" s="7"/>
    </row>
    <row r="36" spans="2:18" s="15" customFormat="1" ht="19.5" thickBot="1" x14ac:dyDescent="0.2">
      <c r="B36" s="487"/>
      <c r="C36" s="450"/>
      <c r="D36" s="243"/>
      <c r="E36" s="366"/>
      <c r="F36" s="452"/>
      <c r="G36" s="336"/>
      <c r="H36" s="437"/>
      <c r="I36" s="254"/>
      <c r="J36" s="441"/>
      <c r="K36" s="442"/>
      <c r="N36" s="118"/>
      <c r="O36" s="184"/>
      <c r="P36" s="18"/>
      <c r="Q36" s="5"/>
      <c r="R36" s="7"/>
    </row>
    <row r="37" spans="2:18" s="15" customFormat="1" ht="18.75" x14ac:dyDescent="0.15">
      <c r="B37" s="487"/>
      <c r="C37" s="448" t="s">
        <v>160</v>
      </c>
      <c r="D37" s="242"/>
      <c r="E37" s="350"/>
      <c r="F37" s="452"/>
      <c r="G37" s="14"/>
      <c r="H37" s="437"/>
      <c r="I37" s="254"/>
      <c r="J37" s="441"/>
      <c r="K37" s="442"/>
      <c r="N37" s="118" t="s">
        <v>738</v>
      </c>
      <c r="O37" s="184">
        <f>SUM(E37:E41)</f>
        <v>0</v>
      </c>
      <c r="P37" s="18"/>
      <c r="Q37" s="5"/>
      <c r="R37" s="7"/>
    </row>
    <row r="38" spans="2:18" s="15" customFormat="1" ht="19.5" thickBot="1" x14ac:dyDescent="0.2">
      <c r="B38" s="487"/>
      <c r="C38" s="454"/>
      <c r="D38" s="332"/>
      <c r="E38" s="333"/>
      <c r="F38" s="452"/>
      <c r="G38" s="14"/>
      <c r="H38" s="438"/>
      <c r="I38" s="371"/>
      <c r="J38" s="439"/>
      <c r="K38" s="440"/>
      <c r="N38" s="118"/>
      <c r="O38" s="184"/>
      <c r="P38" s="18"/>
      <c r="Q38" s="5"/>
      <c r="R38" s="7"/>
    </row>
    <row r="39" spans="2:18" s="15" customFormat="1" ht="18.75" x14ac:dyDescent="0.15">
      <c r="B39" s="487"/>
      <c r="C39" s="454"/>
      <c r="D39" s="332"/>
      <c r="E39" s="333"/>
      <c r="F39" s="452"/>
      <c r="G39" s="14"/>
      <c r="H39" s="436" t="s">
        <v>11</v>
      </c>
      <c r="I39" s="245"/>
      <c r="J39" s="443"/>
      <c r="K39" s="444"/>
      <c r="N39" s="118"/>
      <c r="O39" s="184"/>
      <c r="P39" s="18"/>
      <c r="Q39" s="5"/>
      <c r="R39" s="7"/>
    </row>
    <row r="40" spans="2:18" s="15" customFormat="1" ht="18.75" x14ac:dyDescent="0.15">
      <c r="B40" s="487"/>
      <c r="C40" s="454"/>
      <c r="D40" s="332"/>
      <c r="E40" s="333"/>
      <c r="F40" s="452"/>
      <c r="G40" s="14"/>
      <c r="H40" s="437"/>
      <c r="I40" s="254"/>
      <c r="J40" s="441"/>
      <c r="K40" s="442"/>
      <c r="N40" s="118"/>
      <c r="O40" s="184"/>
      <c r="P40" s="18"/>
      <c r="Q40" s="5"/>
      <c r="R40" s="7"/>
    </row>
    <row r="41" spans="2:18" s="15" customFormat="1" ht="19.5" thickBot="1" x14ac:dyDescent="0.2">
      <c r="B41" s="487"/>
      <c r="C41" s="450"/>
      <c r="D41" s="351"/>
      <c r="E41" s="325"/>
      <c r="F41" s="452"/>
      <c r="G41" s="14"/>
      <c r="H41" s="437"/>
      <c r="I41" s="254"/>
      <c r="J41" s="441"/>
      <c r="K41" s="442"/>
      <c r="N41" s="118"/>
      <c r="O41" s="184"/>
      <c r="P41" s="18"/>
      <c r="Q41" s="5"/>
      <c r="R41" s="7"/>
    </row>
    <row r="42" spans="2:18" s="15" customFormat="1" ht="18.75" x14ac:dyDescent="0.15">
      <c r="B42" s="487"/>
      <c r="C42" s="448" t="s">
        <v>161</v>
      </c>
      <c r="D42" s="242"/>
      <c r="E42" s="350"/>
      <c r="F42" s="452"/>
      <c r="G42" s="14"/>
      <c r="H42" s="437"/>
      <c r="I42" s="254"/>
      <c r="J42" s="441"/>
      <c r="K42" s="442"/>
      <c r="N42" s="118" t="s">
        <v>739</v>
      </c>
      <c r="O42" s="184">
        <f>SUM(E42:E46)</f>
        <v>0</v>
      </c>
      <c r="P42" s="18"/>
      <c r="Q42" s="5"/>
      <c r="R42" s="7"/>
    </row>
    <row r="43" spans="2:18" s="15" customFormat="1" ht="19.5" thickBot="1" x14ac:dyDescent="0.2">
      <c r="B43" s="487"/>
      <c r="C43" s="454"/>
      <c r="D43" s="332"/>
      <c r="E43" s="333"/>
      <c r="F43" s="452"/>
      <c r="G43" s="14"/>
      <c r="H43" s="438"/>
      <c r="I43" s="371"/>
      <c r="J43" s="439"/>
      <c r="K43" s="440"/>
      <c r="N43" s="118"/>
      <c r="O43" s="184"/>
      <c r="P43" s="18"/>
      <c r="Q43" s="5"/>
      <c r="R43" s="7"/>
    </row>
    <row r="44" spans="2:18" s="15" customFormat="1" ht="18.75" x14ac:dyDescent="0.15">
      <c r="B44" s="487"/>
      <c r="C44" s="454"/>
      <c r="D44" s="332"/>
      <c r="E44" s="333"/>
      <c r="F44" s="452"/>
      <c r="G44" s="14"/>
      <c r="H44" s="436" t="s">
        <v>188</v>
      </c>
      <c r="I44" s="245"/>
      <c r="J44" s="443"/>
      <c r="K44" s="444"/>
      <c r="N44" s="118"/>
      <c r="O44" s="184"/>
      <c r="P44" s="18"/>
      <c r="Q44" s="5"/>
      <c r="R44" s="7"/>
    </row>
    <row r="45" spans="2:18" s="15" customFormat="1" ht="18.75" x14ac:dyDescent="0.15">
      <c r="B45" s="487"/>
      <c r="C45" s="454"/>
      <c r="D45" s="332"/>
      <c r="E45" s="333"/>
      <c r="F45" s="452"/>
      <c r="G45" s="14"/>
      <c r="H45" s="437"/>
      <c r="I45" s="254"/>
      <c r="J45" s="441"/>
      <c r="K45" s="442"/>
      <c r="N45" s="118"/>
      <c r="O45" s="184"/>
      <c r="P45" s="18"/>
      <c r="Q45" s="5"/>
      <c r="R45" s="7"/>
    </row>
    <row r="46" spans="2:18" s="15" customFormat="1" ht="19.5" thickBot="1" x14ac:dyDescent="0.2">
      <c r="B46" s="487"/>
      <c r="C46" s="450"/>
      <c r="D46" s="351"/>
      <c r="E46" s="325"/>
      <c r="F46" s="452"/>
      <c r="G46" s="14"/>
      <c r="H46" s="437"/>
      <c r="I46" s="254"/>
      <c r="J46" s="441"/>
      <c r="K46" s="442"/>
      <c r="N46" s="118"/>
      <c r="O46" s="184"/>
      <c r="P46" s="18"/>
      <c r="Q46" s="5"/>
      <c r="R46" s="7"/>
    </row>
    <row r="47" spans="2:18" s="15" customFormat="1" ht="18.75" x14ac:dyDescent="0.15">
      <c r="B47" s="487"/>
      <c r="C47" s="448" t="s">
        <v>132</v>
      </c>
      <c r="D47" s="242"/>
      <c r="E47" s="350"/>
      <c r="F47" s="452"/>
      <c r="G47" s="14"/>
      <c r="H47" s="437"/>
      <c r="I47" s="254"/>
      <c r="J47" s="441"/>
      <c r="K47" s="442"/>
      <c r="N47" s="118" t="s">
        <v>740</v>
      </c>
      <c r="O47" s="184">
        <f>SUM(E47:E51)</f>
        <v>0</v>
      </c>
      <c r="P47" s="18"/>
      <c r="Q47" s="5"/>
      <c r="R47" s="7"/>
    </row>
    <row r="48" spans="2:18" s="15" customFormat="1" ht="19.5" thickBot="1" x14ac:dyDescent="0.2">
      <c r="B48" s="487"/>
      <c r="C48" s="454"/>
      <c r="D48" s="332"/>
      <c r="E48" s="333"/>
      <c r="F48" s="452"/>
      <c r="G48" s="14"/>
      <c r="H48" s="438"/>
      <c r="I48" s="371"/>
      <c r="J48" s="439"/>
      <c r="K48" s="440"/>
      <c r="N48" s="118"/>
      <c r="O48" s="184"/>
      <c r="P48" s="18"/>
      <c r="Q48" s="5"/>
      <c r="R48" s="7"/>
    </row>
    <row r="49" spans="2:18" s="15" customFormat="1" ht="18.75" x14ac:dyDescent="0.15">
      <c r="B49" s="487"/>
      <c r="C49" s="454"/>
      <c r="D49" s="332"/>
      <c r="E49" s="333"/>
      <c r="F49" s="452"/>
      <c r="G49" s="14"/>
      <c r="H49" s="436" t="s">
        <v>189</v>
      </c>
      <c r="I49" s="245"/>
      <c r="J49" s="443"/>
      <c r="K49" s="444"/>
      <c r="N49" s="118"/>
      <c r="O49" s="184"/>
      <c r="P49" s="18"/>
      <c r="Q49" s="5"/>
      <c r="R49" s="7"/>
    </row>
    <row r="50" spans="2:18" s="15" customFormat="1" ht="18.75" x14ac:dyDescent="0.15">
      <c r="B50" s="487"/>
      <c r="C50" s="454"/>
      <c r="D50" s="332"/>
      <c r="E50" s="333"/>
      <c r="F50" s="452"/>
      <c r="G50" s="14"/>
      <c r="H50" s="437"/>
      <c r="I50" s="341"/>
      <c r="J50" s="441"/>
      <c r="K50" s="442"/>
      <c r="N50" s="118"/>
      <c r="O50" s="184"/>
      <c r="P50" s="18"/>
      <c r="Q50" s="5"/>
      <c r="R50" s="7"/>
    </row>
    <row r="51" spans="2:18" s="15" customFormat="1" ht="19.5" thickBot="1" x14ac:dyDescent="0.2">
      <c r="B51" s="487"/>
      <c r="C51" s="450"/>
      <c r="D51" s="351"/>
      <c r="E51" s="325"/>
      <c r="F51" s="452"/>
      <c r="G51" s="14"/>
      <c r="H51" s="437"/>
      <c r="I51" s="343"/>
      <c r="J51" s="441"/>
      <c r="K51" s="442"/>
      <c r="N51" s="118"/>
      <c r="O51" s="184"/>
      <c r="P51" s="18"/>
      <c r="Q51" s="5"/>
      <c r="R51" s="7"/>
    </row>
    <row r="52" spans="2:18" s="15" customFormat="1" ht="18.75" x14ac:dyDescent="0.15">
      <c r="B52" s="487"/>
      <c r="C52" s="448" t="s">
        <v>133</v>
      </c>
      <c r="D52" s="242"/>
      <c r="E52" s="350"/>
      <c r="F52" s="452"/>
      <c r="G52" s="14"/>
      <c r="H52" s="437"/>
      <c r="I52" s="343"/>
      <c r="J52" s="441"/>
      <c r="K52" s="442"/>
      <c r="N52" s="118" t="s">
        <v>741</v>
      </c>
      <c r="O52" s="184">
        <f>SUM(E52:E56)</f>
        <v>0</v>
      </c>
      <c r="P52" s="18"/>
      <c r="Q52" s="5"/>
      <c r="R52" s="7"/>
    </row>
    <row r="53" spans="2:18" s="15" customFormat="1" ht="19.5" thickBot="1" x14ac:dyDescent="0.2">
      <c r="B53" s="487"/>
      <c r="C53" s="454"/>
      <c r="D53" s="332"/>
      <c r="E53" s="333"/>
      <c r="F53" s="452"/>
      <c r="G53" s="14"/>
      <c r="H53" s="438"/>
      <c r="I53" s="371"/>
      <c r="J53" s="439"/>
      <c r="K53" s="440"/>
      <c r="N53" s="118"/>
      <c r="O53" s="184"/>
      <c r="P53" s="18"/>
      <c r="Q53" s="5"/>
      <c r="R53" s="7"/>
    </row>
    <row r="54" spans="2:18" s="15" customFormat="1" ht="18.75" x14ac:dyDescent="0.15">
      <c r="B54" s="487"/>
      <c r="C54" s="454"/>
      <c r="D54" s="332"/>
      <c r="E54" s="333"/>
      <c r="F54" s="452"/>
      <c r="G54" s="14"/>
      <c r="H54" s="436" t="s">
        <v>190</v>
      </c>
      <c r="I54" s="342"/>
      <c r="J54" s="443"/>
      <c r="K54" s="444"/>
      <c r="N54" s="118"/>
      <c r="O54" s="184"/>
      <c r="P54" s="18"/>
      <c r="Q54" s="5"/>
      <c r="R54" s="7"/>
    </row>
    <row r="55" spans="2:18" s="15" customFormat="1" ht="18.75" x14ac:dyDescent="0.15">
      <c r="B55" s="487"/>
      <c r="C55" s="454"/>
      <c r="D55" s="332"/>
      <c r="E55" s="333"/>
      <c r="F55" s="452"/>
      <c r="G55" s="14"/>
      <c r="H55" s="437"/>
      <c r="I55" s="343"/>
      <c r="J55" s="441"/>
      <c r="K55" s="442"/>
      <c r="N55" s="118"/>
      <c r="O55" s="184"/>
      <c r="P55" s="18"/>
      <c r="Q55" s="5"/>
      <c r="R55" s="7"/>
    </row>
    <row r="56" spans="2:18" s="15" customFormat="1" ht="19.5" thickBot="1" x14ac:dyDescent="0.2">
      <c r="B56" s="487"/>
      <c r="C56" s="450"/>
      <c r="D56" s="351"/>
      <c r="E56" s="325"/>
      <c r="F56" s="452"/>
      <c r="G56" s="14"/>
      <c r="H56" s="437"/>
      <c r="I56" s="343"/>
      <c r="J56" s="441"/>
      <c r="K56" s="442"/>
      <c r="N56" s="118"/>
      <c r="O56" s="184"/>
      <c r="P56" s="18"/>
      <c r="Q56" s="5"/>
      <c r="R56" s="7"/>
    </row>
    <row r="57" spans="2:18" s="15" customFormat="1" ht="18.75" x14ac:dyDescent="0.15">
      <c r="B57" s="487"/>
      <c r="C57" s="448" t="s">
        <v>162</v>
      </c>
      <c r="D57" s="242"/>
      <c r="E57" s="350"/>
      <c r="F57" s="452"/>
      <c r="G57" s="14"/>
      <c r="H57" s="437"/>
      <c r="I57" s="343"/>
      <c r="J57" s="441"/>
      <c r="K57" s="442"/>
      <c r="N57" s="118" t="s">
        <v>742</v>
      </c>
      <c r="O57" s="184">
        <f>SUM(E57:E61)</f>
        <v>0</v>
      </c>
      <c r="P57" s="18"/>
      <c r="Q57" s="5"/>
      <c r="R57" s="7"/>
    </row>
    <row r="58" spans="2:18" s="15" customFormat="1" ht="19.5" thickBot="1" x14ac:dyDescent="0.2">
      <c r="B58" s="487"/>
      <c r="C58" s="449"/>
      <c r="D58" s="344"/>
      <c r="E58" s="328"/>
      <c r="F58" s="452"/>
      <c r="G58" s="14"/>
      <c r="H58" s="438"/>
      <c r="I58" s="371"/>
      <c r="J58" s="439"/>
      <c r="K58" s="440"/>
      <c r="N58" s="118"/>
      <c r="O58" s="184"/>
      <c r="P58" s="18"/>
      <c r="Q58" s="5"/>
      <c r="R58" s="7"/>
    </row>
    <row r="59" spans="2:18" s="15" customFormat="1" ht="18.75" x14ac:dyDescent="0.15">
      <c r="B59" s="487"/>
      <c r="C59" s="449"/>
      <c r="D59" s="338"/>
      <c r="E59" s="246"/>
      <c r="F59" s="452"/>
      <c r="G59" s="14"/>
      <c r="H59" s="436" t="s">
        <v>191</v>
      </c>
      <c r="I59" s="245"/>
      <c r="J59" s="443"/>
      <c r="K59" s="444"/>
      <c r="N59" s="118"/>
      <c r="O59" s="184"/>
      <c r="P59" s="18"/>
      <c r="Q59" s="5"/>
      <c r="R59" s="7"/>
    </row>
    <row r="60" spans="2:18" s="15" customFormat="1" ht="18.75" x14ac:dyDescent="0.15">
      <c r="B60" s="487"/>
      <c r="C60" s="449"/>
      <c r="D60" s="338"/>
      <c r="E60" s="246"/>
      <c r="F60" s="452"/>
      <c r="G60" s="14"/>
      <c r="H60" s="437"/>
      <c r="I60" s="254"/>
      <c r="J60" s="441"/>
      <c r="K60" s="442"/>
      <c r="N60" s="118"/>
      <c r="O60" s="184"/>
      <c r="P60" s="18"/>
      <c r="Q60" s="5"/>
      <c r="R60" s="7"/>
    </row>
    <row r="61" spans="2:18" s="15" customFormat="1" ht="19.5" thickBot="1" x14ac:dyDescent="0.2">
      <c r="B61" s="487"/>
      <c r="C61" s="450"/>
      <c r="D61" s="351"/>
      <c r="E61" s="325"/>
      <c r="F61" s="452"/>
      <c r="G61" s="14"/>
      <c r="H61" s="437"/>
      <c r="I61" s="254"/>
      <c r="J61" s="441"/>
      <c r="K61" s="442"/>
      <c r="N61" s="118"/>
      <c r="O61" s="184"/>
      <c r="P61" s="18"/>
      <c r="Q61" s="5"/>
      <c r="R61" s="7"/>
    </row>
    <row r="62" spans="2:18" s="15" customFormat="1" ht="18.75" x14ac:dyDescent="0.15">
      <c r="B62" s="487"/>
      <c r="C62" s="448" t="s">
        <v>163</v>
      </c>
      <c r="D62" s="242"/>
      <c r="E62" s="350"/>
      <c r="F62" s="452"/>
      <c r="G62" s="14"/>
      <c r="H62" s="437"/>
      <c r="I62" s="254"/>
      <c r="J62" s="441"/>
      <c r="K62" s="442"/>
      <c r="N62" s="118" t="s">
        <v>743</v>
      </c>
      <c r="O62" s="184">
        <f>SUM(E62:E66)</f>
        <v>0</v>
      </c>
      <c r="P62" s="18"/>
      <c r="Q62" s="5"/>
      <c r="R62" s="7"/>
    </row>
    <row r="63" spans="2:18" s="15" customFormat="1" ht="19.5" thickBot="1" x14ac:dyDescent="0.2">
      <c r="B63" s="487"/>
      <c r="C63" s="454"/>
      <c r="D63" s="338"/>
      <c r="E63" s="369"/>
      <c r="F63" s="452"/>
      <c r="G63" s="14"/>
      <c r="H63" s="438"/>
      <c r="I63" s="371"/>
      <c r="J63" s="439"/>
      <c r="K63" s="440"/>
      <c r="N63" s="118"/>
      <c r="O63" s="184"/>
      <c r="P63" s="18"/>
      <c r="Q63" s="5"/>
      <c r="R63" s="7"/>
    </row>
    <row r="64" spans="2:18" s="15" customFormat="1" ht="18.75" x14ac:dyDescent="0.15">
      <c r="B64" s="487"/>
      <c r="C64" s="454"/>
      <c r="D64" s="345"/>
      <c r="E64" s="369"/>
      <c r="F64" s="452"/>
      <c r="G64" s="14"/>
      <c r="H64" s="436" t="s">
        <v>136</v>
      </c>
      <c r="I64" s="245"/>
      <c r="J64" s="443"/>
      <c r="K64" s="444"/>
      <c r="N64" s="118"/>
      <c r="O64" s="184"/>
      <c r="P64" s="18"/>
      <c r="Q64" s="5"/>
      <c r="R64" s="7"/>
    </row>
    <row r="65" spans="2:23" s="15" customFormat="1" ht="18.75" x14ac:dyDescent="0.15">
      <c r="B65" s="487"/>
      <c r="C65" s="454"/>
      <c r="D65" s="370"/>
      <c r="E65" s="246"/>
      <c r="F65" s="452"/>
      <c r="G65" s="14"/>
      <c r="H65" s="437"/>
      <c r="I65" s="254"/>
      <c r="J65" s="441"/>
      <c r="K65" s="442"/>
      <c r="N65" s="118"/>
      <c r="O65" s="184"/>
      <c r="P65" s="18"/>
      <c r="Q65" s="5"/>
      <c r="R65" s="7"/>
    </row>
    <row r="66" spans="2:23" s="15" customFormat="1" ht="19.5" thickBot="1" x14ac:dyDescent="0.2">
      <c r="B66" s="488"/>
      <c r="C66" s="450"/>
      <c r="D66" s="327"/>
      <c r="E66" s="328"/>
      <c r="F66" s="453"/>
      <c r="G66" s="14"/>
      <c r="H66" s="437"/>
      <c r="I66" s="254"/>
      <c r="J66" s="441"/>
      <c r="K66" s="442"/>
      <c r="N66" s="118"/>
      <c r="O66" s="184"/>
      <c r="P66" s="18"/>
      <c r="Q66" s="5"/>
      <c r="R66" s="7"/>
    </row>
    <row r="67" spans="2:23" s="15" customFormat="1" ht="18.75" customHeight="1" x14ac:dyDescent="0.15">
      <c r="B67" s="486" t="s">
        <v>164</v>
      </c>
      <c r="C67" s="448" t="s">
        <v>136</v>
      </c>
      <c r="D67" s="242"/>
      <c r="E67" s="350"/>
      <c r="F67" s="451">
        <v>16</v>
      </c>
      <c r="G67" s="14"/>
      <c r="H67" s="437"/>
      <c r="I67" s="254"/>
      <c r="J67" s="441"/>
      <c r="K67" s="442"/>
      <c r="N67" s="118" t="s">
        <v>744</v>
      </c>
      <c r="O67" s="184">
        <f>SUM(E67:E74)</f>
        <v>0</v>
      </c>
      <c r="P67" s="17">
        <f>F67</f>
        <v>16</v>
      </c>
      <c r="Q67" s="282" t="str">
        <f>IF(OR(O67+O75+O82+O87+O95&lt;P67,O67=0,O75=0,O82=0,O87=0,O95=0),"×","")</f>
        <v>×</v>
      </c>
      <c r="R67" s="31" t="str">
        <f>B67</f>
        <v>臨床工学に必要な理工学的基礎に該当する科目</v>
      </c>
      <c r="S67" s="19"/>
      <c r="T67" s="250"/>
      <c r="U67" s="250"/>
      <c r="V67" s="250"/>
      <c r="W67" s="251"/>
    </row>
    <row r="68" spans="2:23" s="15" customFormat="1" ht="18.75" x14ac:dyDescent="0.15">
      <c r="B68" s="487"/>
      <c r="C68" s="454"/>
      <c r="D68" s="332"/>
      <c r="E68" s="333"/>
      <c r="F68" s="452"/>
      <c r="G68" s="14"/>
      <c r="H68" s="437"/>
      <c r="I68" s="378"/>
      <c r="J68" s="441"/>
      <c r="K68" s="442"/>
      <c r="N68" s="118"/>
      <c r="O68" s="16"/>
      <c r="P68" s="17"/>
      <c r="Q68" s="184"/>
      <c r="R68" s="35"/>
      <c r="S68" s="29"/>
      <c r="T68" s="283"/>
      <c r="U68" s="283"/>
      <c r="V68" s="283"/>
      <c r="W68" s="283"/>
    </row>
    <row r="69" spans="2:23" s="15" customFormat="1" ht="18.75" x14ac:dyDescent="0.15">
      <c r="B69" s="487"/>
      <c r="C69" s="454"/>
      <c r="D69" s="332"/>
      <c r="E69" s="333"/>
      <c r="F69" s="452"/>
      <c r="G69" s="14"/>
      <c r="H69" s="437"/>
      <c r="I69" s="378"/>
      <c r="J69" s="441"/>
      <c r="K69" s="442"/>
      <c r="N69" s="118"/>
      <c r="O69" s="16"/>
      <c r="P69" s="17"/>
      <c r="Q69" s="184"/>
      <c r="R69" s="35"/>
      <c r="S69" s="29"/>
      <c r="T69" s="283"/>
      <c r="U69" s="283"/>
      <c r="V69" s="283"/>
      <c r="W69" s="283"/>
    </row>
    <row r="70" spans="2:23" s="15" customFormat="1" ht="18.75" x14ac:dyDescent="0.15">
      <c r="B70" s="487"/>
      <c r="C70" s="454"/>
      <c r="D70" s="332"/>
      <c r="E70" s="333"/>
      <c r="F70" s="452"/>
      <c r="G70" s="14"/>
      <c r="H70" s="437"/>
      <c r="I70" s="254"/>
      <c r="J70" s="445"/>
      <c r="K70" s="446"/>
      <c r="N70" s="118"/>
      <c r="O70" s="16"/>
      <c r="P70" s="17"/>
      <c r="Q70" s="184"/>
      <c r="R70" s="35"/>
      <c r="S70" s="29"/>
      <c r="T70" s="283"/>
      <c r="U70" s="283"/>
      <c r="V70" s="283"/>
      <c r="W70" s="283"/>
    </row>
    <row r="71" spans="2:23" s="15" customFormat="1" ht="19.5" thickBot="1" x14ac:dyDescent="0.2">
      <c r="B71" s="487"/>
      <c r="C71" s="454"/>
      <c r="D71" s="327"/>
      <c r="E71" s="328"/>
      <c r="F71" s="452"/>
      <c r="G71" s="14"/>
      <c r="H71" s="438"/>
      <c r="I71" s="380"/>
      <c r="J71" s="447"/>
      <c r="K71" s="440"/>
      <c r="N71" s="118"/>
      <c r="O71" s="16"/>
      <c r="P71" s="17"/>
      <c r="Q71" s="184"/>
      <c r="R71" s="35"/>
      <c r="S71" s="29"/>
      <c r="T71" s="283"/>
      <c r="U71" s="283"/>
      <c r="V71" s="283"/>
      <c r="W71" s="283"/>
    </row>
    <row r="72" spans="2:23" s="15" customFormat="1" ht="18.75" x14ac:dyDescent="0.15">
      <c r="B72" s="487"/>
      <c r="C72" s="454"/>
      <c r="D72" s="347"/>
      <c r="E72" s="377"/>
      <c r="F72" s="452"/>
      <c r="G72" s="14"/>
      <c r="H72" s="437" t="s">
        <v>137</v>
      </c>
      <c r="I72" s="254"/>
      <c r="J72" s="445"/>
      <c r="K72" s="446"/>
      <c r="N72" s="118"/>
      <c r="O72" s="16"/>
      <c r="P72" s="17"/>
      <c r="Q72" s="184"/>
      <c r="R72" s="35"/>
      <c r="S72" s="29"/>
      <c r="T72" s="283"/>
      <c r="U72" s="283"/>
      <c r="V72" s="283"/>
      <c r="W72" s="283"/>
    </row>
    <row r="73" spans="2:23" s="15" customFormat="1" ht="18.75" x14ac:dyDescent="0.15">
      <c r="B73" s="487"/>
      <c r="C73" s="454"/>
      <c r="D73" s="327"/>
      <c r="E73" s="328"/>
      <c r="F73" s="452"/>
      <c r="G73" s="14"/>
      <c r="H73" s="437"/>
      <c r="I73" s="364"/>
      <c r="J73" s="441"/>
      <c r="K73" s="442"/>
      <c r="N73" s="118"/>
      <c r="O73" s="16"/>
      <c r="P73" s="17"/>
      <c r="Q73" s="184"/>
      <c r="R73" s="35"/>
      <c r="S73" s="29"/>
      <c r="T73" s="283"/>
      <c r="U73" s="283"/>
      <c r="V73" s="283"/>
      <c r="W73" s="283"/>
    </row>
    <row r="74" spans="2:23" s="15" customFormat="1" ht="19.5" thickBot="1" x14ac:dyDescent="0.2">
      <c r="B74" s="487"/>
      <c r="C74" s="450"/>
      <c r="D74" s="376"/>
      <c r="E74" s="366"/>
      <c r="F74" s="452"/>
      <c r="G74" s="14"/>
      <c r="H74" s="437"/>
      <c r="I74" s="378"/>
      <c r="J74" s="441"/>
      <c r="K74" s="442"/>
      <c r="N74" s="118"/>
      <c r="O74" s="16"/>
      <c r="P74" s="17"/>
      <c r="Q74" s="184"/>
      <c r="R74" s="35"/>
      <c r="S74" s="29"/>
      <c r="T74" s="283"/>
      <c r="U74" s="283"/>
      <c r="V74" s="283"/>
      <c r="W74" s="283"/>
    </row>
    <row r="75" spans="2:23" s="15" customFormat="1" ht="18.75" x14ac:dyDescent="0.15">
      <c r="B75" s="487"/>
      <c r="C75" s="448" t="s">
        <v>137</v>
      </c>
      <c r="D75" s="242"/>
      <c r="E75" s="350"/>
      <c r="F75" s="452"/>
      <c r="G75" s="14"/>
      <c r="H75" s="437"/>
      <c r="I75" s="378"/>
      <c r="J75" s="441"/>
      <c r="K75" s="442"/>
      <c r="N75" s="118" t="s">
        <v>745</v>
      </c>
      <c r="O75" s="184">
        <f>SUM(E75:E81)</f>
        <v>0</v>
      </c>
      <c r="P75" s="18"/>
      <c r="Q75" s="5"/>
      <c r="R75" s="7"/>
    </row>
    <row r="76" spans="2:23" s="15" customFormat="1" ht="18.75" x14ac:dyDescent="0.15">
      <c r="B76" s="487"/>
      <c r="C76" s="454"/>
      <c r="D76" s="332"/>
      <c r="E76" s="333"/>
      <c r="F76" s="452"/>
      <c r="G76" s="14"/>
      <c r="H76" s="437"/>
      <c r="I76" s="364"/>
      <c r="J76" s="441"/>
      <c r="K76" s="442"/>
      <c r="N76" s="118"/>
      <c r="O76" s="16"/>
      <c r="P76" s="18"/>
      <c r="Q76" s="5"/>
      <c r="R76" s="7"/>
    </row>
    <row r="77" spans="2:23" s="15" customFormat="1" ht="18.75" x14ac:dyDescent="0.15">
      <c r="B77" s="487"/>
      <c r="C77" s="454"/>
      <c r="D77" s="332"/>
      <c r="E77" s="333"/>
      <c r="F77" s="452"/>
      <c r="G77" s="14"/>
      <c r="H77" s="437"/>
      <c r="I77" s="254"/>
      <c r="J77" s="445"/>
      <c r="K77" s="446"/>
      <c r="N77" s="118"/>
      <c r="O77" s="16"/>
      <c r="P77" s="18"/>
      <c r="Q77" s="5"/>
      <c r="R77" s="7"/>
    </row>
    <row r="78" spans="2:23" s="15" customFormat="1" ht="19.5" thickBot="1" x14ac:dyDescent="0.2">
      <c r="B78" s="487"/>
      <c r="C78" s="454"/>
      <c r="D78" s="332"/>
      <c r="E78" s="333"/>
      <c r="F78" s="452"/>
      <c r="G78" s="14"/>
      <c r="H78" s="438"/>
      <c r="I78" s="371"/>
      <c r="J78" s="439"/>
      <c r="K78" s="440"/>
      <c r="N78" s="118"/>
      <c r="O78" s="16"/>
      <c r="P78" s="18"/>
      <c r="Q78" s="5"/>
      <c r="R78" s="7"/>
    </row>
    <row r="79" spans="2:23" s="15" customFormat="1" ht="18.75" x14ac:dyDescent="0.15">
      <c r="B79" s="487"/>
      <c r="C79" s="454"/>
      <c r="D79" s="327"/>
      <c r="E79" s="328"/>
      <c r="F79" s="452"/>
      <c r="G79" s="14"/>
      <c r="H79" s="436" t="s">
        <v>138</v>
      </c>
      <c r="I79" s="254"/>
      <c r="J79" s="443"/>
      <c r="K79" s="444"/>
      <c r="N79" s="118"/>
      <c r="O79" s="16"/>
      <c r="P79" s="18"/>
      <c r="Q79" s="5"/>
      <c r="R79" s="7"/>
    </row>
    <row r="80" spans="2:23" s="15" customFormat="1" ht="18.75" x14ac:dyDescent="0.15">
      <c r="B80" s="487"/>
      <c r="C80" s="454"/>
      <c r="D80" s="347"/>
      <c r="E80" s="377"/>
      <c r="F80" s="452"/>
      <c r="G80" s="14"/>
      <c r="H80" s="437"/>
      <c r="I80" s="343"/>
      <c r="J80" s="441"/>
      <c r="K80" s="442"/>
      <c r="N80" s="118"/>
      <c r="O80" s="16"/>
      <c r="P80" s="18"/>
      <c r="Q80" s="5"/>
      <c r="R80" s="7"/>
    </row>
    <row r="81" spans="2:18" s="15" customFormat="1" ht="19.5" thickBot="1" x14ac:dyDescent="0.2">
      <c r="B81" s="487"/>
      <c r="C81" s="450"/>
      <c r="D81" s="376"/>
      <c r="E81" s="366"/>
      <c r="F81" s="452"/>
      <c r="G81" s="14"/>
      <c r="H81" s="437"/>
      <c r="I81" s="341"/>
      <c r="J81" s="441"/>
      <c r="K81" s="442"/>
      <c r="N81" s="118"/>
      <c r="O81" s="16"/>
      <c r="P81" s="18"/>
      <c r="Q81" s="5"/>
      <c r="R81" s="7"/>
    </row>
    <row r="82" spans="2:18" s="15" customFormat="1" ht="18.75" x14ac:dyDescent="0.15">
      <c r="B82" s="487"/>
      <c r="C82" s="448" t="s">
        <v>138</v>
      </c>
      <c r="D82" s="242"/>
      <c r="E82" s="350"/>
      <c r="F82" s="452"/>
      <c r="G82" s="14"/>
      <c r="H82" s="437"/>
      <c r="I82" s="378"/>
      <c r="J82" s="441"/>
      <c r="K82" s="442"/>
      <c r="N82" s="118" t="s">
        <v>746</v>
      </c>
      <c r="O82" s="184">
        <f>SUM(E82:E86)</f>
        <v>0</v>
      </c>
      <c r="P82" s="18"/>
      <c r="Q82" s="5"/>
      <c r="R82" s="7"/>
    </row>
    <row r="83" spans="2:18" s="15" customFormat="1" ht="19.5" thickBot="1" x14ac:dyDescent="0.2">
      <c r="B83" s="487"/>
      <c r="C83" s="454"/>
      <c r="D83" s="332"/>
      <c r="E83" s="333"/>
      <c r="F83" s="452"/>
      <c r="G83" s="14"/>
      <c r="H83" s="438"/>
      <c r="I83" s="340"/>
      <c r="J83" s="439"/>
      <c r="K83" s="440"/>
      <c r="N83" s="118"/>
      <c r="O83" s="16"/>
      <c r="P83" s="18"/>
      <c r="Q83" s="5"/>
      <c r="R83" s="7"/>
    </row>
    <row r="84" spans="2:18" s="15" customFormat="1" ht="18.75" x14ac:dyDescent="0.15">
      <c r="B84" s="487"/>
      <c r="C84" s="454"/>
      <c r="D84" s="332"/>
      <c r="E84" s="333"/>
      <c r="F84" s="452"/>
      <c r="G84" s="14"/>
      <c r="H84" s="436" t="s">
        <v>194</v>
      </c>
      <c r="I84" s="342"/>
      <c r="J84" s="443"/>
      <c r="K84" s="444"/>
      <c r="N84" s="118"/>
      <c r="O84" s="16"/>
      <c r="P84" s="18"/>
      <c r="Q84" s="5"/>
      <c r="R84" s="7"/>
    </row>
    <row r="85" spans="2:18" s="15" customFormat="1" ht="18.75" x14ac:dyDescent="0.15">
      <c r="B85" s="487"/>
      <c r="C85" s="454"/>
      <c r="D85" s="332"/>
      <c r="E85" s="333"/>
      <c r="F85" s="452"/>
      <c r="G85" s="14"/>
      <c r="H85" s="437"/>
      <c r="I85" s="378"/>
      <c r="J85" s="441"/>
      <c r="K85" s="442"/>
      <c r="N85" s="118"/>
      <c r="O85" s="16"/>
      <c r="P85" s="18"/>
      <c r="Q85" s="5"/>
      <c r="R85" s="7"/>
    </row>
    <row r="86" spans="2:18" s="15" customFormat="1" ht="19.5" thickBot="1" x14ac:dyDescent="0.2">
      <c r="B86" s="487"/>
      <c r="C86" s="450"/>
      <c r="D86" s="351"/>
      <c r="E86" s="325"/>
      <c r="F86" s="452"/>
      <c r="G86" s="14"/>
      <c r="H86" s="437"/>
      <c r="I86" s="378"/>
      <c r="J86" s="441"/>
      <c r="K86" s="442"/>
      <c r="N86" s="118"/>
      <c r="O86" s="16"/>
      <c r="P86" s="18"/>
      <c r="Q86" s="5"/>
      <c r="R86" s="7"/>
    </row>
    <row r="87" spans="2:18" s="15" customFormat="1" ht="18.75" x14ac:dyDescent="0.15">
      <c r="B87" s="487"/>
      <c r="C87" s="448" t="s">
        <v>139</v>
      </c>
      <c r="D87" s="242"/>
      <c r="E87" s="350"/>
      <c r="F87" s="452"/>
      <c r="G87" s="14"/>
      <c r="H87" s="437"/>
      <c r="I87" s="378"/>
      <c r="J87" s="441"/>
      <c r="K87" s="442"/>
      <c r="N87" s="118" t="s">
        <v>747</v>
      </c>
      <c r="O87" s="184">
        <f>SUM(E87:E94)</f>
        <v>0</v>
      </c>
      <c r="P87" s="18"/>
      <c r="Q87" s="5"/>
      <c r="R87" s="7"/>
    </row>
    <row r="88" spans="2:18" s="15" customFormat="1" ht="18.75" x14ac:dyDescent="0.15">
      <c r="B88" s="487"/>
      <c r="C88" s="454"/>
      <c r="D88" s="327"/>
      <c r="E88" s="328"/>
      <c r="F88" s="452"/>
      <c r="G88" s="14"/>
      <c r="H88" s="437"/>
      <c r="I88" s="378"/>
      <c r="J88" s="441"/>
      <c r="K88" s="442"/>
      <c r="N88" s="118"/>
      <c r="O88" s="16"/>
      <c r="P88" s="18"/>
      <c r="Q88" s="5"/>
      <c r="R88" s="7"/>
    </row>
    <row r="89" spans="2:18" s="15" customFormat="1" ht="18.75" x14ac:dyDescent="0.15">
      <c r="B89" s="487"/>
      <c r="C89" s="454"/>
      <c r="D89" s="348"/>
      <c r="E89" s="246"/>
      <c r="F89" s="452"/>
      <c r="G89" s="14"/>
      <c r="H89" s="437"/>
      <c r="I89" s="341"/>
      <c r="J89" s="445"/>
      <c r="K89" s="446"/>
      <c r="N89" s="118"/>
      <c r="O89" s="16"/>
      <c r="P89" s="18"/>
      <c r="Q89" s="5"/>
      <c r="R89" s="7"/>
    </row>
    <row r="90" spans="2:18" s="15" customFormat="1" ht="18.75" x14ac:dyDescent="0.15">
      <c r="B90" s="487"/>
      <c r="C90" s="454"/>
      <c r="D90" s="348"/>
      <c r="E90" s="246"/>
      <c r="F90" s="452"/>
      <c r="G90" s="14"/>
      <c r="H90" s="437"/>
      <c r="I90" s="378"/>
      <c r="J90" s="441"/>
      <c r="K90" s="442"/>
      <c r="N90" s="118"/>
      <c r="O90" s="16"/>
      <c r="P90" s="18"/>
      <c r="Q90" s="5"/>
      <c r="R90" s="7"/>
    </row>
    <row r="91" spans="2:18" s="15" customFormat="1" ht="19.5" thickBot="1" x14ac:dyDescent="0.2">
      <c r="B91" s="487"/>
      <c r="C91" s="454"/>
      <c r="D91" s="388"/>
      <c r="E91" s="387"/>
      <c r="F91" s="452"/>
      <c r="G91" s="14"/>
      <c r="H91" s="438"/>
      <c r="I91" s="367"/>
      <c r="J91" s="447"/>
      <c r="K91" s="440"/>
      <c r="N91" s="118"/>
      <c r="O91" s="16"/>
      <c r="P91" s="18"/>
      <c r="Q91" s="5"/>
      <c r="R91" s="7"/>
    </row>
    <row r="92" spans="2:18" s="15" customFormat="1" ht="18.75" x14ac:dyDescent="0.15">
      <c r="B92" s="487"/>
      <c r="C92" s="454"/>
      <c r="D92" s="389"/>
      <c r="E92" s="370"/>
      <c r="F92" s="452"/>
      <c r="G92" s="14"/>
      <c r="H92" s="437" t="s">
        <v>140</v>
      </c>
      <c r="I92" s="254"/>
      <c r="J92" s="445"/>
      <c r="K92" s="446"/>
      <c r="N92" s="118"/>
      <c r="O92" s="16"/>
      <c r="P92" s="18"/>
      <c r="Q92" s="5"/>
      <c r="R92" s="7"/>
    </row>
    <row r="93" spans="2:18" s="15" customFormat="1" ht="18.75" x14ac:dyDescent="0.15">
      <c r="B93" s="487"/>
      <c r="C93" s="454"/>
      <c r="D93" s="389"/>
      <c r="E93" s="370"/>
      <c r="F93" s="452"/>
      <c r="G93" s="14"/>
      <c r="H93" s="437"/>
      <c r="I93" s="378"/>
      <c r="J93" s="445"/>
      <c r="K93" s="446"/>
      <c r="N93" s="118"/>
      <c r="O93" s="16"/>
      <c r="P93" s="18"/>
      <c r="Q93" s="5"/>
      <c r="R93" s="7"/>
    </row>
    <row r="94" spans="2:18" s="15" customFormat="1" ht="19.5" thickBot="1" x14ac:dyDescent="0.2">
      <c r="B94" s="487"/>
      <c r="C94" s="450"/>
      <c r="D94" s="351"/>
      <c r="E94" s="325"/>
      <c r="F94" s="452"/>
      <c r="G94" s="14"/>
      <c r="H94" s="437"/>
      <c r="I94" s="341"/>
      <c r="J94" s="445"/>
      <c r="K94" s="446"/>
      <c r="N94" s="118"/>
      <c r="O94" s="16"/>
      <c r="P94" s="18"/>
      <c r="Q94" s="5"/>
      <c r="R94" s="7"/>
    </row>
    <row r="95" spans="2:18" s="15" customFormat="1" ht="18.75" x14ac:dyDescent="0.15">
      <c r="B95" s="487"/>
      <c r="C95" s="448" t="s">
        <v>140</v>
      </c>
      <c r="D95" s="242"/>
      <c r="E95" s="350"/>
      <c r="F95" s="452"/>
      <c r="G95" s="14"/>
      <c r="H95" s="437"/>
      <c r="I95" s="378"/>
      <c r="J95" s="445"/>
      <c r="K95" s="446"/>
      <c r="N95" s="118" t="s">
        <v>748</v>
      </c>
      <c r="O95" s="184">
        <f>SUM(E95:E99)</f>
        <v>0</v>
      </c>
      <c r="P95" s="18"/>
      <c r="Q95" s="5"/>
      <c r="R95" s="7"/>
    </row>
    <row r="96" spans="2:18" s="15" customFormat="1" ht="19.5" thickBot="1" x14ac:dyDescent="0.2">
      <c r="B96" s="487"/>
      <c r="C96" s="454"/>
      <c r="D96" s="327"/>
      <c r="E96" s="328"/>
      <c r="F96" s="452"/>
      <c r="G96" s="14"/>
      <c r="H96" s="438"/>
      <c r="I96" s="371"/>
      <c r="J96" s="439"/>
      <c r="K96" s="440"/>
      <c r="N96" s="118"/>
      <c r="O96" s="16"/>
      <c r="P96" s="18"/>
      <c r="Q96" s="5"/>
      <c r="R96" s="7"/>
    </row>
    <row r="97" spans="2:26" s="15" customFormat="1" ht="18.75" x14ac:dyDescent="0.15">
      <c r="B97" s="487"/>
      <c r="C97" s="454"/>
      <c r="D97" s="368"/>
      <c r="E97" s="71"/>
      <c r="F97" s="452"/>
      <c r="G97" s="14"/>
      <c r="H97" s="436" t="s">
        <v>196</v>
      </c>
      <c r="I97" s="245"/>
      <c r="J97" s="443"/>
      <c r="K97" s="444"/>
      <c r="N97" s="118"/>
      <c r="O97" s="16"/>
      <c r="P97" s="18"/>
      <c r="Q97" s="5"/>
      <c r="R97" s="7"/>
    </row>
    <row r="98" spans="2:26" s="15" customFormat="1" ht="18.75" x14ac:dyDescent="0.15">
      <c r="B98" s="487"/>
      <c r="C98" s="454"/>
      <c r="D98" s="368"/>
      <c r="E98" s="71"/>
      <c r="F98" s="452"/>
      <c r="G98" s="14"/>
      <c r="H98" s="437"/>
      <c r="I98" s="254"/>
      <c r="J98" s="441"/>
      <c r="K98" s="442"/>
      <c r="N98" s="118"/>
      <c r="O98" s="16"/>
      <c r="P98" s="18"/>
      <c r="Q98" s="5"/>
      <c r="R98" s="7"/>
    </row>
    <row r="99" spans="2:26" s="15" customFormat="1" ht="19.5" thickBot="1" x14ac:dyDescent="0.2">
      <c r="B99" s="488"/>
      <c r="C99" s="450"/>
      <c r="D99" s="243"/>
      <c r="E99" s="366"/>
      <c r="F99" s="453"/>
      <c r="G99" s="14"/>
      <c r="H99" s="437"/>
      <c r="I99" s="254"/>
      <c r="J99" s="441"/>
      <c r="K99" s="442"/>
      <c r="N99" s="118"/>
      <c r="O99" s="16"/>
      <c r="P99" s="18"/>
      <c r="Q99" s="5"/>
      <c r="R99" s="7"/>
    </row>
    <row r="100" spans="2:26" s="15" customFormat="1" ht="18.75" x14ac:dyDescent="0.15">
      <c r="B100" s="489" t="s">
        <v>165</v>
      </c>
      <c r="C100" s="448" t="s">
        <v>166</v>
      </c>
      <c r="D100" s="326"/>
      <c r="E100" s="324"/>
      <c r="F100" s="451">
        <v>7</v>
      </c>
      <c r="G100" s="14"/>
      <c r="H100" s="437"/>
      <c r="I100" s="254"/>
      <c r="J100" s="441"/>
      <c r="K100" s="442"/>
      <c r="N100" s="118" t="s">
        <v>749</v>
      </c>
      <c r="O100" s="184">
        <f>SUM(E100:E113)</f>
        <v>0</v>
      </c>
      <c r="P100" s="17">
        <f>F100</f>
        <v>7</v>
      </c>
      <c r="Q100" s="30" t="str">
        <f>IF(O100&lt;P100,"×","")</f>
        <v>×</v>
      </c>
      <c r="R100" s="31" t="str">
        <f>B100</f>
        <v>臨床工学に必要な医療情報技術とシステム工学の基礎に該当する科目</v>
      </c>
      <c r="S100" s="19"/>
      <c r="T100" s="32"/>
      <c r="U100" s="252"/>
      <c r="V100" s="250"/>
      <c r="W100" s="250"/>
      <c r="X100" s="250"/>
      <c r="Y100" s="250"/>
      <c r="Z100" s="251"/>
    </row>
    <row r="101" spans="2:26" s="15" customFormat="1" ht="18.75" x14ac:dyDescent="0.15">
      <c r="B101" s="490"/>
      <c r="C101" s="454"/>
      <c r="D101" s="347"/>
      <c r="E101" s="71"/>
      <c r="F101" s="452"/>
      <c r="G101" s="14"/>
      <c r="H101" s="437"/>
      <c r="I101" s="378"/>
      <c r="J101" s="441"/>
      <c r="K101" s="442"/>
      <c r="N101" s="118"/>
      <c r="O101" s="184"/>
      <c r="P101" s="17"/>
      <c r="Q101" s="184"/>
      <c r="R101" s="35"/>
      <c r="S101" s="29"/>
      <c r="T101" s="283"/>
      <c r="U101" s="283"/>
      <c r="V101" s="283"/>
      <c r="W101" s="283"/>
      <c r="X101" s="283"/>
      <c r="Y101" s="283"/>
      <c r="Z101" s="283"/>
    </row>
    <row r="102" spans="2:26" s="15" customFormat="1" ht="18.75" x14ac:dyDescent="0.15">
      <c r="B102" s="490"/>
      <c r="C102" s="454"/>
      <c r="D102" s="347"/>
      <c r="E102" s="71"/>
      <c r="F102" s="452"/>
      <c r="G102" s="14"/>
      <c r="H102" s="437"/>
      <c r="I102" s="254"/>
      <c r="J102" s="445"/>
      <c r="K102" s="446"/>
      <c r="N102" s="118"/>
      <c r="O102" s="184"/>
      <c r="P102" s="17"/>
      <c r="Q102" s="184"/>
      <c r="R102" s="35"/>
      <c r="S102" s="29"/>
      <c r="T102" s="283"/>
      <c r="U102" s="283"/>
      <c r="V102" s="283"/>
      <c r="W102" s="283"/>
      <c r="X102" s="283"/>
      <c r="Y102" s="283"/>
      <c r="Z102" s="283"/>
    </row>
    <row r="103" spans="2:26" s="15" customFormat="1" ht="18.75" x14ac:dyDescent="0.15">
      <c r="B103" s="490"/>
      <c r="C103" s="454"/>
      <c r="D103" s="347"/>
      <c r="E103" s="71"/>
      <c r="F103" s="452"/>
      <c r="G103" s="14"/>
      <c r="H103" s="437"/>
      <c r="I103" s="379"/>
      <c r="J103" s="394"/>
      <c r="K103" s="393"/>
      <c r="N103" s="118"/>
      <c r="O103" s="184"/>
      <c r="P103" s="17"/>
      <c r="Q103" s="184"/>
      <c r="R103" s="35"/>
      <c r="S103" s="29"/>
      <c r="T103" s="283"/>
      <c r="U103" s="283"/>
      <c r="V103" s="283"/>
      <c r="W103" s="283"/>
      <c r="X103" s="283"/>
      <c r="Y103" s="283"/>
      <c r="Z103" s="283"/>
    </row>
    <row r="104" spans="2:26" s="15" customFormat="1" ht="18.75" x14ac:dyDescent="0.15">
      <c r="B104" s="490"/>
      <c r="C104" s="454"/>
      <c r="D104" s="347"/>
      <c r="E104" s="71"/>
      <c r="F104" s="452"/>
      <c r="G104" s="14"/>
      <c r="H104" s="437"/>
      <c r="I104" s="379"/>
      <c r="J104" s="394"/>
      <c r="K104" s="393"/>
      <c r="N104" s="118"/>
      <c r="O104" s="184"/>
      <c r="P104" s="17"/>
      <c r="Q104" s="184"/>
      <c r="R104" s="35"/>
      <c r="S104" s="29"/>
      <c r="T104" s="283"/>
      <c r="U104" s="283"/>
      <c r="V104" s="283"/>
      <c r="W104" s="283"/>
      <c r="X104" s="283"/>
      <c r="Y104" s="283"/>
      <c r="Z104" s="283"/>
    </row>
    <row r="105" spans="2:26" s="15" customFormat="1" ht="18.75" x14ac:dyDescent="0.15">
      <c r="B105" s="490"/>
      <c r="C105" s="454"/>
      <c r="D105" s="347"/>
      <c r="E105" s="71"/>
      <c r="F105" s="452"/>
      <c r="G105" s="14"/>
      <c r="H105" s="437"/>
      <c r="I105" s="379"/>
      <c r="J105" s="394"/>
      <c r="K105" s="393"/>
      <c r="N105" s="118"/>
      <c r="O105" s="184"/>
      <c r="P105" s="17"/>
      <c r="Q105" s="184"/>
      <c r="R105" s="35"/>
      <c r="S105" s="29"/>
      <c r="T105" s="283"/>
      <c r="U105" s="283"/>
      <c r="V105" s="283"/>
      <c r="W105" s="283"/>
      <c r="X105" s="283"/>
      <c r="Y105" s="283"/>
      <c r="Z105" s="283"/>
    </row>
    <row r="106" spans="2:26" s="15" customFormat="1" ht="18.75" x14ac:dyDescent="0.15">
      <c r="B106" s="490"/>
      <c r="C106" s="454"/>
      <c r="D106" s="347"/>
      <c r="E106" s="71"/>
      <c r="F106" s="452"/>
      <c r="G106" s="14"/>
      <c r="H106" s="437"/>
      <c r="I106" s="379"/>
      <c r="J106" s="394"/>
      <c r="K106" s="393"/>
      <c r="N106" s="118"/>
      <c r="O106" s="16"/>
      <c r="P106" s="17"/>
      <c r="Q106" s="184"/>
      <c r="R106" s="35"/>
      <c r="S106" s="29"/>
      <c r="T106" s="283"/>
      <c r="U106" s="283"/>
      <c r="V106" s="283"/>
      <c r="W106" s="283"/>
      <c r="X106" s="283"/>
      <c r="Y106" s="283"/>
      <c r="Z106" s="283"/>
    </row>
    <row r="107" spans="2:26" s="15" customFormat="1" ht="18.75" x14ac:dyDescent="0.15">
      <c r="B107" s="490"/>
      <c r="C107" s="454"/>
      <c r="D107" s="327"/>
      <c r="E107" s="328"/>
      <c r="F107" s="452"/>
      <c r="G107" s="14"/>
      <c r="H107" s="437"/>
      <c r="I107" s="379"/>
      <c r="J107" s="394"/>
      <c r="K107" s="393"/>
      <c r="N107" s="118"/>
      <c r="O107" s="16"/>
      <c r="P107" s="17"/>
      <c r="Q107" s="184"/>
      <c r="R107" s="35"/>
      <c r="S107" s="29"/>
      <c r="T107" s="283"/>
      <c r="U107" s="283"/>
      <c r="V107" s="283"/>
      <c r="W107" s="283"/>
      <c r="X107" s="283"/>
      <c r="Y107" s="283"/>
      <c r="Z107" s="283"/>
    </row>
    <row r="108" spans="2:26" s="15" customFormat="1" ht="18.75" x14ac:dyDescent="0.15">
      <c r="B108" s="490"/>
      <c r="C108" s="454"/>
      <c r="D108" s="347"/>
      <c r="E108" s="71"/>
      <c r="F108" s="452"/>
      <c r="G108" s="14"/>
      <c r="H108" s="437"/>
      <c r="I108" s="378"/>
      <c r="J108" s="441"/>
      <c r="K108" s="442"/>
      <c r="N108" s="118"/>
      <c r="O108" s="16"/>
      <c r="P108" s="18"/>
      <c r="Q108" s="5"/>
      <c r="R108" s="7"/>
    </row>
    <row r="109" spans="2:26" s="15" customFormat="1" ht="18.75" x14ac:dyDescent="0.15">
      <c r="B109" s="490"/>
      <c r="C109" s="454"/>
      <c r="D109" s="347"/>
      <c r="E109" s="377"/>
      <c r="F109" s="452"/>
      <c r="G109" s="14"/>
      <c r="H109" s="437"/>
      <c r="I109" s="254"/>
      <c r="J109" s="445"/>
      <c r="K109" s="446"/>
      <c r="N109" s="118"/>
      <c r="O109" s="16"/>
      <c r="P109" s="18"/>
      <c r="Q109" s="5"/>
      <c r="R109" s="7"/>
    </row>
    <row r="110" spans="2:26" s="15" customFormat="1" ht="19.5" thickBot="1" x14ac:dyDescent="0.2">
      <c r="B110" s="490"/>
      <c r="C110" s="454"/>
      <c r="D110" s="327"/>
      <c r="E110" s="328"/>
      <c r="F110" s="452"/>
      <c r="G110" s="14"/>
      <c r="H110" s="438"/>
      <c r="I110" s="380"/>
      <c r="J110" s="447"/>
      <c r="K110" s="440"/>
      <c r="N110" s="118"/>
      <c r="O110" s="16"/>
      <c r="P110" s="18"/>
      <c r="Q110" s="5"/>
      <c r="R110" s="7"/>
    </row>
    <row r="111" spans="2:26" s="15" customFormat="1" ht="18.75" x14ac:dyDescent="0.15">
      <c r="B111" s="490"/>
      <c r="C111" s="454"/>
      <c r="D111" s="347"/>
      <c r="E111" s="377"/>
      <c r="F111" s="452"/>
      <c r="G111" s="14"/>
      <c r="H111" s="475" t="s">
        <v>197</v>
      </c>
      <c r="I111" s="254"/>
      <c r="J111" s="445"/>
      <c r="K111" s="446"/>
      <c r="N111" s="118"/>
      <c r="O111" s="16"/>
      <c r="P111" s="18"/>
      <c r="Q111" s="5"/>
      <c r="R111" s="7"/>
    </row>
    <row r="112" spans="2:26" s="15" customFormat="1" ht="18.75" x14ac:dyDescent="0.15">
      <c r="B112" s="490"/>
      <c r="C112" s="454"/>
      <c r="D112" s="327"/>
      <c r="E112" s="328"/>
      <c r="F112" s="452"/>
      <c r="G112" s="14"/>
      <c r="H112" s="475"/>
      <c r="I112" s="341"/>
      <c r="J112" s="441"/>
      <c r="K112" s="442"/>
      <c r="N112" s="118"/>
      <c r="O112" s="16"/>
      <c r="P112" s="18"/>
      <c r="Q112" s="5"/>
      <c r="R112" s="7"/>
    </row>
    <row r="113" spans="2:21" s="15" customFormat="1" ht="19.5" thickBot="1" x14ac:dyDescent="0.2">
      <c r="B113" s="491"/>
      <c r="C113" s="450"/>
      <c r="D113" s="376"/>
      <c r="E113" s="366"/>
      <c r="F113" s="453"/>
      <c r="G113" s="14"/>
      <c r="H113" s="475"/>
      <c r="I113" s="378"/>
      <c r="J113" s="441"/>
      <c r="K113" s="442"/>
      <c r="N113" s="118"/>
      <c r="O113" s="16"/>
      <c r="P113" s="21"/>
      <c r="Q113" s="20"/>
      <c r="R113" s="22"/>
      <c r="S113" s="23"/>
    </row>
    <row r="114" spans="2:21" s="15" customFormat="1" ht="18.75" customHeight="1" x14ac:dyDescent="0.15">
      <c r="B114" s="486" t="s">
        <v>167</v>
      </c>
      <c r="C114" s="448" t="s">
        <v>168</v>
      </c>
      <c r="D114" s="242"/>
      <c r="E114" s="350"/>
      <c r="F114" s="451">
        <v>7</v>
      </c>
      <c r="G114" s="14"/>
      <c r="H114" s="475"/>
      <c r="I114" s="341"/>
      <c r="J114" s="441"/>
      <c r="K114" s="442"/>
      <c r="N114" s="118" t="s">
        <v>753</v>
      </c>
      <c r="O114" s="184">
        <f>SUM(E114:E118)</f>
        <v>0</v>
      </c>
      <c r="P114" s="17">
        <f>F114</f>
        <v>7</v>
      </c>
      <c r="Q114" s="282" t="str">
        <f>IF(OR(O114+O119+O124&lt;P114,O114=0,O119=0,O124=0),"×","")</f>
        <v>×</v>
      </c>
      <c r="R114" s="31" t="str">
        <f>B114</f>
        <v>医用生体工学に該当する科目</v>
      </c>
      <c r="S114" s="19"/>
      <c r="T114" s="32"/>
      <c r="U114" s="253"/>
    </row>
    <row r="115" spans="2:21" s="15" customFormat="1" ht="19.5" thickBot="1" x14ac:dyDescent="0.2">
      <c r="B115" s="487"/>
      <c r="C115" s="454"/>
      <c r="D115" s="332"/>
      <c r="E115" s="333"/>
      <c r="F115" s="452"/>
      <c r="G115" s="14"/>
      <c r="H115" s="476"/>
      <c r="I115" s="340"/>
      <c r="J115" s="439"/>
      <c r="K115" s="440"/>
      <c r="N115" s="118"/>
      <c r="O115" s="16"/>
      <c r="P115" s="17"/>
      <c r="Q115" s="184"/>
      <c r="R115" s="35"/>
      <c r="S115" s="29"/>
      <c r="T115" s="283"/>
      <c r="U115" s="283"/>
    </row>
    <row r="116" spans="2:21" s="15" customFormat="1" ht="18.75" x14ac:dyDescent="0.15">
      <c r="B116" s="487"/>
      <c r="C116" s="454"/>
      <c r="D116" s="332"/>
      <c r="E116" s="333"/>
      <c r="F116" s="452"/>
      <c r="G116" s="14"/>
      <c r="H116" s="436" t="s">
        <v>198</v>
      </c>
      <c r="I116" s="245"/>
      <c r="J116" s="443"/>
      <c r="K116" s="444"/>
      <c r="N116" s="118"/>
      <c r="O116" s="16"/>
      <c r="P116" s="17"/>
      <c r="Q116" s="184"/>
      <c r="R116" s="35"/>
      <c r="S116" s="29"/>
      <c r="T116" s="283"/>
      <c r="U116" s="283"/>
    </row>
    <row r="117" spans="2:21" s="15" customFormat="1" ht="18.75" x14ac:dyDescent="0.15">
      <c r="B117" s="487"/>
      <c r="C117" s="454"/>
      <c r="D117" s="332"/>
      <c r="E117" s="333"/>
      <c r="F117" s="452"/>
      <c r="G117" s="14"/>
      <c r="H117" s="437"/>
      <c r="I117" s="254"/>
      <c r="J117" s="441"/>
      <c r="K117" s="442"/>
      <c r="N117" s="118"/>
      <c r="O117" s="16"/>
      <c r="P117" s="17"/>
      <c r="Q117" s="184"/>
      <c r="R117" s="35"/>
      <c r="S117" s="29"/>
      <c r="T117" s="283"/>
      <c r="U117" s="283"/>
    </row>
    <row r="118" spans="2:21" s="15" customFormat="1" ht="19.5" thickBot="1" x14ac:dyDescent="0.2">
      <c r="B118" s="487"/>
      <c r="C118" s="450"/>
      <c r="D118" s="351"/>
      <c r="E118" s="325"/>
      <c r="F118" s="452"/>
      <c r="G118" s="14"/>
      <c r="H118" s="437"/>
      <c r="I118" s="254"/>
      <c r="J118" s="441"/>
      <c r="K118" s="442"/>
      <c r="N118" s="118"/>
      <c r="O118" s="16"/>
      <c r="P118" s="17"/>
      <c r="Q118" s="184"/>
      <c r="R118" s="35"/>
      <c r="S118" s="29"/>
      <c r="T118" s="283"/>
      <c r="U118" s="283"/>
    </row>
    <row r="119" spans="2:21" s="15" customFormat="1" ht="18.75" customHeight="1" x14ac:dyDescent="0.15">
      <c r="B119" s="487"/>
      <c r="C119" s="448" t="s">
        <v>169</v>
      </c>
      <c r="D119" s="242"/>
      <c r="E119" s="350"/>
      <c r="F119" s="452"/>
      <c r="G119" s="14"/>
      <c r="H119" s="437"/>
      <c r="I119" s="254"/>
      <c r="J119" s="441"/>
      <c r="K119" s="442"/>
      <c r="N119" s="118" t="s">
        <v>750</v>
      </c>
      <c r="O119" s="184">
        <f>SUM(E119:E123)</f>
        <v>0</v>
      </c>
      <c r="P119" s="24"/>
      <c r="Q119" s="103"/>
      <c r="R119" s="456"/>
      <c r="S119" s="455"/>
    </row>
    <row r="120" spans="2:21" s="15" customFormat="1" ht="18.75" customHeight="1" thickBot="1" x14ac:dyDescent="0.2">
      <c r="B120" s="487"/>
      <c r="C120" s="454"/>
      <c r="D120" s="327"/>
      <c r="E120" s="328"/>
      <c r="F120" s="452"/>
      <c r="G120" s="14"/>
      <c r="H120" s="438"/>
      <c r="I120" s="371"/>
      <c r="J120" s="439"/>
      <c r="K120" s="440"/>
      <c r="N120" s="118"/>
      <c r="O120" s="16"/>
      <c r="P120" s="24"/>
      <c r="Q120" s="103"/>
      <c r="R120" s="456"/>
      <c r="S120" s="455"/>
    </row>
    <row r="121" spans="2:21" s="15" customFormat="1" ht="18.75" customHeight="1" x14ac:dyDescent="0.15">
      <c r="B121" s="487"/>
      <c r="C121" s="454"/>
      <c r="D121" s="348"/>
      <c r="E121" s="343"/>
      <c r="F121" s="452"/>
      <c r="G121" s="14"/>
      <c r="H121" s="436" t="s">
        <v>199</v>
      </c>
      <c r="I121" s="245"/>
      <c r="J121" s="443"/>
      <c r="K121" s="444"/>
      <c r="N121" s="118"/>
      <c r="O121" s="16"/>
      <c r="P121" s="24"/>
      <c r="Q121" s="103"/>
      <c r="R121" s="456"/>
      <c r="S121" s="455"/>
    </row>
    <row r="122" spans="2:21" s="15" customFormat="1" ht="18.75" customHeight="1" x14ac:dyDescent="0.15">
      <c r="B122" s="487"/>
      <c r="C122" s="454"/>
      <c r="D122" s="348"/>
      <c r="E122" s="343"/>
      <c r="F122" s="452"/>
      <c r="G122" s="14"/>
      <c r="H122" s="437"/>
      <c r="I122" s="341"/>
      <c r="J122" s="441"/>
      <c r="K122" s="442"/>
      <c r="N122" s="118"/>
      <c r="O122" s="16"/>
      <c r="P122" s="24"/>
      <c r="Q122" s="103"/>
      <c r="R122" s="456"/>
      <c r="S122" s="455"/>
    </row>
    <row r="123" spans="2:21" s="15" customFormat="1" ht="18.75" customHeight="1" thickBot="1" x14ac:dyDescent="0.2">
      <c r="B123" s="487"/>
      <c r="C123" s="450"/>
      <c r="D123" s="351"/>
      <c r="E123" s="325"/>
      <c r="F123" s="452"/>
      <c r="G123" s="14"/>
      <c r="H123" s="437"/>
      <c r="I123" s="343"/>
      <c r="J123" s="441"/>
      <c r="K123" s="442"/>
      <c r="N123" s="118"/>
      <c r="O123" s="16"/>
      <c r="P123" s="24"/>
      <c r="Q123" s="103"/>
      <c r="R123" s="456"/>
      <c r="S123" s="455"/>
    </row>
    <row r="124" spans="2:21" s="15" customFormat="1" ht="18.75" x14ac:dyDescent="0.15">
      <c r="B124" s="487"/>
      <c r="C124" s="448" t="s">
        <v>170</v>
      </c>
      <c r="D124" s="242"/>
      <c r="E124" s="350"/>
      <c r="F124" s="452"/>
      <c r="G124" s="14"/>
      <c r="H124" s="437"/>
      <c r="I124" s="343"/>
      <c r="J124" s="441"/>
      <c r="K124" s="442"/>
      <c r="N124" s="118" t="s">
        <v>754</v>
      </c>
      <c r="O124" s="184">
        <f>SUM(E124:E130)</f>
        <v>0</v>
      </c>
      <c r="P124" s="25"/>
      <c r="Q124" s="104"/>
      <c r="R124" s="456"/>
      <c r="S124" s="455"/>
    </row>
    <row r="125" spans="2:21" s="15" customFormat="1" ht="19.5" thickBot="1" x14ac:dyDescent="0.2">
      <c r="B125" s="487"/>
      <c r="C125" s="454"/>
      <c r="D125" s="332"/>
      <c r="E125" s="333"/>
      <c r="F125" s="362"/>
      <c r="G125" s="14"/>
      <c r="H125" s="438"/>
      <c r="I125" s="371"/>
      <c r="J125" s="439"/>
      <c r="K125" s="440"/>
      <c r="N125" s="118"/>
      <c r="O125" s="16"/>
      <c r="P125" s="25"/>
      <c r="Q125" s="104"/>
      <c r="R125" s="330"/>
      <c r="S125" s="329"/>
    </row>
    <row r="126" spans="2:21" s="15" customFormat="1" ht="18.75" x14ac:dyDescent="0.15">
      <c r="B126" s="487"/>
      <c r="C126" s="454"/>
      <c r="D126" s="332"/>
      <c r="E126" s="333"/>
      <c r="F126" s="362"/>
      <c r="G126" s="14"/>
      <c r="H126" s="436" t="s">
        <v>200</v>
      </c>
      <c r="I126" s="342"/>
      <c r="J126" s="443"/>
      <c r="K126" s="444"/>
      <c r="N126" s="118"/>
      <c r="O126" s="16"/>
      <c r="P126" s="25"/>
      <c r="Q126" s="104"/>
      <c r="R126" s="330"/>
      <c r="S126" s="329"/>
    </row>
    <row r="127" spans="2:21" s="15" customFormat="1" ht="18.75" x14ac:dyDescent="0.15">
      <c r="B127" s="487"/>
      <c r="C127" s="454"/>
      <c r="D127" s="368"/>
      <c r="E127" s="71"/>
      <c r="F127" s="362"/>
      <c r="G127" s="14"/>
      <c r="H127" s="437"/>
      <c r="I127" s="378"/>
      <c r="J127" s="441"/>
      <c r="K127" s="442"/>
      <c r="N127" s="118"/>
      <c r="O127" s="16"/>
      <c r="P127" s="25"/>
      <c r="Q127" s="104"/>
      <c r="R127" s="330"/>
      <c r="S127" s="329"/>
    </row>
    <row r="128" spans="2:21" s="15" customFormat="1" ht="18.75" x14ac:dyDescent="0.15">
      <c r="B128" s="487"/>
      <c r="C128" s="454"/>
      <c r="D128" s="327"/>
      <c r="E128" s="328"/>
      <c r="F128" s="374"/>
      <c r="G128" s="14"/>
      <c r="H128" s="437"/>
      <c r="I128" s="378"/>
      <c r="J128" s="441"/>
      <c r="K128" s="442"/>
      <c r="N128" s="118"/>
      <c r="O128" s="16"/>
      <c r="P128" s="25"/>
      <c r="Q128" s="104"/>
      <c r="R128" s="373"/>
      <c r="S128" s="372"/>
    </row>
    <row r="129" spans="2:22" s="15" customFormat="1" ht="18.75" x14ac:dyDescent="0.15">
      <c r="B129" s="487"/>
      <c r="C129" s="454"/>
      <c r="D129" s="347"/>
      <c r="E129" s="377"/>
      <c r="F129" s="374"/>
      <c r="G129" s="14"/>
      <c r="H129" s="437"/>
      <c r="I129" s="341"/>
      <c r="J129" s="441"/>
      <c r="K129" s="442"/>
      <c r="N129" s="118"/>
      <c r="O129" s="16"/>
      <c r="P129" s="25"/>
      <c r="Q129" s="104"/>
      <c r="R129" s="373"/>
      <c r="S129" s="372"/>
    </row>
    <row r="130" spans="2:22" s="15" customFormat="1" ht="19.5" thickBot="1" x14ac:dyDescent="0.2">
      <c r="B130" s="488"/>
      <c r="C130" s="450"/>
      <c r="D130" s="327"/>
      <c r="E130" s="328"/>
      <c r="F130" s="362"/>
      <c r="G130" s="14"/>
      <c r="H130" s="438"/>
      <c r="I130" s="367"/>
      <c r="J130" s="439"/>
      <c r="K130" s="440"/>
      <c r="N130" s="118"/>
      <c r="O130" s="16"/>
      <c r="P130" s="25"/>
      <c r="Q130" s="104"/>
      <c r="R130" s="330"/>
      <c r="S130" s="329"/>
    </row>
    <row r="131" spans="2:22" s="15" customFormat="1" ht="18.75" customHeight="1" x14ac:dyDescent="0.15">
      <c r="B131" s="486" t="s">
        <v>171</v>
      </c>
      <c r="C131" s="448" t="s">
        <v>172</v>
      </c>
      <c r="D131" s="242"/>
      <c r="E131" s="350"/>
      <c r="F131" s="451">
        <v>10</v>
      </c>
      <c r="G131" s="14"/>
      <c r="H131" s="436" t="s">
        <v>201</v>
      </c>
      <c r="I131" s="379"/>
      <c r="J131" s="443"/>
      <c r="K131" s="444"/>
      <c r="N131" s="118" t="s">
        <v>755</v>
      </c>
      <c r="O131" s="184">
        <f>SUM(E131:E135)</f>
        <v>0</v>
      </c>
      <c r="P131" s="17">
        <f>F131</f>
        <v>10</v>
      </c>
      <c r="Q131" s="282" t="str">
        <f>IF(OR(O131+O136+O141+O148&lt;P131,O131=0,O136=0,O141=0,O148=0),"×","")</f>
        <v>×</v>
      </c>
      <c r="R131" s="31" t="str">
        <f>B131</f>
        <v>医用機器学及び臨床支援技術に該当する科目</v>
      </c>
      <c r="S131" s="19"/>
      <c r="T131" s="32"/>
      <c r="U131" s="252"/>
      <c r="V131" s="251"/>
    </row>
    <row r="132" spans="2:22" s="15" customFormat="1" ht="18.75" customHeight="1" x14ac:dyDescent="0.15">
      <c r="B132" s="487"/>
      <c r="C132" s="454"/>
      <c r="D132" s="332"/>
      <c r="E132" s="333"/>
      <c r="F132" s="452"/>
      <c r="G132" s="14"/>
      <c r="H132" s="437"/>
      <c r="I132" s="378"/>
      <c r="J132" s="441"/>
      <c r="K132" s="442"/>
      <c r="N132" s="118"/>
      <c r="O132" s="16"/>
      <c r="P132" s="17"/>
      <c r="Q132" s="184"/>
      <c r="R132" s="35"/>
      <c r="S132" s="29"/>
      <c r="T132" s="283"/>
      <c r="U132" s="283"/>
      <c r="V132" s="283"/>
    </row>
    <row r="133" spans="2:22" s="15" customFormat="1" ht="18.75" customHeight="1" x14ac:dyDescent="0.15">
      <c r="B133" s="487"/>
      <c r="C133" s="454"/>
      <c r="D133" s="332"/>
      <c r="E133" s="333"/>
      <c r="F133" s="452"/>
      <c r="G133" s="14"/>
      <c r="H133" s="437"/>
      <c r="I133" s="379"/>
      <c r="J133" s="503"/>
      <c r="K133" s="446"/>
      <c r="N133" s="118"/>
      <c r="O133" s="16"/>
      <c r="P133" s="17"/>
      <c r="Q133" s="184"/>
      <c r="R133" s="35"/>
      <c r="S133" s="29"/>
      <c r="T133" s="283"/>
      <c r="U133" s="283"/>
      <c r="V133" s="283"/>
    </row>
    <row r="134" spans="2:22" s="15" customFormat="1" ht="18.75" customHeight="1" x14ac:dyDescent="0.15">
      <c r="B134" s="487"/>
      <c r="C134" s="454"/>
      <c r="D134" s="332"/>
      <c r="E134" s="333"/>
      <c r="F134" s="452"/>
      <c r="G134" s="14"/>
      <c r="H134" s="437"/>
      <c r="I134" s="254"/>
      <c r="J134" s="441"/>
      <c r="K134" s="442"/>
      <c r="N134" s="118"/>
      <c r="O134" s="16"/>
      <c r="P134" s="17"/>
      <c r="Q134" s="184"/>
      <c r="R134" s="35"/>
      <c r="S134" s="29"/>
      <c r="T134" s="283"/>
      <c r="U134" s="283"/>
      <c r="V134" s="283"/>
    </row>
    <row r="135" spans="2:22" s="15" customFormat="1" ht="18.75" customHeight="1" thickBot="1" x14ac:dyDescent="0.2">
      <c r="B135" s="487"/>
      <c r="C135" s="450"/>
      <c r="D135" s="351"/>
      <c r="E135" s="325"/>
      <c r="F135" s="452"/>
      <c r="G135" s="14"/>
      <c r="H135" s="437"/>
      <c r="I135" s="254"/>
      <c r="J135" s="441"/>
      <c r="K135" s="442"/>
      <c r="N135" s="118"/>
      <c r="O135" s="16"/>
      <c r="P135" s="17"/>
      <c r="Q135" s="184"/>
      <c r="R135" s="35"/>
      <c r="S135" s="29"/>
      <c r="T135" s="283"/>
      <c r="U135" s="283"/>
      <c r="V135" s="283"/>
    </row>
    <row r="136" spans="2:22" s="15" customFormat="1" ht="18.75" x14ac:dyDescent="0.15">
      <c r="B136" s="487"/>
      <c r="C136" s="448" t="s">
        <v>173</v>
      </c>
      <c r="D136" s="242"/>
      <c r="E136" s="350"/>
      <c r="F136" s="452"/>
      <c r="G136" s="14"/>
      <c r="H136" s="437"/>
      <c r="I136" s="254"/>
      <c r="J136" s="441"/>
      <c r="K136" s="442"/>
      <c r="N136" s="118" t="s">
        <v>751</v>
      </c>
      <c r="O136" s="184">
        <f>SUM(E136:E140)</f>
        <v>0</v>
      </c>
      <c r="P136" s="27"/>
      <c r="Q136" s="26"/>
      <c r="R136" s="28"/>
      <c r="S136" s="29"/>
    </row>
    <row r="137" spans="2:22" s="15" customFormat="1" ht="18.75" x14ac:dyDescent="0.15">
      <c r="B137" s="487"/>
      <c r="C137" s="454"/>
      <c r="D137" s="327"/>
      <c r="E137" s="333"/>
      <c r="F137" s="452"/>
      <c r="G137" s="14"/>
      <c r="H137" s="437"/>
      <c r="I137" s="254"/>
      <c r="J137" s="441"/>
      <c r="K137" s="442"/>
      <c r="N137" s="118"/>
      <c r="O137" s="16"/>
      <c r="P137" s="27"/>
      <c r="Q137" s="26"/>
      <c r="R137" s="28"/>
      <c r="S137" s="29"/>
    </row>
    <row r="138" spans="2:22" s="15" customFormat="1" ht="19.5" thickBot="1" x14ac:dyDescent="0.2">
      <c r="B138" s="487"/>
      <c r="C138" s="454"/>
      <c r="D138" s="347"/>
      <c r="E138" s="333"/>
      <c r="F138" s="452"/>
      <c r="G138" s="14"/>
      <c r="H138" s="438"/>
      <c r="I138" s="371"/>
      <c r="J138" s="439"/>
      <c r="K138" s="440"/>
      <c r="N138" s="118"/>
      <c r="O138" s="16"/>
      <c r="P138" s="27"/>
      <c r="Q138" s="26"/>
      <c r="R138" s="28"/>
      <c r="S138" s="29"/>
    </row>
    <row r="139" spans="2:22" s="15" customFormat="1" ht="18.75" x14ac:dyDescent="0.15">
      <c r="B139" s="487"/>
      <c r="C139" s="454"/>
      <c r="D139" s="346"/>
      <c r="E139" s="333"/>
      <c r="F139" s="452"/>
      <c r="G139" s="14"/>
      <c r="H139" s="466" t="s">
        <v>202</v>
      </c>
      <c r="I139" s="245"/>
      <c r="J139" s="443"/>
      <c r="K139" s="444"/>
      <c r="N139" s="118"/>
      <c r="O139" s="16"/>
      <c r="P139" s="27"/>
      <c r="Q139" s="26"/>
      <c r="R139" s="28"/>
      <c r="S139" s="29"/>
    </row>
    <row r="140" spans="2:22" s="15" customFormat="1" ht="19.5" thickBot="1" x14ac:dyDescent="0.2">
      <c r="B140" s="487"/>
      <c r="C140" s="450"/>
      <c r="D140" s="351"/>
      <c r="E140" s="325"/>
      <c r="F140" s="452"/>
      <c r="G140" s="14"/>
      <c r="H140" s="475"/>
      <c r="I140" s="379"/>
      <c r="J140" s="441"/>
      <c r="K140" s="442"/>
      <c r="N140" s="118"/>
      <c r="O140" s="16"/>
      <c r="P140" s="27"/>
      <c r="Q140" s="26"/>
      <c r="R140" s="28"/>
      <c r="S140" s="29"/>
    </row>
    <row r="141" spans="2:22" s="15" customFormat="1" ht="18.75" x14ac:dyDescent="0.15">
      <c r="B141" s="487"/>
      <c r="C141" s="448" t="s">
        <v>174</v>
      </c>
      <c r="D141" s="326"/>
      <c r="E141" s="324"/>
      <c r="F141" s="452"/>
      <c r="G141" s="14"/>
      <c r="H141" s="475"/>
      <c r="I141" s="379"/>
      <c r="J141" s="441"/>
      <c r="K141" s="442"/>
      <c r="N141" s="118" t="s">
        <v>756</v>
      </c>
      <c r="O141" s="184">
        <f>SUM(E141:E147)</f>
        <v>0</v>
      </c>
      <c r="P141" s="27"/>
      <c r="Q141" s="26"/>
      <c r="R141" s="28"/>
      <c r="S141" s="29"/>
    </row>
    <row r="142" spans="2:22" s="15" customFormat="1" ht="18.75" x14ac:dyDescent="0.15">
      <c r="B142" s="487"/>
      <c r="C142" s="454"/>
      <c r="D142" s="347"/>
      <c r="E142" s="71"/>
      <c r="F142" s="452"/>
      <c r="G142" s="14"/>
      <c r="H142" s="475"/>
      <c r="I142" s="379"/>
      <c r="J142" s="441"/>
      <c r="K142" s="442"/>
      <c r="N142" s="118"/>
      <c r="O142" s="16"/>
      <c r="P142" s="27"/>
      <c r="Q142" s="26"/>
      <c r="R142" s="28"/>
      <c r="S142" s="29"/>
    </row>
    <row r="143" spans="2:22" s="15" customFormat="1" ht="18.75" x14ac:dyDescent="0.15">
      <c r="B143" s="487"/>
      <c r="C143" s="454"/>
      <c r="D143" s="327"/>
      <c r="E143" s="328"/>
      <c r="F143" s="452"/>
      <c r="G143" s="14"/>
      <c r="H143" s="475"/>
      <c r="I143" s="379"/>
      <c r="J143" s="441"/>
      <c r="K143" s="442"/>
      <c r="N143" s="118"/>
      <c r="O143" s="16"/>
      <c r="P143" s="27"/>
      <c r="Q143" s="26"/>
      <c r="R143" s="28"/>
      <c r="S143" s="29"/>
    </row>
    <row r="144" spans="2:22" s="15" customFormat="1" ht="18.75" x14ac:dyDescent="0.15">
      <c r="B144" s="487"/>
      <c r="C144" s="454"/>
      <c r="D144" s="347"/>
      <c r="E144" s="71"/>
      <c r="F144" s="452"/>
      <c r="G144" s="14"/>
      <c r="H144" s="475"/>
      <c r="I144" s="379"/>
      <c r="J144" s="503"/>
      <c r="K144" s="446"/>
      <c r="N144" s="118"/>
      <c r="O144" s="16"/>
      <c r="P144" s="27"/>
      <c r="Q144" s="26"/>
      <c r="R144" s="28"/>
      <c r="S144" s="29"/>
    </row>
    <row r="145" spans="2:21" s="15" customFormat="1" ht="18.75" x14ac:dyDescent="0.15">
      <c r="B145" s="487"/>
      <c r="C145" s="454"/>
      <c r="D145" s="327"/>
      <c r="E145" s="328"/>
      <c r="F145" s="452"/>
      <c r="G145" s="14"/>
      <c r="H145" s="475"/>
      <c r="I145" s="378"/>
      <c r="J145" s="441"/>
      <c r="K145" s="442"/>
      <c r="N145" s="118"/>
      <c r="O145" s="16"/>
      <c r="P145" s="27"/>
      <c r="Q145" s="26"/>
      <c r="R145" s="28"/>
      <c r="S145" s="29"/>
    </row>
    <row r="146" spans="2:21" s="15" customFormat="1" ht="18.75" x14ac:dyDescent="0.15">
      <c r="B146" s="487"/>
      <c r="C146" s="454"/>
      <c r="D146" s="347"/>
      <c r="E146" s="377"/>
      <c r="F146" s="452"/>
      <c r="G146" s="14"/>
      <c r="H146" s="475"/>
      <c r="I146" s="378"/>
      <c r="J146" s="441"/>
      <c r="K146" s="442"/>
      <c r="N146" s="118"/>
      <c r="O146" s="16"/>
      <c r="P146" s="27"/>
      <c r="Q146" s="26"/>
      <c r="R146" s="28"/>
      <c r="S146" s="29"/>
    </row>
    <row r="147" spans="2:21" s="15" customFormat="1" ht="19.5" thickBot="1" x14ac:dyDescent="0.2">
      <c r="B147" s="487"/>
      <c r="C147" s="450"/>
      <c r="D147" s="351"/>
      <c r="E147" s="325"/>
      <c r="F147" s="452"/>
      <c r="G147" s="14"/>
      <c r="H147" s="475"/>
      <c r="I147" s="378"/>
      <c r="J147" s="441"/>
      <c r="K147" s="442"/>
      <c r="N147" s="118"/>
      <c r="O147" s="16"/>
      <c r="P147" s="27"/>
      <c r="Q147" s="26"/>
      <c r="R147" s="28"/>
      <c r="S147" s="29"/>
    </row>
    <row r="148" spans="2:21" s="15" customFormat="1" ht="18.75" x14ac:dyDescent="0.15">
      <c r="B148" s="487"/>
      <c r="C148" s="448" t="s">
        <v>175</v>
      </c>
      <c r="D148" s="323"/>
      <c r="E148" s="328"/>
      <c r="F148" s="452"/>
      <c r="G148" s="14"/>
      <c r="H148" s="475"/>
      <c r="I148" s="378"/>
      <c r="J148" s="441"/>
      <c r="K148" s="442"/>
      <c r="N148" s="118" t="s">
        <v>752</v>
      </c>
      <c r="O148" s="184">
        <f>SUM(E148:E152)</f>
        <v>0</v>
      </c>
      <c r="P148" s="27"/>
      <c r="Q148" s="26"/>
      <c r="R148" s="28"/>
      <c r="S148" s="29"/>
    </row>
    <row r="149" spans="2:21" s="15" customFormat="1" ht="18.75" x14ac:dyDescent="0.15">
      <c r="B149" s="487"/>
      <c r="C149" s="454"/>
      <c r="D149" s="368"/>
      <c r="E149" s="71"/>
      <c r="F149" s="452"/>
      <c r="G149" s="14"/>
      <c r="H149" s="475"/>
      <c r="I149" s="378"/>
      <c r="J149" s="441"/>
      <c r="K149" s="442"/>
      <c r="N149" s="118"/>
      <c r="O149" s="16"/>
      <c r="P149" s="27"/>
      <c r="Q149" s="26"/>
      <c r="R149" s="28"/>
      <c r="S149" s="29"/>
    </row>
    <row r="150" spans="2:21" s="15" customFormat="1" ht="18.75" x14ac:dyDescent="0.15">
      <c r="B150" s="487"/>
      <c r="C150" s="454"/>
      <c r="D150" s="327"/>
      <c r="E150" s="328"/>
      <c r="F150" s="452"/>
      <c r="G150" s="14"/>
      <c r="H150" s="475"/>
      <c r="I150" s="378"/>
      <c r="J150" s="441"/>
      <c r="K150" s="442"/>
      <c r="N150" s="118"/>
      <c r="O150" s="16"/>
      <c r="P150" s="27"/>
      <c r="Q150" s="26"/>
      <c r="R150" s="28"/>
      <c r="S150" s="29"/>
    </row>
    <row r="151" spans="2:21" s="15" customFormat="1" ht="18.75" x14ac:dyDescent="0.15">
      <c r="B151" s="487"/>
      <c r="C151" s="454"/>
      <c r="D151" s="368"/>
      <c r="E151" s="71"/>
      <c r="F151" s="452"/>
      <c r="G151" s="14"/>
      <c r="H151" s="475"/>
      <c r="I151" s="379"/>
      <c r="J151" s="503"/>
      <c r="K151" s="446"/>
      <c r="N151" s="118"/>
      <c r="O151" s="16"/>
      <c r="P151" s="27"/>
      <c r="Q151" s="26"/>
      <c r="R151" s="28"/>
      <c r="S151" s="29"/>
    </row>
    <row r="152" spans="2:21" s="15" customFormat="1" ht="19.5" thickBot="1" x14ac:dyDescent="0.2">
      <c r="B152" s="488"/>
      <c r="C152" s="450"/>
      <c r="D152" s="327"/>
      <c r="E152" s="325"/>
      <c r="F152" s="453"/>
      <c r="G152" s="14"/>
      <c r="H152" s="475"/>
      <c r="I152" s="199"/>
      <c r="J152" s="441"/>
      <c r="K152" s="442"/>
      <c r="N152" s="118"/>
      <c r="O152" s="16"/>
      <c r="P152" s="27"/>
      <c r="Q152" s="26"/>
      <c r="R152" s="28"/>
      <c r="S152" s="29"/>
    </row>
    <row r="153" spans="2:21" s="15" customFormat="1" ht="18.75" customHeight="1" thickBot="1" x14ac:dyDescent="0.2">
      <c r="B153" s="486" t="s">
        <v>177</v>
      </c>
      <c r="C153" s="448" t="s">
        <v>148</v>
      </c>
      <c r="D153" s="242"/>
      <c r="E153" s="350"/>
      <c r="F153" s="451">
        <v>12</v>
      </c>
      <c r="G153" s="14"/>
      <c r="H153" s="476"/>
      <c r="I153" s="367"/>
      <c r="J153" s="439"/>
      <c r="K153" s="440"/>
      <c r="N153" s="118" t="s">
        <v>757</v>
      </c>
      <c r="O153" s="184">
        <f>SUM(E153:E167)</f>
        <v>0</v>
      </c>
      <c r="P153" s="17">
        <f>F153</f>
        <v>12</v>
      </c>
      <c r="Q153" s="30" t="str">
        <f>IF(O153&lt;P153,"×","")</f>
        <v>×</v>
      </c>
      <c r="R153" s="31" t="str">
        <f>B153</f>
        <v>生体機能代行技術学に該当する科目</v>
      </c>
      <c r="S153" s="19"/>
      <c r="T153" s="32"/>
      <c r="U153" s="253"/>
    </row>
    <row r="154" spans="2:21" s="15" customFormat="1" ht="18.75" customHeight="1" x14ac:dyDescent="0.15">
      <c r="B154" s="487"/>
      <c r="C154" s="454"/>
      <c r="D154" s="332"/>
      <c r="E154" s="333"/>
      <c r="F154" s="452"/>
      <c r="G154" s="14"/>
      <c r="H154" s="436" t="s">
        <v>203</v>
      </c>
      <c r="I154" s="342"/>
      <c r="J154" s="443"/>
      <c r="K154" s="444"/>
      <c r="N154" s="118"/>
      <c r="O154" s="16"/>
      <c r="P154" s="17"/>
      <c r="Q154" s="184"/>
      <c r="R154" s="35"/>
      <c r="S154" s="29"/>
      <c r="T154" s="283"/>
      <c r="U154" s="283"/>
    </row>
    <row r="155" spans="2:21" s="15" customFormat="1" ht="18.75" customHeight="1" x14ac:dyDescent="0.15">
      <c r="B155" s="487"/>
      <c r="C155" s="454"/>
      <c r="D155" s="332"/>
      <c r="E155" s="333"/>
      <c r="F155" s="452"/>
      <c r="G155" s="14"/>
      <c r="H155" s="437"/>
      <c r="I155" s="378"/>
      <c r="J155" s="441"/>
      <c r="K155" s="442"/>
      <c r="N155" s="118"/>
      <c r="O155" s="16"/>
      <c r="P155" s="17"/>
      <c r="Q155" s="184"/>
      <c r="R155" s="35"/>
      <c r="S155" s="29"/>
      <c r="T155" s="283"/>
      <c r="U155" s="283"/>
    </row>
    <row r="156" spans="2:21" s="15" customFormat="1" ht="18.75" customHeight="1" x14ac:dyDescent="0.15">
      <c r="B156" s="487"/>
      <c r="C156" s="454"/>
      <c r="D156" s="332"/>
      <c r="E156" s="333"/>
      <c r="F156" s="452"/>
      <c r="G156" s="14"/>
      <c r="H156" s="437"/>
      <c r="I156" s="341"/>
      <c r="J156" s="501"/>
      <c r="K156" s="502"/>
      <c r="N156" s="118"/>
      <c r="O156" s="16"/>
      <c r="P156" s="17"/>
      <c r="Q156" s="184"/>
      <c r="R156" s="35"/>
      <c r="S156" s="29"/>
      <c r="T156" s="283"/>
      <c r="U156" s="283"/>
    </row>
    <row r="157" spans="2:21" s="15" customFormat="1" ht="18.75" customHeight="1" x14ac:dyDescent="0.15">
      <c r="B157" s="487"/>
      <c r="C157" s="454"/>
      <c r="D157" s="332"/>
      <c r="E157" s="333"/>
      <c r="F157" s="452"/>
      <c r="G157" s="14"/>
      <c r="H157" s="437"/>
      <c r="I157" s="378"/>
      <c r="J157" s="441"/>
      <c r="K157" s="442"/>
      <c r="N157" s="118"/>
      <c r="O157" s="16"/>
      <c r="P157" s="17"/>
      <c r="Q157" s="184"/>
      <c r="R157" s="35"/>
      <c r="S157" s="29"/>
      <c r="T157" s="283"/>
      <c r="U157" s="283"/>
    </row>
    <row r="158" spans="2:21" s="15" customFormat="1" ht="18.75" customHeight="1" thickBot="1" x14ac:dyDescent="0.2">
      <c r="B158" s="487"/>
      <c r="C158" s="454"/>
      <c r="D158" s="332"/>
      <c r="E158" s="333"/>
      <c r="F158" s="452"/>
      <c r="G158" s="14"/>
      <c r="H158" s="438"/>
      <c r="I158" s="367"/>
      <c r="J158" s="439"/>
      <c r="K158" s="440"/>
      <c r="N158" s="118"/>
      <c r="O158" s="16"/>
      <c r="P158" s="17"/>
      <c r="Q158" s="184"/>
      <c r="R158" s="35"/>
      <c r="S158" s="29"/>
      <c r="T158" s="283"/>
      <c r="U158" s="283"/>
    </row>
    <row r="159" spans="2:21" s="15" customFormat="1" ht="18.75" customHeight="1" x14ac:dyDescent="0.15">
      <c r="B159" s="487"/>
      <c r="C159" s="454"/>
      <c r="D159" s="332"/>
      <c r="E159" s="333"/>
      <c r="F159" s="452"/>
      <c r="G159" s="14"/>
      <c r="H159" s="436" t="s">
        <v>150</v>
      </c>
      <c r="I159" s="245"/>
      <c r="J159" s="443"/>
      <c r="K159" s="444"/>
      <c r="N159" s="118"/>
      <c r="O159" s="16"/>
      <c r="P159" s="17"/>
      <c r="Q159" s="184"/>
      <c r="R159" s="35"/>
      <c r="S159" s="29"/>
      <c r="T159" s="283"/>
      <c r="U159" s="283"/>
    </row>
    <row r="160" spans="2:21" s="15" customFormat="1" ht="18.75" customHeight="1" x14ac:dyDescent="0.15">
      <c r="B160" s="487"/>
      <c r="C160" s="454"/>
      <c r="D160" s="332"/>
      <c r="E160" s="333"/>
      <c r="F160" s="452"/>
      <c r="G160" s="14"/>
      <c r="H160" s="437"/>
      <c r="I160" s="378"/>
      <c r="J160" s="441"/>
      <c r="K160" s="442"/>
      <c r="N160" s="118"/>
      <c r="O160" s="16"/>
      <c r="P160" s="17"/>
      <c r="Q160" s="184"/>
      <c r="R160" s="35"/>
      <c r="S160" s="29"/>
      <c r="T160" s="283"/>
      <c r="U160" s="283"/>
    </row>
    <row r="161" spans="2:21" s="15" customFormat="1" ht="18.75" customHeight="1" x14ac:dyDescent="0.15">
      <c r="B161" s="487"/>
      <c r="C161" s="454"/>
      <c r="D161" s="332"/>
      <c r="E161" s="333"/>
      <c r="F161" s="452"/>
      <c r="G161" s="14"/>
      <c r="H161" s="437"/>
      <c r="I161" s="379"/>
      <c r="J161" s="441"/>
      <c r="K161" s="442"/>
      <c r="N161" s="118"/>
      <c r="O161" s="16"/>
      <c r="P161" s="17"/>
      <c r="Q161" s="184"/>
      <c r="R161" s="35"/>
      <c r="S161" s="29"/>
      <c r="T161" s="283"/>
      <c r="U161" s="283"/>
    </row>
    <row r="162" spans="2:21" s="15" customFormat="1" ht="18.75" customHeight="1" x14ac:dyDescent="0.15">
      <c r="B162" s="487"/>
      <c r="C162" s="454"/>
      <c r="D162" s="332"/>
      <c r="E162" s="333"/>
      <c r="F162" s="452"/>
      <c r="G162" s="14"/>
      <c r="H162" s="437"/>
      <c r="I162" s="378"/>
      <c r="J162" s="441"/>
      <c r="K162" s="442"/>
      <c r="N162" s="118"/>
      <c r="O162" s="16"/>
      <c r="P162" s="17"/>
      <c r="Q162" s="184"/>
      <c r="R162" s="35"/>
      <c r="S162" s="29"/>
      <c r="T162" s="283"/>
      <c r="U162" s="283"/>
    </row>
    <row r="163" spans="2:21" s="15" customFormat="1" ht="18.75" customHeight="1" x14ac:dyDescent="0.15">
      <c r="B163" s="487"/>
      <c r="C163" s="454"/>
      <c r="D163" s="332"/>
      <c r="E163" s="333"/>
      <c r="F163" s="452"/>
      <c r="G163" s="14"/>
      <c r="H163" s="437"/>
      <c r="I163" s="378"/>
      <c r="J163" s="441"/>
      <c r="K163" s="442"/>
      <c r="N163" s="118"/>
      <c r="O163" s="16"/>
      <c r="P163" s="17"/>
      <c r="Q163" s="184"/>
      <c r="R163" s="35"/>
      <c r="S163" s="29"/>
      <c r="T163" s="283"/>
      <c r="U163" s="283"/>
    </row>
    <row r="164" spans="2:21" s="15" customFormat="1" ht="18.75" customHeight="1" x14ac:dyDescent="0.15">
      <c r="B164" s="487"/>
      <c r="C164" s="454"/>
      <c r="D164" s="332"/>
      <c r="E164" s="333"/>
      <c r="F164" s="452"/>
      <c r="G164" s="14"/>
      <c r="H164" s="437"/>
      <c r="I164" s="378"/>
      <c r="J164" s="441"/>
      <c r="K164" s="442"/>
      <c r="N164" s="118"/>
      <c r="O164" s="16"/>
      <c r="P164" s="17"/>
      <c r="Q164" s="184"/>
      <c r="R164" s="35"/>
      <c r="S164" s="29"/>
      <c r="T164" s="283"/>
      <c r="U164" s="283"/>
    </row>
    <row r="165" spans="2:21" s="15" customFormat="1" ht="18.75" customHeight="1" x14ac:dyDescent="0.15">
      <c r="B165" s="487"/>
      <c r="C165" s="454"/>
      <c r="D165" s="332"/>
      <c r="E165" s="333"/>
      <c r="F165" s="452"/>
      <c r="G165" s="14"/>
      <c r="H165" s="437"/>
      <c r="I165" s="378"/>
      <c r="J165" s="441"/>
      <c r="K165" s="442"/>
      <c r="N165" s="118"/>
      <c r="O165" s="16"/>
      <c r="P165" s="17"/>
      <c r="Q165" s="184"/>
      <c r="R165" s="35"/>
      <c r="S165" s="29"/>
      <c r="T165" s="283"/>
      <c r="U165" s="283"/>
    </row>
    <row r="166" spans="2:21" s="15" customFormat="1" ht="18.75" customHeight="1" x14ac:dyDescent="0.15">
      <c r="B166" s="487"/>
      <c r="C166" s="454"/>
      <c r="D166" s="332"/>
      <c r="E166" s="333"/>
      <c r="F166" s="452"/>
      <c r="G166" s="14"/>
      <c r="H166" s="437"/>
      <c r="I166" s="378"/>
      <c r="J166" s="441"/>
      <c r="K166" s="442"/>
      <c r="N166" s="118"/>
      <c r="O166" s="16"/>
      <c r="P166" s="17"/>
      <c r="Q166" s="184"/>
      <c r="R166" s="35"/>
      <c r="S166" s="29"/>
      <c r="T166" s="283"/>
      <c r="U166" s="283"/>
    </row>
    <row r="167" spans="2:21" s="15" customFormat="1" ht="19.5" thickBot="1" x14ac:dyDescent="0.2">
      <c r="B167" s="488"/>
      <c r="C167" s="450"/>
      <c r="D167" s="368"/>
      <c r="E167" s="71"/>
      <c r="F167" s="453"/>
      <c r="G167" s="14"/>
      <c r="H167" s="437"/>
      <c r="I167" s="378"/>
      <c r="J167" s="441"/>
      <c r="K167" s="442"/>
      <c r="N167" s="118"/>
      <c r="O167" s="16"/>
      <c r="P167" s="27"/>
      <c r="Q167" s="26"/>
      <c r="R167" s="28"/>
      <c r="S167" s="29"/>
    </row>
    <row r="168" spans="2:21" s="15" customFormat="1" ht="18.75" customHeight="1" thickBot="1" x14ac:dyDescent="0.2">
      <c r="B168" s="486" t="s">
        <v>178</v>
      </c>
      <c r="C168" s="448" t="s">
        <v>12</v>
      </c>
      <c r="D168" s="242"/>
      <c r="E168" s="350"/>
      <c r="F168" s="451">
        <v>6</v>
      </c>
      <c r="G168" s="14"/>
      <c r="H168" s="438"/>
      <c r="I168" s="367"/>
      <c r="J168" s="439"/>
      <c r="K168" s="440"/>
      <c r="N168" s="118" t="s">
        <v>758</v>
      </c>
      <c r="O168" s="184">
        <f>SUM(E168:E178)</f>
        <v>0</v>
      </c>
      <c r="P168" s="17">
        <f>F168</f>
        <v>6</v>
      </c>
      <c r="Q168" s="282" t="str">
        <f>IF(OR(O168+O179+O184+O191&lt;P168,O168=0,O179=0,O184=0,O191=0),"×","")</f>
        <v>×</v>
      </c>
      <c r="R168" s="31" t="str">
        <f>B168</f>
        <v>医療安全管理学に該当する科目</v>
      </c>
      <c r="S168" s="19"/>
      <c r="T168" s="32"/>
      <c r="U168" s="253"/>
    </row>
    <row r="169" spans="2:21" s="15" customFormat="1" ht="18.75" customHeight="1" x14ac:dyDescent="0.15">
      <c r="B169" s="487"/>
      <c r="C169" s="454"/>
      <c r="D169" s="332"/>
      <c r="E169" s="333"/>
      <c r="F169" s="452"/>
      <c r="G169" s="14"/>
      <c r="H169" s="436" t="s">
        <v>151</v>
      </c>
      <c r="I169" s="245"/>
      <c r="J169" s="443"/>
      <c r="K169" s="444"/>
      <c r="N169" s="118"/>
      <c r="O169" s="16"/>
      <c r="P169" s="17"/>
      <c r="Q169" s="184"/>
      <c r="R169" s="35"/>
      <c r="S169" s="29"/>
      <c r="T169" s="283"/>
      <c r="U169" s="283"/>
    </row>
    <row r="170" spans="2:21" s="15" customFormat="1" ht="18.75" customHeight="1" x14ac:dyDescent="0.15">
      <c r="B170" s="487"/>
      <c r="C170" s="454"/>
      <c r="D170" s="332"/>
      <c r="E170" s="333"/>
      <c r="F170" s="452"/>
      <c r="G170" s="14"/>
      <c r="H170" s="437"/>
      <c r="I170" s="378"/>
      <c r="J170" s="441"/>
      <c r="K170" s="442"/>
      <c r="N170" s="118"/>
      <c r="O170" s="16"/>
      <c r="P170" s="17"/>
      <c r="Q170" s="184"/>
      <c r="R170" s="35"/>
      <c r="S170" s="29"/>
      <c r="T170" s="283"/>
      <c r="U170" s="283"/>
    </row>
    <row r="171" spans="2:21" s="15" customFormat="1" ht="18.75" customHeight="1" x14ac:dyDescent="0.15">
      <c r="B171" s="487"/>
      <c r="C171" s="454"/>
      <c r="D171" s="332"/>
      <c r="E171" s="333"/>
      <c r="F171" s="452"/>
      <c r="G171" s="14"/>
      <c r="H171" s="437"/>
      <c r="I171" s="379"/>
      <c r="J171" s="441"/>
      <c r="K171" s="442"/>
      <c r="N171" s="118"/>
      <c r="O171" s="16"/>
      <c r="P171" s="17"/>
      <c r="Q171" s="184"/>
      <c r="R171" s="35"/>
      <c r="S171" s="29"/>
      <c r="T171" s="283"/>
      <c r="U171" s="283"/>
    </row>
    <row r="172" spans="2:21" s="15" customFormat="1" ht="18.75" customHeight="1" x14ac:dyDescent="0.15">
      <c r="B172" s="487"/>
      <c r="C172" s="454"/>
      <c r="D172" s="332"/>
      <c r="E172" s="377"/>
      <c r="F172" s="452"/>
      <c r="G172" s="14"/>
      <c r="H172" s="437"/>
      <c r="I172" s="378"/>
      <c r="J172" s="441"/>
      <c r="K172" s="442"/>
      <c r="N172" s="118"/>
      <c r="O172" s="16"/>
      <c r="P172" s="17"/>
      <c r="Q172" s="184"/>
      <c r="R172" s="35"/>
      <c r="S172" s="29"/>
      <c r="T172" s="283"/>
      <c r="U172" s="283"/>
    </row>
    <row r="173" spans="2:21" s="15" customFormat="1" ht="18.75" customHeight="1" thickBot="1" x14ac:dyDescent="0.2">
      <c r="B173" s="487"/>
      <c r="C173" s="454"/>
      <c r="D173" s="332"/>
      <c r="E173" s="377"/>
      <c r="F173" s="452"/>
      <c r="G173" s="14"/>
      <c r="H173" s="438"/>
      <c r="I173" s="367"/>
      <c r="J173" s="439"/>
      <c r="K173" s="440"/>
      <c r="N173" s="118"/>
      <c r="O173" s="16"/>
      <c r="P173" s="17"/>
      <c r="Q173" s="184"/>
      <c r="R173" s="35"/>
      <c r="S173" s="29"/>
      <c r="T173" s="283"/>
      <c r="U173" s="283"/>
    </row>
    <row r="174" spans="2:21" s="15" customFormat="1" ht="18.75" customHeight="1" x14ac:dyDescent="0.15">
      <c r="B174" s="487"/>
      <c r="C174" s="454"/>
      <c r="D174" s="332"/>
      <c r="E174" s="377"/>
      <c r="F174" s="452"/>
      <c r="G174" s="14"/>
      <c r="H174" s="381"/>
      <c r="I174" s="382"/>
      <c r="J174" s="504"/>
      <c r="K174" s="504"/>
      <c r="N174" s="118"/>
      <c r="O174" s="16"/>
      <c r="P174" s="17"/>
      <c r="Q174" s="184"/>
      <c r="R174" s="35"/>
      <c r="S174" s="29"/>
      <c r="T174" s="283"/>
      <c r="U174" s="283"/>
    </row>
    <row r="175" spans="2:21" s="15" customFormat="1" ht="18.75" customHeight="1" x14ac:dyDescent="0.15">
      <c r="B175" s="487"/>
      <c r="C175" s="454"/>
      <c r="D175" s="332"/>
      <c r="E175" s="377"/>
      <c r="F175" s="452"/>
      <c r="G175" s="14"/>
      <c r="H175" s="381"/>
      <c r="I175" s="391"/>
      <c r="J175" s="391"/>
      <c r="K175" s="391"/>
      <c r="N175" s="118"/>
      <c r="O175" s="16"/>
      <c r="P175" s="17"/>
      <c r="Q175" s="184"/>
      <c r="R175" s="35"/>
      <c r="S175" s="29"/>
      <c r="T175" s="283"/>
      <c r="U175" s="283"/>
    </row>
    <row r="176" spans="2:21" s="15" customFormat="1" ht="18.75" customHeight="1" x14ac:dyDescent="0.15">
      <c r="B176" s="487"/>
      <c r="C176" s="454"/>
      <c r="D176" s="332"/>
      <c r="E176" s="377"/>
      <c r="F176" s="452"/>
      <c r="G176" s="14"/>
      <c r="H176" s="381"/>
      <c r="I176" s="391"/>
      <c r="J176" s="391"/>
      <c r="K176" s="391"/>
      <c r="N176" s="118"/>
      <c r="O176" s="16"/>
      <c r="P176" s="17"/>
      <c r="Q176" s="184"/>
      <c r="R176" s="35"/>
      <c r="S176" s="29"/>
      <c r="T176" s="283"/>
      <c r="U176" s="283"/>
    </row>
    <row r="177" spans="2:21" s="15" customFormat="1" ht="18.75" customHeight="1" x14ac:dyDescent="0.15">
      <c r="B177" s="487"/>
      <c r="C177" s="454"/>
      <c r="D177" s="332"/>
      <c r="E177" s="333"/>
      <c r="F177" s="452"/>
      <c r="G177" s="14"/>
      <c r="H177" s="381"/>
      <c r="I177" s="391"/>
      <c r="J177" s="391"/>
      <c r="K177" s="391"/>
      <c r="N177" s="118"/>
      <c r="O177" s="16"/>
      <c r="P177" s="17"/>
      <c r="Q177" s="184"/>
      <c r="R177" s="35"/>
      <c r="S177" s="29"/>
      <c r="T177" s="283"/>
      <c r="U177" s="283"/>
    </row>
    <row r="178" spans="2:21" s="15" customFormat="1" ht="18.75" customHeight="1" thickBot="1" x14ac:dyDescent="0.2">
      <c r="B178" s="487"/>
      <c r="C178" s="450"/>
      <c r="D178" s="351"/>
      <c r="E178" s="325"/>
      <c r="F178" s="452"/>
      <c r="G178" s="14"/>
      <c r="H178" s="381"/>
      <c r="I178" s="391"/>
      <c r="J178" s="391"/>
      <c r="K178" s="391"/>
      <c r="N178" s="118"/>
      <c r="O178" s="16"/>
      <c r="P178" s="17"/>
      <c r="Q178" s="184"/>
      <c r="R178" s="35"/>
      <c r="S178" s="29"/>
      <c r="T178" s="283"/>
      <c r="U178" s="283"/>
    </row>
    <row r="179" spans="2:21" s="15" customFormat="1" ht="18.75" x14ac:dyDescent="0.15">
      <c r="B179" s="487"/>
      <c r="C179" s="448" t="s">
        <v>179</v>
      </c>
      <c r="D179" s="242"/>
      <c r="E179" s="350"/>
      <c r="F179" s="452"/>
      <c r="G179" s="14"/>
      <c r="H179" s="381"/>
      <c r="I179" s="391"/>
      <c r="J179" s="391"/>
      <c r="K179" s="391"/>
      <c r="N179" s="118" t="s">
        <v>759</v>
      </c>
      <c r="O179" s="184">
        <f>SUM(E179:E183)</f>
        <v>0</v>
      </c>
      <c r="P179" s="27"/>
      <c r="Q179" s="26"/>
      <c r="R179" s="28"/>
      <c r="S179" s="29"/>
    </row>
    <row r="180" spans="2:21" s="15" customFormat="1" ht="18.75" x14ac:dyDescent="0.15">
      <c r="B180" s="487"/>
      <c r="C180" s="454"/>
      <c r="D180" s="327"/>
      <c r="E180" s="333"/>
      <c r="F180" s="452"/>
      <c r="G180" s="14"/>
      <c r="H180" s="381"/>
      <c r="I180" s="391"/>
      <c r="J180" s="391"/>
      <c r="K180" s="391"/>
      <c r="N180" s="118"/>
      <c r="O180" s="16"/>
      <c r="P180" s="27"/>
      <c r="Q180" s="26"/>
      <c r="R180" s="28"/>
      <c r="S180" s="29"/>
    </row>
    <row r="181" spans="2:21" s="15" customFormat="1" ht="18.75" x14ac:dyDescent="0.15">
      <c r="B181" s="487"/>
      <c r="C181" s="454"/>
      <c r="D181" s="347"/>
      <c r="E181" s="333"/>
      <c r="F181" s="452"/>
      <c r="G181" s="14"/>
      <c r="H181" s="381"/>
      <c r="I181" s="382"/>
      <c r="J181" s="504"/>
      <c r="K181" s="504"/>
      <c r="N181" s="118"/>
      <c r="O181" s="16"/>
      <c r="P181" s="27"/>
      <c r="Q181" s="26"/>
      <c r="R181" s="28"/>
      <c r="S181" s="29"/>
    </row>
    <row r="182" spans="2:21" s="15" customFormat="1" ht="18.75" x14ac:dyDescent="0.15">
      <c r="B182" s="487"/>
      <c r="C182" s="454"/>
      <c r="D182" s="347"/>
      <c r="E182" s="333"/>
      <c r="F182" s="452"/>
      <c r="G182" s="14"/>
      <c r="H182" s="29"/>
      <c r="I182" s="40"/>
      <c r="J182" s="40"/>
      <c r="K182" s="40"/>
      <c r="N182" s="118"/>
      <c r="O182" s="16"/>
      <c r="P182" s="27"/>
      <c r="Q182" s="26"/>
      <c r="R182" s="28"/>
      <c r="S182" s="29"/>
    </row>
    <row r="183" spans="2:21" s="15" customFormat="1" ht="19.5" thickBot="1" x14ac:dyDescent="0.2">
      <c r="B183" s="487"/>
      <c r="C183" s="450"/>
      <c r="D183" s="376"/>
      <c r="E183" s="325"/>
      <c r="F183" s="452"/>
      <c r="G183" s="14"/>
      <c r="H183" s="29"/>
      <c r="I183" s="40"/>
      <c r="J183" s="40"/>
      <c r="K183" s="40"/>
      <c r="N183" s="118"/>
      <c r="O183" s="16"/>
      <c r="P183" s="27"/>
      <c r="Q183" s="26"/>
      <c r="R183" s="28"/>
      <c r="S183" s="29"/>
    </row>
    <row r="184" spans="2:21" s="15" customFormat="1" ht="18.75" x14ac:dyDescent="0.15">
      <c r="B184" s="487"/>
      <c r="C184" s="448" t="s">
        <v>180</v>
      </c>
      <c r="D184" s="395"/>
      <c r="E184" s="324"/>
      <c r="F184" s="452"/>
      <c r="G184" s="14"/>
      <c r="H184" s="29"/>
      <c r="I184" s="40"/>
      <c r="J184" s="40"/>
      <c r="K184" s="40"/>
      <c r="N184" s="118" t="s">
        <v>760</v>
      </c>
      <c r="O184" s="184">
        <f>SUM(E184:E190)</f>
        <v>0</v>
      </c>
      <c r="P184" s="27"/>
      <c r="Q184" s="26"/>
      <c r="R184" s="28"/>
      <c r="S184" s="29"/>
    </row>
    <row r="185" spans="2:21" s="15" customFormat="1" ht="18.75" x14ac:dyDescent="0.15">
      <c r="B185" s="487"/>
      <c r="C185" s="454"/>
      <c r="D185" s="347"/>
      <c r="E185" s="334"/>
      <c r="F185" s="452"/>
      <c r="G185" s="14"/>
      <c r="H185" s="29"/>
      <c r="I185" s="40"/>
      <c r="J185" s="40"/>
      <c r="K185" s="40"/>
      <c r="N185" s="118"/>
      <c r="O185" s="16"/>
      <c r="P185" s="27"/>
      <c r="Q185" s="26"/>
      <c r="R185" s="28"/>
      <c r="S185" s="29"/>
    </row>
    <row r="186" spans="2:21" s="15" customFormat="1" ht="18.75" x14ac:dyDescent="0.15">
      <c r="B186" s="487"/>
      <c r="C186" s="454"/>
      <c r="D186" s="347"/>
      <c r="E186" s="334"/>
      <c r="F186" s="452"/>
      <c r="G186" s="14"/>
      <c r="H186" s="29"/>
      <c r="I186" s="40"/>
      <c r="J186" s="40"/>
      <c r="K186" s="40"/>
      <c r="N186" s="118"/>
      <c r="O186" s="16"/>
      <c r="P186" s="27"/>
      <c r="Q186" s="26"/>
      <c r="R186" s="28"/>
      <c r="S186" s="29"/>
    </row>
    <row r="187" spans="2:21" s="15" customFormat="1" ht="18.75" x14ac:dyDescent="0.15">
      <c r="B187" s="487"/>
      <c r="C187" s="454"/>
      <c r="D187" s="347"/>
      <c r="E187" s="334"/>
      <c r="F187" s="452"/>
      <c r="G187" s="14"/>
      <c r="H187" s="29"/>
      <c r="I187" s="40"/>
      <c r="J187" s="40"/>
      <c r="K187" s="40"/>
      <c r="N187" s="118"/>
      <c r="O187" s="16"/>
      <c r="P187" s="27"/>
      <c r="Q187" s="26"/>
      <c r="R187" s="28"/>
      <c r="S187" s="29"/>
    </row>
    <row r="188" spans="2:21" s="15" customFormat="1" ht="18.75" x14ac:dyDescent="0.15">
      <c r="B188" s="487"/>
      <c r="C188" s="454"/>
      <c r="D188" s="347"/>
      <c r="E188" s="334"/>
      <c r="F188" s="452"/>
      <c r="G188" s="14"/>
      <c r="H188" s="29"/>
      <c r="I188" s="40"/>
      <c r="J188" s="40"/>
      <c r="K188" s="40"/>
      <c r="N188" s="118"/>
      <c r="O188" s="16"/>
      <c r="P188" s="27"/>
      <c r="Q188" s="26"/>
      <c r="R188" s="28"/>
      <c r="S188" s="29"/>
    </row>
    <row r="189" spans="2:21" s="15" customFormat="1" ht="18.75" x14ac:dyDescent="0.15">
      <c r="B189" s="487"/>
      <c r="C189" s="454"/>
      <c r="D189" s="347"/>
      <c r="E189" s="334"/>
      <c r="F189" s="452"/>
      <c r="G189" s="14"/>
      <c r="H189" s="29"/>
      <c r="I189" s="40"/>
      <c r="J189" s="40"/>
      <c r="K189" s="40"/>
      <c r="N189" s="118"/>
      <c r="O189" s="16"/>
      <c r="P189" s="27"/>
      <c r="Q189" s="26"/>
      <c r="R189" s="28"/>
      <c r="S189" s="29"/>
    </row>
    <row r="190" spans="2:21" s="15" customFormat="1" ht="19.5" thickBot="1" x14ac:dyDescent="0.2">
      <c r="B190" s="487"/>
      <c r="C190" s="450"/>
      <c r="D190" s="376"/>
      <c r="E190" s="366"/>
      <c r="F190" s="452"/>
      <c r="G190" s="14"/>
      <c r="H190" s="29"/>
      <c r="I190" s="40"/>
      <c r="J190" s="40"/>
      <c r="K190" s="40"/>
      <c r="N190" s="118"/>
      <c r="O190" s="16"/>
      <c r="P190" s="27"/>
      <c r="Q190" s="26"/>
      <c r="R190" s="28"/>
      <c r="S190" s="29"/>
    </row>
    <row r="191" spans="2:21" s="15" customFormat="1" ht="18.75" x14ac:dyDescent="0.15">
      <c r="B191" s="487"/>
      <c r="C191" s="448" t="s">
        <v>181</v>
      </c>
      <c r="D191" s="395"/>
      <c r="E191" s="324"/>
      <c r="F191" s="452"/>
      <c r="G191" s="14"/>
      <c r="H191" s="29"/>
      <c r="I191" s="40"/>
      <c r="J191" s="40"/>
      <c r="K191" s="40"/>
      <c r="N191" s="118" t="s">
        <v>761</v>
      </c>
      <c r="O191" s="184">
        <f>SUM(E191:E195)</f>
        <v>0</v>
      </c>
      <c r="P191" s="27"/>
      <c r="Q191" s="26"/>
      <c r="R191" s="28"/>
      <c r="S191" s="29"/>
    </row>
    <row r="192" spans="2:21" s="15" customFormat="1" ht="18.75" x14ac:dyDescent="0.15">
      <c r="B192" s="487"/>
      <c r="C192" s="454"/>
      <c r="D192" s="347"/>
      <c r="E192" s="334"/>
      <c r="F192" s="452"/>
      <c r="G192" s="14"/>
      <c r="H192" s="29"/>
      <c r="I192" s="40"/>
      <c r="J192" s="40"/>
      <c r="K192" s="40"/>
      <c r="N192" s="118"/>
      <c r="O192" s="16"/>
      <c r="P192" s="27"/>
      <c r="Q192" s="26"/>
      <c r="R192" s="28"/>
      <c r="S192" s="29"/>
    </row>
    <row r="193" spans="2:21" s="15" customFormat="1" ht="18.75" x14ac:dyDescent="0.15">
      <c r="B193" s="487"/>
      <c r="C193" s="454"/>
      <c r="D193" s="347"/>
      <c r="E193" s="334"/>
      <c r="F193" s="452"/>
      <c r="G193" s="14"/>
      <c r="H193" s="29"/>
      <c r="I193" s="40"/>
      <c r="J193" s="40"/>
      <c r="K193" s="40"/>
      <c r="N193" s="118"/>
      <c r="O193" s="16"/>
      <c r="P193" s="27"/>
      <c r="Q193" s="26"/>
      <c r="R193" s="28"/>
      <c r="S193" s="29"/>
    </row>
    <row r="194" spans="2:21" s="15" customFormat="1" ht="18.75" x14ac:dyDescent="0.15">
      <c r="B194" s="487"/>
      <c r="C194" s="454"/>
      <c r="D194" s="347"/>
      <c r="E194" s="334"/>
      <c r="F194" s="452"/>
      <c r="G194" s="14"/>
      <c r="H194" s="29"/>
      <c r="I194" s="40"/>
      <c r="J194" s="40"/>
      <c r="K194" s="40"/>
      <c r="N194" s="118"/>
      <c r="O194" s="16"/>
      <c r="P194" s="27"/>
      <c r="Q194" s="26"/>
      <c r="R194" s="28"/>
      <c r="S194" s="29"/>
    </row>
    <row r="195" spans="2:21" s="15" customFormat="1" ht="19.5" thickBot="1" x14ac:dyDescent="0.2">
      <c r="B195" s="488"/>
      <c r="C195" s="450"/>
      <c r="D195" s="376"/>
      <c r="E195" s="366"/>
      <c r="F195" s="453"/>
      <c r="G195" s="14"/>
      <c r="H195" s="29"/>
      <c r="I195" s="40"/>
      <c r="J195" s="40"/>
      <c r="K195" s="40"/>
      <c r="N195" s="118"/>
      <c r="O195" s="16"/>
      <c r="P195" s="27"/>
      <c r="Q195" s="26"/>
      <c r="R195" s="28"/>
      <c r="S195" s="29"/>
    </row>
    <row r="196" spans="2:21" s="15" customFormat="1" ht="18.75" customHeight="1" x14ac:dyDescent="0.15">
      <c r="B196" s="486" t="s">
        <v>182</v>
      </c>
      <c r="C196" s="472" t="s">
        <v>150</v>
      </c>
      <c r="D196" s="395"/>
      <c r="E196" s="350"/>
      <c r="F196" s="451">
        <v>7</v>
      </c>
      <c r="G196" s="14"/>
      <c r="H196" s="29"/>
      <c r="I196" s="40"/>
      <c r="J196" s="40"/>
      <c r="K196" s="40"/>
      <c r="N196" s="118" t="s">
        <v>762</v>
      </c>
      <c r="O196" s="184">
        <f>SUM(E196:E205)</f>
        <v>0</v>
      </c>
      <c r="P196" s="17">
        <f>F196</f>
        <v>7</v>
      </c>
      <c r="Q196" s="30" t="str">
        <f>IF(O196&lt;P196,"×","")</f>
        <v>×</v>
      </c>
      <c r="R196" s="31" t="str">
        <f>B196</f>
        <v>関連臨床医学に該当する科目</v>
      </c>
      <c r="S196" s="19"/>
      <c r="T196" s="32"/>
      <c r="U196" s="253"/>
    </row>
    <row r="197" spans="2:21" s="15" customFormat="1" ht="18.75" customHeight="1" x14ac:dyDescent="0.15">
      <c r="B197" s="487"/>
      <c r="C197" s="473"/>
      <c r="D197" s="347"/>
      <c r="E197" s="333"/>
      <c r="F197" s="452"/>
      <c r="G197" s="14"/>
      <c r="H197" s="29"/>
      <c r="I197" s="40"/>
      <c r="J197" s="40"/>
      <c r="K197" s="40"/>
      <c r="N197" s="118"/>
      <c r="O197" s="16"/>
      <c r="P197" s="17"/>
      <c r="Q197" s="184"/>
      <c r="R197" s="35"/>
      <c r="S197" s="29"/>
      <c r="T197" s="283"/>
      <c r="U197" s="283"/>
    </row>
    <row r="198" spans="2:21" s="15" customFormat="1" ht="18.75" customHeight="1" x14ac:dyDescent="0.15">
      <c r="B198" s="487"/>
      <c r="C198" s="473"/>
      <c r="D198" s="347"/>
      <c r="E198" s="333"/>
      <c r="F198" s="452"/>
      <c r="G198" s="14"/>
      <c r="H198" s="29"/>
      <c r="I198" s="40"/>
      <c r="J198" s="40"/>
      <c r="K198" s="40"/>
      <c r="N198" s="118"/>
      <c r="O198" s="16"/>
      <c r="P198" s="17"/>
      <c r="Q198" s="184"/>
      <c r="R198" s="35"/>
      <c r="S198" s="29"/>
      <c r="T198" s="283"/>
      <c r="U198" s="283"/>
    </row>
    <row r="199" spans="2:21" s="15" customFormat="1" ht="18.75" customHeight="1" x14ac:dyDescent="0.15">
      <c r="B199" s="487"/>
      <c r="C199" s="473"/>
      <c r="D199" s="347"/>
      <c r="E199" s="333"/>
      <c r="F199" s="452"/>
      <c r="G199" s="14"/>
      <c r="H199" s="29"/>
      <c r="I199" s="40"/>
      <c r="J199" s="40"/>
      <c r="K199" s="40"/>
      <c r="N199" s="118"/>
      <c r="O199" s="16"/>
      <c r="P199" s="17"/>
      <c r="Q199" s="184"/>
      <c r="R199" s="35"/>
      <c r="S199" s="29"/>
      <c r="T199" s="283"/>
      <c r="U199" s="283"/>
    </row>
    <row r="200" spans="2:21" s="15" customFormat="1" ht="18.75" customHeight="1" x14ac:dyDescent="0.15">
      <c r="B200" s="487"/>
      <c r="C200" s="473"/>
      <c r="D200" s="347"/>
      <c r="E200" s="333"/>
      <c r="F200" s="452"/>
      <c r="G200" s="14"/>
      <c r="H200" s="29"/>
      <c r="I200" s="40"/>
      <c r="J200" s="40"/>
      <c r="K200" s="40"/>
      <c r="N200" s="118"/>
      <c r="O200" s="16"/>
      <c r="P200" s="17"/>
      <c r="Q200" s="184"/>
      <c r="R200" s="35"/>
      <c r="S200" s="29"/>
      <c r="T200" s="283"/>
      <c r="U200" s="283"/>
    </row>
    <row r="201" spans="2:21" s="15" customFormat="1" ht="18.75" customHeight="1" x14ac:dyDescent="0.15">
      <c r="B201" s="487"/>
      <c r="C201" s="473"/>
      <c r="D201" s="347"/>
      <c r="E201" s="333"/>
      <c r="F201" s="452"/>
      <c r="G201" s="14"/>
      <c r="H201" s="29"/>
      <c r="I201" s="40"/>
      <c r="J201" s="40"/>
      <c r="K201" s="40"/>
      <c r="N201" s="118"/>
      <c r="O201" s="16"/>
      <c r="P201" s="17"/>
      <c r="Q201" s="184"/>
      <c r="R201" s="35"/>
      <c r="S201" s="29"/>
      <c r="T201" s="283"/>
      <c r="U201" s="283"/>
    </row>
    <row r="202" spans="2:21" s="15" customFormat="1" ht="18.75" customHeight="1" x14ac:dyDescent="0.15">
      <c r="B202" s="487"/>
      <c r="C202" s="473"/>
      <c r="D202" s="347"/>
      <c r="E202" s="333"/>
      <c r="F202" s="452"/>
      <c r="G202" s="14"/>
      <c r="H202" s="29"/>
      <c r="I202" s="40"/>
      <c r="J202" s="40"/>
      <c r="K202" s="40"/>
      <c r="N202" s="118"/>
      <c r="O202" s="16"/>
      <c r="P202" s="17"/>
      <c r="Q202" s="184"/>
      <c r="R202" s="35"/>
      <c r="S202" s="29"/>
      <c r="T202" s="283"/>
      <c r="U202" s="283"/>
    </row>
    <row r="203" spans="2:21" s="15" customFormat="1" ht="18.75" customHeight="1" x14ac:dyDescent="0.15">
      <c r="B203" s="487"/>
      <c r="C203" s="473"/>
      <c r="D203" s="347"/>
      <c r="E203" s="333"/>
      <c r="F203" s="452"/>
      <c r="G203" s="14"/>
      <c r="H203" s="29"/>
      <c r="I203" s="40"/>
      <c r="J203" s="40"/>
      <c r="K203" s="40"/>
      <c r="N203" s="118"/>
      <c r="O203" s="16"/>
      <c r="P203" s="17"/>
      <c r="Q203" s="184"/>
      <c r="R203" s="35"/>
      <c r="S203" s="29"/>
      <c r="T203" s="283"/>
      <c r="U203" s="283"/>
    </row>
    <row r="204" spans="2:21" s="15" customFormat="1" ht="18.75" customHeight="1" x14ac:dyDescent="0.15">
      <c r="B204" s="487"/>
      <c r="C204" s="473"/>
      <c r="D204" s="347"/>
      <c r="E204" s="333"/>
      <c r="F204" s="452"/>
      <c r="G204" s="14"/>
      <c r="H204" s="29"/>
      <c r="I204" s="40"/>
      <c r="J204" s="40"/>
      <c r="K204" s="40"/>
      <c r="N204" s="118"/>
      <c r="O204" s="16"/>
      <c r="P204" s="17"/>
      <c r="Q204" s="184"/>
      <c r="R204" s="35"/>
      <c r="S204" s="29"/>
      <c r="T204" s="283"/>
      <c r="U204" s="283"/>
    </row>
    <row r="205" spans="2:21" s="15" customFormat="1" ht="19.5" thickBot="1" x14ac:dyDescent="0.2">
      <c r="B205" s="488"/>
      <c r="C205" s="474"/>
      <c r="D205" s="376"/>
      <c r="E205" s="366"/>
      <c r="F205" s="453"/>
      <c r="G205" s="14"/>
      <c r="H205" s="29"/>
      <c r="I205" s="40"/>
      <c r="J205" s="40"/>
      <c r="K205" s="40"/>
      <c r="N205" s="118"/>
      <c r="O205" s="16"/>
      <c r="P205" s="27"/>
      <c r="Q205" s="26"/>
      <c r="R205" s="28"/>
      <c r="S205" s="29"/>
    </row>
    <row r="206" spans="2:21" s="15" customFormat="1" ht="18.75" x14ac:dyDescent="0.15">
      <c r="B206" s="483" t="s">
        <v>184</v>
      </c>
      <c r="C206" s="468" t="s">
        <v>183</v>
      </c>
      <c r="D206" s="346"/>
      <c r="E206" s="328"/>
      <c r="F206" s="457">
        <v>7</v>
      </c>
      <c r="G206" s="14"/>
      <c r="H206" s="29"/>
      <c r="I206" s="40"/>
      <c r="J206" s="40"/>
      <c r="K206" s="40"/>
      <c r="N206" s="118" t="s">
        <v>763</v>
      </c>
      <c r="O206" s="184">
        <f>SUM(E206:E210)</f>
        <v>0</v>
      </c>
      <c r="P206" s="17">
        <f>F206</f>
        <v>7</v>
      </c>
      <c r="Q206" s="30" t="str">
        <f>IF(O206&lt;P206,"×","")</f>
        <v>×</v>
      </c>
      <c r="R206" s="31" t="str">
        <f>B206</f>
        <v>臨床実習に該当する科目</v>
      </c>
      <c r="S206" s="19"/>
      <c r="T206" s="32"/>
    </row>
    <row r="207" spans="2:21" s="15" customFormat="1" ht="18.75" x14ac:dyDescent="0.15">
      <c r="B207" s="484"/>
      <c r="C207" s="468"/>
      <c r="D207" s="347"/>
      <c r="E207" s="343"/>
      <c r="F207" s="470"/>
      <c r="G207" s="14"/>
      <c r="H207" s="29"/>
      <c r="I207" s="40"/>
      <c r="J207" s="40"/>
      <c r="K207" s="40"/>
      <c r="N207" s="118"/>
      <c r="O207" s="16"/>
      <c r="P207" s="17"/>
      <c r="Q207" s="184"/>
      <c r="R207" s="35"/>
      <c r="S207" s="29"/>
      <c r="T207" s="283"/>
    </row>
    <row r="208" spans="2:21" s="15" customFormat="1" ht="18.75" x14ac:dyDescent="0.15">
      <c r="B208" s="484"/>
      <c r="C208" s="468"/>
      <c r="D208" s="347"/>
      <c r="E208" s="343"/>
      <c r="F208" s="470"/>
      <c r="G208" s="14"/>
      <c r="H208" s="37"/>
      <c r="I208" s="3"/>
      <c r="J208" s="3"/>
      <c r="K208" s="3"/>
      <c r="N208" s="118"/>
      <c r="O208" s="16"/>
      <c r="P208" s="17"/>
      <c r="Q208" s="184"/>
      <c r="R208" s="35"/>
      <c r="S208" s="29"/>
      <c r="T208" s="283"/>
    </row>
    <row r="209" spans="2:23" s="15" customFormat="1" ht="18.75" x14ac:dyDescent="0.15">
      <c r="B209" s="484"/>
      <c r="C209" s="468"/>
      <c r="D209" s="347"/>
      <c r="E209" s="343"/>
      <c r="F209" s="470"/>
      <c r="G209" s="14"/>
      <c r="H209" s="37"/>
      <c r="I209" s="3"/>
      <c r="J209" s="3"/>
      <c r="K209" s="3"/>
      <c r="N209" s="118"/>
      <c r="O209" s="16"/>
      <c r="P209" s="17"/>
      <c r="Q209" s="184"/>
      <c r="R209" s="35"/>
      <c r="S209" s="29"/>
      <c r="T209" s="283"/>
    </row>
    <row r="210" spans="2:23" s="15" customFormat="1" ht="19.5" thickBot="1" x14ac:dyDescent="0.2">
      <c r="B210" s="485"/>
      <c r="C210" s="469"/>
      <c r="D210" s="347"/>
      <c r="E210" s="325"/>
      <c r="F210" s="471"/>
      <c r="G210" s="14"/>
      <c r="H210" s="37"/>
      <c r="I210" s="3"/>
      <c r="J210" s="3"/>
      <c r="K210" s="3"/>
      <c r="N210" s="118"/>
      <c r="O210" s="26"/>
      <c r="P210" s="27"/>
      <c r="Q210" s="26"/>
      <c r="R210" s="28"/>
      <c r="S210" s="29"/>
    </row>
    <row r="211" spans="2:23" s="15" customFormat="1" ht="19.5" thickBot="1" x14ac:dyDescent="0.2">
      <c r="B211" s="478" t="s">
        <v>727</v>
      </c>
      <c r="C211" s="479"/>
      <c r="D211" s="480"/>
      <c r="E211" s="278"/>
      <c r="F211" s="279">
        <v>87</v>
      </c>
      <c r="G211" s="14"/>
      <c r="H211" s="37"/>
      <c r="I211" s="3"/>
      <c r="J211" s="3"/>
      <c r="K211" s="3"/>
      <c r="O211" s="26"/>
      <c r="P211" s="27"/>
      <c r="Q211" s="26"/>
      <c r="R211" s="28"/>
      <c r="S211" s="29"/>
    </row>
    <row r="212" spans="2:23" s="15" customFormat="1" ht="19.5" thickBot="1" x14ac:dyDescent="0.2">
      <c r="B212" s="239"/>
      <c r="C212" s="193"/>
      <c r="D212" s="189"/>
      <c r="E212" s="189"/>
      <c r="F212" s="194"/>
      <c r="G212" s="14"/>
      <c r="H212" s="37"/>
      <c r="I212" s="3"/>
      <c r="J212" s="3"/>
      <c r="K212" s="3"/>
      <c r="O212" s="26"/>
      <c r="P212" s="27"/>
      <c r="Q212" s="26"/>
      <c r="R212" s="28"/>
      <c r="S212" s="29"/>
    </row>
    <row r="213" spans="2:23" ht="18.75" x14ac:dyDescent="0.15">
      <c r="B213" s="3"/>
      <c r="C213" s="293" t="s">
        <v>778</v>
      </c>
      <c r="D213" s="294" t="s">
        <v>779</v>
      </c>
      <c r="E213" s="295" t="s">
        <v>780</v>
      </c>
      <c r="F213" s="296" t="s">
        <v>5</v>
      </c>
      <c r="G213" s="205"/>
      <c r="L213" s="15"/>
      <c r="M213" s="15"/>
      <c r="P213" s="33"/>
    </row>
    <row r="214" spans="2:23" ht="18.75" customHeight="1" x14ac:dyDescent="0.15">
      <c r="B214" s="3"/>
      <c r="C214" s="498" t="s">
        <v>798</v>
      </c>
      <c r="D214" s="314" t="s">
        <v>795</v>
      </c>
      <c r="E214" s="300"/>
      <c r="F214" s="313"/>
      <c r="G214" s="205"/>
      <c r="L214" s="15"/>
      <c r="M214" s="15"/>
      <c r="N214" s="118" t="s">
        <v>781</v>
      </c>
      <c r="O214" s="16">
        <f>E214</f>
        <v>0</v>
      </c>
      <c r="P214" s="17">
        <v>0</v>
      </c>
      <c r="Q214" s="315" t="str">
        <f>IF(O214&lt;P214,"×","")</f>
        <v/>
      </c>
      <c r="R214" s="316" t="s">
        <v>151</v>
      </c>
      <c r="S214" s="317" t="s">
        <v>796</v>
      </c>
      <c r="T214" s="317"/>
      <c r="U214" s="317"/>
      <c r="V214" s="317"/>
      <c r="W214" s="318"/>
    </row>
    <row r="215" spans="2:23" ht="18.75" customHeight="1" x14ac:dyDescent="0.15">
      <c r="B215" s="3"/>
      <c r="C215" s="499"/>
      <c r="D215" s="310" t="s">
        <v>784</v>
      </c>
      <c r="E215" s="300"/>
      <c r="F215" s="312">
        <v>1</v>
      </c>
      <c r="G215" s="205"/>
      <c r="L215" s="15"/>
      <c r="M215" s="15"/>
      <c r="N215" s="118" t="s">
        <v>781</v>
      </c>
      <c r="O215" s="16">
        <f>E215</f>
        <v>0</v>
      </c>
      <c r="P215" s="17">
        <v>1</v>
      </c>
      <c r="Q215" s="315" t="str">
        <f>IF(O215&lt;P215,"×","")</f>
        <v>×</v>
      </c>
      <c r="R215" s="316" t="s">
        <v>151</v>
      </c>
      <c r="S215" s="317" t="s">
        <v>789</v>
      </c>
      <c r="T215" s="317"/>
      <c r="U215" s="317"/>
      <c r="V215" s="317"/>
      <c r="W215" s="318"/>
    </row>
    <row r="216" spans="2:23" ht="18.75" x14ac:dyDescent="0.15">
      <c r="B216" s="3"/>
      <c r="C216" s="499"/>
      <c r="D216" s="299" t="s">
        <v>785</v>
      </c>
      <c r="E216" s="300"/>
      <c r="F216" s="301">
        <v>2</v>
      </c>
      <c r="G216" s="205"/>
      <c r="L216" s="15"/>
      <c r="M216" s="15"/>
      <c r="N216" s="118" t="s">
        <v>782</v>
      </c>
      <c r="O216" s="16">
        <f t="shared" ref="O216:O218" si="0">E216</f>
        <v>0</v>
      </c>
      <c r="P216" s="17">
        <v>2</v>
      </c>
      <c r="Q216" s="315" t="str">
        <f>IF(O216&lt;P216,"×","")</f>
        <v>×</v>
      </c>
      <c r="R216" s="322" t="s">
        <v>151</v>
      </c>
      <c r="S216" s="297" t="s">
        <v>790</v>
      </c>
      <c r="T216" s="297"/>
      <c r="U216" s="297"/>
      <c r="V216" s="297"/>
      <c r="W216" s="298"/>
    </row>
    <row r="217" spans="2:23" ht="18.75" x14ac:dyDescent="0.15">
      <c r="B217" s="3"/>
      <c r="C217" s="499"/>
      <c r="D217" s="311" t="s">
        <v>793</v>
      </c>
      <c r="E217" s="300"/>
      <c r="F217" s="301">
        <v>2</v>
      </c>
      <c r="G217" s="205"/>
      <c r="L217" s="15"/>
      <c r="M217" s="15"/>
      <c r="N217" s="118" t="s">
        <v>782</v>
      </c>
      <c r="O217" s="16">
        <f t="shared" ref="O217" si="1">E217</f>
        <v>0</v>
      </c>
      <c r="P217" s="17">
        <v>2</v>
      </c>
      <c r="Q217" s="315" t="str">
        <f>IF(O217&lt;P217,"×","")</f>
        <v>×</v>
      </c>
      <c r="R217" s="319" t="s">
        <v>151</v>
      </c>
      <c r="S217" s="320" t="s">
        <v>792</v>
      </c>
      <c r="T217" s="320"/>
      <c r="U217" s="320"/>
      <c r="V217" s="320"/>
      <c r="W217" s="321"/>
    </row>
    <row r="218" spans="2:23" ht="19.5" thickBot="1" x14ac:dyDescent="0.2">
      <c r="B218" s="3"/>
      <c r="C218" s="500"/>
      <c r="D218" s="302" t="s">
        <v>786</v>
      </c>
      <c r="E218" s="303"/>
      <c r="F218" s="304"/>
      <c r="G218" s="14"/>
      <c r="H218" s="29"/>
      <c r="I218" s="40"/>
      <c r="J218" s="40"/>
      <c r="K218" s="40"/>
      <c r="L218" s="15"/>
      <c r="M218" s="15"/>
      <c r="N218" s="118" t="s">
        <v>783</v>
      </c>
      <c r="O218" s="16">
        <f t="shared" si="0"/>
        <v>0</v>
      </c>
      <c r="P218" s="17">
        <v>0</v>
      </c>
      <c r="Q218" s="315" t="str">
        <f>IF(O218&lt;P218,"×","")</f>
        <v/>
      </c>
      <c r="R218" s="319" t="s">
        <v>151</v>
      </c>
      <c r="S218" s="320" t="s">
        <v>791</v>
      </c>
      <c r="T218" s="320"/>
      <c r="U218" s="320"/>
      <c r="V218" s="320"/>
      <c r="W218" s="321"/>
    </row>
    <row r="219" spans="2:23" ht="18.75" x14ac:dyDescent="0.15">
      <c r="B219" s="188"/>
      <c r="C219" s="305" t="s">
        <v>787</v>
      </c>
      <c r="D219" s="189"/>
      <c r="E219" s="190"/>
      <c r="F219" s="14"/>
      <c r="G219" s="14"/>
      <c r="H219" s="29"/>
      <c r="I219" s="40"/>
      <c r="J219" s="40"/>
      <c r="K219" s="40"/>
      <c r="L219" s="15"/>
      <c r="M219" s="15"/>
      <c r="O219" s="3"/>
      <c r="Q219" s="33"/>
      <c r="R219" s="6"/>
      <c r="S219" s="7"/>
    </row>
    <row r="220" spans="2:23" ht="18.75" x14ac:dyDescent="0.15">
      <c r="B220" s="188"/>
      <c r="C220" s="306" t="s">
        <v>815</v>
      </c>
      <c r="D220" s="307"/>
      <c r="E220" s="307"/>
      <c r="F220" s="14"/>
      <c r="G220" s="14"/>
      <c r="H220" s="29"/>
      <c r="I220" s="40"/>
      <c r="J220" s="40"/>
      <c r="K220" s="40"/>
      <c r="L220" s="15"/>
      <c r="M220" s="15"/>
      <c r="O220" s="38" t="s">
        <v>816</v>
      </c>
      <c r="Q220" s="33"/>
      <c r="R220" s="6"/>
      <c r="S220" s="7"/>
    </row>
    <row r="221" spans="2:23" ht="18.75" x14ac:dyDescent="0.15">
      <c r="B221" s="188"/>
      <c r="C221" s="308" t="s">
        <v>788</v>
      </c>
      <c r="D221" s="189"/>
      <c r="E221" s="190"/>
      <c r="F221" s="14"/>
      <c r="G221" s="14"/>
      <c r="L221" s="15"/>
      <c r="M221" s="15"/>
      <c r="O221" s="309" t="s">
        <v>794</v>
      </c>
      <c r="Q221" s="33"/>
      <c r="R221" s="6"/>
      <c r="S221" s="7"/>
    </row>
    <row r="222" spans="2:23" ht="18.75" x14ac:dyDescent="0.15">
      <c r="B222" s="188"/>
      <c r="C222" s="189"/>
      <c r="D222" s="189"/>
      <c r="E222" s="190"/>
      <c r="F222" s="14"/>
      <c r="G222" s="14"/>
      <c r="L222" s="15"/>
      <c r="M222" s="15"/>
      <c r="O222" s="3"/>
      <c r="Q222" s="33"/>
      <c r="R222" s="6"/>
      <c r="S222" s="7"/>
    </row>
    <row r="223" spans="2:23" s="15" customFormat="1" ht="18.75" x14ac:dyDescent="0.15">
      <c r="B223" s="239"/>
      <c r="C223" s="191"/>
      <c r="D223" s="189"/>
      <c r="E223" s="189"/>
      <c r="F223" s="190"/>
      <c r="G223" s="205"/>
      <c r="H223" s="37"/>
      <c r="I223" s="3"/>
      <c r="J223" s="3"/>
      <c r="K223" s="3"/>
      <c r="O223" s="26"/>
      <c r="P223" s="27"/>
      <c r="Q223" s="26"/>
      <c r="R223" s="28"/>
      <c r="S223" s="29"/>
    </row>
    <row r="224" spans="2:23" s="15" customFormat="1" ht="18.75" x14ac:dyDescent="0.15">
      <c r="B224" s="239"/>
      <c r="C224" s="188"/>
      <c r="D224" s="189"/>
      <c r="E224" s="189"/>
      <c r="F224" s="190"/>
      <c r="G224" s="205"/>
      <c r="H224" s="29"/>
      <c r="I224" s="40"/>
      <c r="J224" s="40"/>
      <c r="K224" s="40"/>
      <c r="O224" s="26"/>
      <c r="P224" s="27"/>
      <c r="Q224" s="26"/>
      <c r="R224" s="28"/>
      <c r="S224" s="29"/>
    </row>
    <row r="225" spans="2:19" s="15" customFormat="1" ht="18.75" customHeight="1" x14ac:dyDescent="0.15">
      <c r="B225" s="239"/>
      <c r="C225" s="188"/>
      <c r="D225" s="189"/>
      <c r="E225" s="189"/>
      <c r="F225" s="39"/>
      <c r="G225" s="205"/>
      <c r="H225" s="29"/>
      <c r="I225" s="40"/>
      <c r="J225" s="40"/>
      <c r="K225" s="40"/>
      <c r="O225" s="26"/>
      <c r="P225" s="27"/>
      <c r="Q225" s="26"/>
      <c r="R225" s="28"/>
      <c r="S225" s="29"/>
    </row>
    <row r="226" spans="2:19" s="15" customFormat="1" ht="18.75" x14ac:dyDescent="0.15">
      <c r="B226" s="239"/>
      <c r="C226" s="188"/>
      <c r="D226" s="189"/>
      <c r="E226" s="189"/>
      <c r="F226" s="192"/>
      <c r="G226" s="205"/>
      <c r="H226" s="37"/>
      <c r="I226" s="3"/>
      <c r="J226" s="3"/>
      <c r="K226" s="3"/>
      <c r="O226" s="26"/>
      <c r="P226" s="27"/>
      <c r="Q226" s="26"/>
      <c r="R226" s="28"/>
      <c r="S226" s="29"/>
    </row>
    <row r="227" spans="2:19" s="15" customFormat="1" ht="18.75" x14ac:dyDescent="0.15">
      <c r="B227" s="239"/>
      <c r="C227" s="188"/>
      <c r="D227" s="189"/>
      <c r="E227" s="189"/>
      <c r="F227" s="192"/>
      <c r="G227" s="14"/>
      <c r="H227" s="37"/>
      <c r="I227" s="3"/>
      <c r="J227" s="3"/>
      <c r="K227" s="3"/>
      <c r="O227" s="26"/>
      <c r="P227" s="27"/>
      <c r="Q227" s="26"/>
      <c r="R227" s="28"/>
      <c r="S227" s="29"/>
    </row>
    <row r="228" spans="2:19" s="15" customFormat="1" ht="18.75" x14ac:dyDescent="0.15">
      <c r="B228" s="239"/>
      <c r="C228" s="188"/>
      <c r="D228" s="189"/>
      <c r="E228" s="189"/>
      <c r="F228" s="192"/>
      <c r="G228" s="14"/>
      <c r="H228" s="37"/>
      <c r="I228" s="3"/>
      <c r="J228" s="3"/>
      <c r="K228" s="3"/>
      <c r="O228" s="26"/>
      <c r="P228" s="27"/>
      <c r="Q228" s="26"/>
      <c r="R228" s="28"/>
      <c r="S228" s="29"/>
    </row>
    <row r="229" spans="2:19" s="15" customFormat="1" ht="18.75" x14ac:dyDescent="0.15">
      <c r="B229" s="239"/>
      <c r="C229" s="191"/>
      <c r="D229" s="189"/>
      <c r="E229" s="189"/>
      <c r="F229" s="192"/>
      <c r="G229" s="14"/>
      <c r="H229" s="37"/>
      <c r="I229" s="3"/>
      <c r="J229" s="3"/>
      <c r="K229" s="3"/>
      <c r="O229" s="26"/>
      <c r="P229" s="27"/>
      <c r="Q229" s="26"/>
      <c r="R229" s="28"/>
      <c r="S229" s="29"/>
    </row>
    <row r="230" spans="2:19" s="15" customFormat="1" ht="18.75" x14ac:dyDescent="0.15">
      <c r="B230" s="239"/>
      <c r="C230" s="191"/>
      <c r="D230" s="189"/>
      <c r="E230" s="189"/>
      <c r="F230" s="192"/>
      <c r="G230" s="14"/>
      <c r="H230" s="37"/>
      <c r="I230" s="3"/>
      <c r="J230" s="3"/>
      <c r="K230" s="3"/>
      <c r="O230" s="26"/>
      <c r="P230" s="27"/>
      <c r="Q230" s="26"/>
      <c r="R230" s="28"/>
      <c r="S230" s="29"/>
    </row>
    <row r="231" spans="2:19" s="15" customFormat="1" ht="18.75" x14ac:dyDescent="0.15">
      <c r="B231" s="239"/>
      <c r="C231" s="191"/>
      <c r="D231" s="189"/>
      <c r="E231" s="189"/>
      <c r="F231" s="190"/>
      <c r="G231" s="14"/>
      <c r="H231" s="37"/>
      <c r="I231" s="3"/>
      <c r="J231" s="3"/>
      <c r="K231" s="3"/>
      <c r="O231" s="26"/>
      <c r="P231" s="27"/>
      <c r="Q231" s="26"/>
      <c r="R231" s="28"/>
      <c r="S231" s="29"/>
    </row>
    <row r="232" spans="2:19" s="15" customFormat="1" ht="18.75" x14ac:dyDescent="0.15">
      <c r="B232" s="239"/>
      <c r="C232" s="191"/>
      <c r="D232" s="231"/>
      <c r="E232" s="29"/>
      <c r="F232" s="29"/>
      <c r="G232" s="14"/>
      <c r="H232" s="37"/>
      <c r="I232" s="3"/>
      <c r="J232" s="3"/>
      <c r="K232" s="3"/>
      <c r="O232" s="26"/>
      <c r="P232" s="27"/>
      <c r="Q232" s="26"/>
      <c r="R232" s="28"/>
      <c r="S232" s="29"/>
    </row>
    <row r="233" spans="2:19" s="15" customFormat="1" ht="18.75" x14ac:dyDescent="0.15">
      <c r="B233" s="239"/>
      <c r="C233" s="191"/>
      <c r="D233" s="195"/>
      <c r="E233" s="196"/>
      <c r="F233" s="197"/>
      <c r="G233" s="14"/>
      <c r="H233" s="37"/>
      <c r="I233" s="3"/>
      <c r="J233" s="3"/>
      <c r="K233" s="3"/>
      <c r="O233" s="26"/>
      <c r="P233" s="27"/>
      <c r="Q233" s="26"/>
      <c r="R233" s="28"/>
      <c r="S233" s="29"/>
    </row>
    <row r="234" spans="2:19" s="15" customFormat="1" ht="18.75" x14ac:dyDescent="0.15">
      <c r="B234" s="239"/>
      <c r="C234" s="191"/>
      <c r="D234" s="29"/>
      <c r="E234" s="185"/>
      <c r="F234" s="195"/>
      <c r="G234" s="14"/>
      <c r="H234" s="37"/>
      <c r="I234" s="3"/>
      <c r="J234" s="3"/>
      <c r="K234" s="3"/>
      <c r="O234" s="26"/>
      <c r="P234" s="27"/>
      <c r="Q234" s="26"/>
      <c r="R234" s="28"/>
      <c r="S234" s="29"/>
    </row>
    <row r="235" spans="2:19" s="15" customFormat="1" ht="18.75" x14ac:dyDescent="0.15">
      <c r="B235" s="239"/>
      <c r="C235" s="188"/>
      <c r="D235" s="195"/>
      <c r="E235" s="185"/>
      <c r="F235" s="195"/>
      <c r="G235" s="14"/>
      <c r="H235" s="37"/>
      <c r="I235" s="3"/>
      <c r="J235" s="3"/>
      <c r="K235" s="3"/>
      <c r="O235" s="26"/>
      <c r="P235" s="27"/>
      <c r="Q235" s="26"/>
      <c r="R235" s="28"/>
      <c r="S235" s="29"/>
    </row>
    <row r="236" spans="2:19" s="15" customFormat="1" ht="18.75" x14ac:dyDescent="0.15">
      <c r="B236" s="239"/>
      <c r="C236" s="231"/>
      <c r="D236" s="195"/>
      <c r="E236" s="185"/>
      <c r="F236" s="195"/>
      <c r="G236" s="14"/>
      <c r="H236" s="37"/>
      <c r="I236" s="3"/>
      <c r="J236" s="3"/>
      <c r="K236" s="3"/>
      <c r="O236" s="26"/>
      <c r="P236" s="27"/>
      <c r="Q236" s="26"/>
      <c r="R236" s="28"/>
      <c r="S236" s="29"/>
    </row>
    <row r="237" spans="2:19" s="15" customFormat="1" ht="18.75" x14ac:dyDescent="0.15">
      <c r="B237" s="239"/>
      <c r="C237" s="195"/>
      <c r="D237" s="195"/>
      <c r="E237" s="185"/>
      <c r="F237" s="195"/>
      <c r="G237" s="14"/>
      <c r="H237" s="37"/>
      <c r="I237" s="3"/>
      <c r="J237" s="3"/>
      <c r="K237" s="3"/>
      <c r="O237" s="26"/>
      <c r="P237" s="27"/>
      <c r="Q237" s="26"/>
      <c r="R237" s="28"/>
      <c r="S237" s="29"/>
    </row>
    <row r="238" spans="2:19" s="15" customFormat="1" ht="18.75" x14ac:dyDescent="0.15">
      <c r="B238" s="239"/>
      <c r="C238" s="477"/>
      <c r="D238" s="41"/>
      <c r="E238" s="185"/>
      <c r="F238" s="183"/>
      <c r="G238" s="14"/>
      <c r="H238" s="37"/>
      <c r="I238" s="3"/>
      <c r="J238" s="3"/>
      <c r="K238" s="3"/>
      <c r="O238" s="26"/>
      <c r="P238" s="27"/>
      <c r="Q238" s="26"/>
      <c r="R238" s="28"/>
      <c r="S238" s="29"/>
    </row>
    <row r="239" spans="2:19" s="15" customFormat="1" ht="18.75" x14ac:dyDescent="0.15">
      <c r="B239" s="239"/>
      <c r="C239" s="477"/>
      <c r="D239" s="232"/>
      <c r="E239" s="183"/>
      <c r="F239" s="34"/>
      <c r="G239" s="205"/>
      <c r="H239" s="37"/>
      <c r="I239" s="3"/>
      <c r="J239" s="3"/>
      <c r="K239" s="3"/>
      <c r="O239" s="26"/>
      <c r="P239" s="27"/>
      <c r="Q239" s="26"/>
      <c r="R239" s="28"/>
      <c r="S239" s="29"/>
    </row>
    <row r="240" spans="2:19" s="15" customFormat="1" ht="18.75" x14ac:dyDescent="0.15">
      <c r="B240" s="239"/>
      <c r="C240" s="219"/>
      <c r="D240" s="34"/>
      <c r="E240" s="3"/>
      <c r="F240" s="34"/>
      <c r="G240" s="205"/>
      <c r="H240" s="37"/>
      <c r="I240" s="3"/>
      <c r="J240" s="3"/>
      <c r="K240" s="3"/>
      <c r="O240" s="26"/>
      <c r="P240" s="27"/>
      <c r="Q240" s="26"/>
      <c r="R240" s="28"/>
      <c r="S240" s="29"/>
    </row>
    <row r="241" spans="2:20" s="15" customFormat="1" ht="18.75" x14ac:dyDescent="0.15">
      <c r="B241" s="240"/>
      <c r="C241" s="219"/>
      <c r="D241" s="3"/>
      <c r="E241" s="3"/>
      <c r="F241" s="3"/>
      <c r="G241" s="205"/>
      <c r="H241" s="37"/>
      <c r="I241" s="3"/>
      <c r="J241" s="3"/>
      <c r="K241" s="3"/>
      <c r="O241" s="5"/>
      <c r="P241" s="18"/>
      <c r="Q241" s="5"/>
      <c r="R241" s="7"/>
    </row>
    <row r="242" spans="2:20" s="15" customFormat="1" ht="18.75" x14ac:dyDescent="0.15">
      <c r="B242" s="239"/>
      <c r="C242" s="182"/>
      <c r="D242" s="3"/>
      <c r="E242" s="3"/>
      <c r="F242" s="3"/>
      <c r="G242" s="34"/>
      <c r="H242" s="37"/>
      <c r="I242" s="3"/>
      <c r="J242" s="3"/>
      <c r="K242" s="3"/>
      <c r="O242" s="5"/>
      <c r="P242" s="18"/>
      <c r="Q242" s="5"/>
      <c r="R242" s="7"/>
    </row>
    <row r="243" spans="2:20" s="15" customFormat="1" ht="18.75" x14ac:dyDescent="0.15">
      <c r="B243" s="239"/>
      <c r="C243" s="232"/>
      <c r="D243" s="3"/>
      <c r="E243" s="3"/>
      <c r="F243" s="3"/>
      <c r="G243" s="34"/>
      <c r="H243" s="37"/>
      <c r="I243" s="3"/>
      <c r="J243" s="3"/>
      <c r="K243" s="3"/>
      <c r="O243" s="5"/>
      <c r="P243" s="18"/>
      <c r="Q243" s="5"/>
      <c r="R243" s="7"/>
    </row>
    <row r="244" spans="2:20" s="15" customFormat="1" ht="18.75" customHeight="1" x14ac:dyDescent="0.15">
      <c r="B244" s="239"/>
      <c r="C244" s="34"/>
      <c r="D244" s="3"/>
      <c r="E244" s="3"/>
      <c r="F244" s="3"/>
      <c r="G244" s="34"/>
      <c r="H244" s="37"/>
      <c r="I244" s="3"/>
      <c r="J244" s="3"/>
      <c r="K244" s="3"/>
      <c r="O244" s="5"/>
      <c r="P244" s="18"/>
      <c r="Q244" s="5"/>
      <c r="R244" s="7"/>
    </row>
    <row r="245" spans="2:20" s="15" customFormat="1" ht="18.75" x14ac:dyDescent="0.15">
      <c r="B245" s="239"/>
      <c r="C245" s="37"/>
      <c r="D245" s="3"/>
      <c r="E245" s="3"/>
      <c r="F245" s="3"/>
      <c r="G245" s="34"/>
      <c r="H245" s="37"/>
      <c r="I245" s="3"/>
      <c r="J245" s="3"/>
      <c r="K245" s="3"/>
      <c r="N245" s="3"/>
      <c r="O245" s="6"/>
      <c r="P245" s="33"/>
      <c r="Q245" s="6"/>
      <c r="R245" s="7"/>
      <c r="S245" s="3"/>
      <c r="T245" s="3"/>
    </row>
    <row r="246" spans="2:20" s="15" customFormat="1" ht="18.75" x14ac:dyDescent="0.15">
      <c r="B246" s="239"/>
      <c r="C246" s="37"/>
      <c r="D246" s="3"/>
      <c r="E246" s="3"/>
      <c r="F246" s="3"/>
      <c r="G246" s="34"/>
      <c r="H246" s="37"/>
      <c r="I246" s="3"/>
      <c r="J246" s="3"/>
      <c r="K246" s="3"/>
      <c r="N246" s="3"/>
      <c r="O246" s="6"/>
      <c r="P246" s="36"/>
      <c r="Q246" s="6"/>
      <c r="R246" s="35"/>
      <c r="S246" s="34"/>
      <c r="T246" s="34"/>
    </row>
    <row r="247" spans="2:20" s="15" customFormat="1" ht="18.75" x14ac:dyDescent="0.15">
      <c r="B247" s="239"/>
      <c r="C247" s="37"/>
      <c r="D247" s="3"/>
      <c r="E247" s="3"/>
      <c r="F247" s="3"/>
      <c r="G247" s="34"/>
      <c r="H247" s="37"/>
      <c r="I247" s="3"/>
      <c r="J247" s="3"/>
      <c r="K247" s="3"/>
      <c r="N247" s="3"/>
      <c r="O247" s="6"/>
      <c r="P247" s="36"/>
      <c r="Q247" s="6"/>
      <c r="R247" s="35"/>
      <c r="S247" s="34"/>
      <c r="T247" s="34"/>
    </row>
    <row r="248" spans="2:20" s="15" customFormat="1" ht="18.75" x14ac:dyDescent="0.15">
      <c r="B248" s="239"/>
      <c r="C248" s="37"/>
      <c r="D248" s="3"/>
      <c r="E248" s="3"/>
      <c r="F248" s="3"/>
      <c r="G248" s="3"/>
      <c r="H248" s="37"/>
      <c r="I248" s="3"/>
      <c r="J248" s="3"/>
      <c r="K248" s="3"/>
      <c r="N248" s="3"/>
      <c r="O248" s="6"/>
      <c r="P248" s="36"/>
      <c r="Q248" s="6"/>
      <c r="R248" s="35"/>
      <c r="S248" s="34"/>
      <c r="T248" s="34"/>
    </row>
    <row r="249" spans="2:20" ht="18.75" x14ac:dyDescent="0.15">
      <c r="B249" s="239"/>
      <c r="P249" s="36"/>
      <c r="R249" s="35"/>
      <c r="S249" s="34"/>
      <c r="T249" s="34"/>
    </row>
    <row r="250" spans="2:20" x14ac:dyDescent="0.15">
      <c r="P250" s="36"/>
      <c r="R250" s="35"/>
      <c r="S250" s="34"/>
      <c r="T250" s="34"/>
    </row>
    <row r="251" spans="2:20" ht="18.75" customHeight="1" x14ac:dyDescent="0.15">
      <c r="P251" s="33"/>
    </row>
    <row r="252" spans="2:20" ht="18.75" customHeight="1" x14ac:dyDescent="0.15">
      <c r="P252" s="33"/>
    </row>
    <row r="253" spans="2:20" ht="18.75" customHeight="1" x14ac:dyDescent="0.15">
      <c r="P253" s="33"/>
    </row>
    <row r="254" spans="2:20" ht="18.75" customHeight="1" x14ac:dyDescent="0.15">
      <c r="P254" s="33"/>
    </row>
    <row r="255" spans="2:20" x14ac:dyDescent="0.15">
      <c r="P255" s="33"/>
    </row>
    <row r="256" spans="2:20" ht="13.5" x14ac:dyDescent="0.15">
      <c r="O256" s="3"/>
      <c r="P256" s="3"/>
      <c r="Q256" s="3"/>
      <c r="R256" s="3"/>
    </row>
    <row r="257" spans="15:18" x14ac:dyDescent="0.15">
      <c r="P257" s="33"/>
    </row>
    <row r="258" spans="15:18" x14ac:dyDescent="0.15">
      <c r="P258" s="33"/>
    </row>
    <row r="259" spans="15:18" x14ac:dyDescent="0.15">
      <c r="P259" s="33"/>
    </row>
    <row r="260" spans="15:18" ht="21" customHeight="1" x14ac:dyDescent="0.15">
      <c r="P260" s="33"/>
    </row>
    <row r="261" spans="15:18" ht="21" customHeight="1" x14ac:dyDescent="0.15">
      <c r="P261" s="33"/>
    </row>
    <row r="262" spans="15:18" ht="21" customHeight="1" x14ac:dyDescent="0.15">
      <c r="P262" s="33"/>
    </row>
    <row r="263" spans="15:18" ht="21" customHeight="1" x14ac:dyDescent="0.15">
      <c r="O263" s="3"/>
      <c r="P263" s="3"/>
      <c r="Q263" s="3"/>
      <c r="R263" s="3"/>
    </row>
    <row r="264" spans="15:18" ht="21" customHeight="1" x14ac:dyDescent="0.15">
      <c r="P264" s="33"/>
    </row>
    <row r="265" spans="15:18" ht="21" customHeight="1" x14ac:dyDescent="0.15">
      <c r="P265" s="33"/>
    </row>
    <row r="266" spans="15:18" x14ac:dyDescent="0.15">
      <c r="P266" s="33"/>
    </row>
    <row r="267" spans="15:18" x14ac:dyDescent="0.15">
      <c r="P267" s="33"/>
    </row>
    <row r="268" spans="15:18" ht="19.5" customHeight="1" x14ac:dyDescent="0.15">
      <c r="P268" s="33"/>
    </row>
    <row r="269" spans="15:18" ht="19.5" customHeight="1" x14ac:dyDescent="0.15">
      <c r="P269" s="33"/>
    </row>
    <row r="270" spans="15:18" ht="19.5" customHeight="1" x14ac:dyDescent="0.15">
      <c r="O270" s="3"/>
      <c r="P270" s="3"/>
      <c r="Q270" s="3"/>
      <c r="R270" s="3"/>
    </row>
    <row r="271" spans="15:18" ht="13.5" x14ac:dyDescent="0.15">
      <c r="O271" s="3"/>
      <c r="P271" s="3"/>
      <c r="Q271" s="3"/>
      <c r="R271" s="3"/>
    </row>
    <row r="272" spans="15:18" ht="13.5" x14ac:dyDescent="0.15">
      <c r="O272" s="3"/>
      <c r="P272" s="3"/>
      <c r="Q272" s="3"/>
      <c r="R272" s="3"/>
    </row>
    <row r="273" spans="14:20" ht="13.5" x14ac:dyDescent="0.15">
      <c r="O273" s="3"/>
      <c r="P273" s="3"/>
      <c r="Q273" s="3"/>
      <c r="R273" s="3"/>
    </row>
    <row r="274" spans="14:20" ht="13.5" x14ac:dyDescent="0.15">
      <c r="O274" s="3"/>
      <c r="P274" s="3"/>
      <c r="Q274" s="3"/>
      <c r="R274" s="3"/>
    </row>
    <row r="275" spans="14:20" ht="13.5" x14ac:dyDescent="0.15">
      <c r="O275" s="3"/>
      <c r="P275" s="3"/>
      <c r="Q275" s="3"/>
      <c r="R275" s="3"/>
    </row>
    <row r="276" spans="14:20" x14ac:dyDescent="0.15">
      <c r="N276" s="118"/>
      <c r="O276" s="16"/>
      <c r="P276" s="17"/>
      <c r="Q276" s="184"/>
      <c r="R276" s="35"/>
      <c r="S276" s="34"/>
      <c r="T276" s="34"/>
    </row>
    <row r="277" spans="14:20" x14ac:dyDescent="0.15">
      <c r="P277" s="38"/>
    </row>
    <row r="330" ht="18.75" customHeight="1" x14ac:dyDescent="0.15"/>
    <row r="345" spans="1:1" ht="19.5" customHeight="1" x14ac:dyDescent="0.15"/>
    <row r="346" spans="1:1" x14ac:dyDescent="0.15">
      <c r="A346" s="34"/>
    </row>
    <row r="353" ht="19.5" customHeight="1" x14ac:dyDescent="0.15"/>
    <row r="355" ht="19.5" customHeight="1" x14ac:dyDescent="0.15"/>
    <row r="356" ht="20.25" customHeight="1" x14ac:dyDescent="0.15"/>
    <row r="357" ht="18.75" customHeight="1" x14ac:dyDescent="0.15"/>
    <row r="358" ht="18.75" customHeight="1" x14ac:dyDescent="0.15"/>
    <row r="359" ht="18.75" customHeight="1" x14ac:dyDescent="0.15"/>
    <row r="360" ht="18.75" customHeight="1" x14ac:dyDescent="0.15"/>
    <row r="361" ht="18.75" customHeight="1" x14ac:dyDescent="0.15"/>
    <row r="362" ht="19.5" customHeight="1" x14ac:dyDescent="0.15"/>
  </sheetData>
  <sheetProtection password="DBAF" sheet="1" formatCells="0"/>
  <mergeCells count="248">
    <mergeCell ref="J95:K95"/>
    <mergeCell ref="J112:K112"/>
    <mergeCell ref="J113:K113"/>
    <mergeCell ref="C214:C218"/>
    <mergeCell ref="J156:K156"/>
    <mergeCell ref="J126:K126"/>
    <mergeCell ref="J133:K133"/>
    <mergeCell ref="J139:K139"/>
    <mergeCell ref="J144:K144"/>
    <mergeCell ref="J151:K151"/>
    <mergeCell ref="J157:K157"/>
    <mergeCell ref="J158:K158"/>
    <mergeCell ref="J169:K169"/>
    <mergeCell ref="J170:K170"/>
    <mergeCell ref="J174:K174"/>
    <mergeCell ref="J181:K181"/>
    <mergeCell ref="H126:H130"/>
    <mergeCell ref="H139:H153"/>
    <mergeCell ref="H154:H158"/>
    <mergeCell ref="H169:H173"/>
    <mergeCell ref="J128:K128"/>
    <mergeCell ref="J129:K129"/>
    <mergeCell ref="J130:K130"/>
    <mergeCell ref="J131:K131"/>
    <mergeCell ref="J132:K132"/>
    <mergeCell ref="B100:B113"/>
    <mergeCell ref="C100:C113"/>
    <mergeCell ref="C37:C41"/>
    <mergeCell ref="C52:C56"/>
    <mergeCell ref="C87:C94"/>
    <mergeCell ref="B5:F5"/>
    <mergeCell ref="B2:K2"/>
    <mergeCell ref="J10:K11"/>
    <mergeCell ref="J12:K12"/>
    <mergeCell ref="J17:K17"/>
    <mergeCell ref="J24:K24"/>
    <mergeCell ref="J29:K29"/>
    <mergeCell ref="J55:K55"/>
    <mergeCell ref="J56:K56"/>
    <mergeCell ref="J57:K57"/>
    <mergeCell ref="J58:K58"/>
    <mergeCell ref="J60:K60"/>
    <mergeCell ref="J61:K61"/>
    <mergeCell ref="J67:K67"/>
    <mergeCell ref="H72:H78"/>
    <mergeCell ref="H64:H71"/>
    <mergeCell ref="F12:F26"/>
    <mergeCell ref="F131:F152"/>
    <mergeCell ref="C238:C239"/>
    <mergeCell ref="B211:D211"/>
    <mergeCell ref="B10:B11"/>
    <mergeCell ref="B206:B210"/>
    <mergeCell ref="B168:B195"/>
    <mergeCell ref="B196:B205"/>
    <mergeCell ref="B153:B167"/>
    <mergeCell ref="B114:B130"/>
    <mergeCell ref="C141:C147"/>
    <mergeCell ref="C22:C26"/>
    <mergeCell ref="C27:C31"/>
    <mergeCell ref="C119:C123"/>
    <mergeCell ref="B131:B152"/>
    <mergeCell ref="C148:C152"/>
    <mergeCell ref="C168:C178"/>
    <mergeCell ref="C179:C183"/>
    <mergeCell ref="C184:C190"/>
    <mergeCell ref="C191:C195"/>
    <mergeCell ref="B12:B26"/>
    <mergeCell ref="B27:B66"/>
    <mergeCell ref="B67:B99"/>
    <mergeCell ref="C114:C118"/>
    <mergeCell ref="J82:K82"/>
    <mergeCell ref="C206:C210"/>
    <mergeCell ref="F206:F210"/>
    <mergeCell ref="F168:F195"/>
    <mergeCell ref="F196:F205"/>
    <mergeCell ref="C196:C205"/>
    <mergeCell ref="F114:F124"/>
    <mergeCell ref="C153:C167"/>
    <mergeCell ref="F153:F167"/>
    <mergeCell ref="C124:C130"/>
    <mergeCell ref="C131:C135"/>
    <mergeCell ref="C136:C140"/>
    <mergeCell ref="H159:H168"/>
    <mergeCell ref="H92:H96"/>
    <mergeCell ref="H84:H91"/>
    <mergeCell ref="H111:H115"/>
    <mergeCell ref="H97:H110"/>
    <mergeCell ref="H121:H125"/>
    <mergeCell ref="F100:F113"/>
    <mergeCell ref="F67:F99"/>
    <mergeCell ref="C95:C99"/>
    <mergeCell ref="C67:C74"/>
    <mergeCell ref="C75:C81"/>
    <mergeCell ref="C82:C86"/>
    <mergeCell ref="S119:S124"/>
    <mergeCell ref="R119:R124"/>
    <mergeCell ref="C10:C11"/>
    <mergeCell ref="D10:D11"/>
    <mergeCell ref="F10:F11"/>
    <mergeCell ref="I10:I11"/>
    <mergeCell ref="E10:E11"/>
    <mergeCell ref="H10:H11"/>
    <mergeCell ref="H79:H83"/>
    <mergeCell ref="J84:K84"/>
    <mergeCell ref="J89:K89"/>
    <mergeCell ref="J97:K97"/>
    <mergeCell ref="J102:K102"/>
    <mergeCell ref="J116:K116"/>
    <mergeCell ref="J121:K121"/>
    <mergeCell ref="H116:H120"/>
    <mergeCell ref="J73:K73"/>
    <mergeCell ref="J76:K76"/>
    <mergeCell ref="H12:H16"/>
    <mergeCell ref="H29:H33"/>
    <mergeCell ref="C32:C36"/>
    <mergeCell ref="H34:H38"/>
    <mergeCell ref="C12:C16"/>
    <mergeCell ref="C17:C21"/>
    <mergeCell ref="H54:H58"/>
    <mergeCell ref="C57:C61"/>
    <mergeCell ref="H59:H63"/>
    <mergeCell ref="F27:F66"/>
    <mergeCell ref="C62:C66"/>
    <mergeCell ref="H39:H43"/>
    <mergeCell ref="C42:C46"/>
    <mergeCell ref="H44:H48"/>
    <mergeCell ref="C47:C51"/>
    <mergeCell ref="H49:H53"/>
    <mergeCell ref="H24:H28"/>
    <mergeCell ref="H17:H23"/>
    <mergeCell ref="J13:K13"/>
    <mergeCell ref="J14:K14"/>
    <mergeCell ref="J15:K15"/>
    <mergeCell ref="J16:K16"/>
    <mergeCell ref="J20:K20"/>
    <mergeCell ref="J21:K21"/>
    <mergeCell ref="J22:K22"/>
    <mergeCell ref="J23:K23"/>
    <mergeCell ref="J25:K25"/>
    <mergeCell ref="J26:K26"/>
    <mergeCell ref="J27:K27"/>
    <mergeCell ref="J28:K28"/>
    <mergeCell ref="J30:K30"/>
    <mergeCell ref="J31:K31"/>
    <mergeCell ref="J32:K32"/>
    <mergeCell ref="J33:K33"/>
    <mergeCell ref="J35:K35"/>
    <mergeCell ref="J36:K36"/>
    <mergeCell ref="J34:K34"/>
    <mergeCell ref="J37:K37"/>
    <mergeCell ref="J38:K38"/>
    <mergeCell ref="J40:K40"/>
    <mergeCell ref="J41:K41"/>
    <mergeCell ref="J42:K42"/>
    <mergeCell ref="J62:K62"/>
    <mergeCell ref="J63:K63"/>
    <mergeCell ref="J65:K65"/>
    <mergeCell ref="J66:K66"/>
    <mergeCell ref="J39:K39"/>
    <mergeCell ref="J44:K44"/>
    <mergeCell ref="J49:K49"/>
    <mergeCell ref="J54:K54"/>
    <mergeCell ref="J59:K59"/>
    <mergeCell ref="J64:K64"/>
    <mergeCell ref="J43:K43"/>
    <mergeCell ref="J45:K45"/>
    <mergeCell ref="J46:K46"/>
    <mergeCell ref="J47:K47"/>
    <mergeCell ref="J48:K48"/>
    <mergeCell ref="J50:K50"/>
    <mergeCell ref="J51:K51"/>
    <mergeCell ref="J52:K52"/>
    <mergeCell ref="J53:K53"/>
    <mergeCell ref="J68:K68"/>
    <mergeCell ref="J70:K70"/>
    <mergeCell ref="J71:K71"/>
    <mergeCell ref="J72:K72"/>
    <mergeCell ref="J90:K90"/>
    <mergeCell ref="J91:K91"/>
    <mergeCell ref="J92:K92"/>
    <mergeCell ref="J96:K96"/>
    <mergeCell ref="J98:K98"/>
    <mergeCell ref="J69:K69"/>
    <mergeCell ref="J77:K77"/>
    <mergeCell ref="J83:K83"/>
    <mergeCell ref="J85:K85"/>
    <mergeCell ref="J86:K86"/>
    <mergeCell ref="J87:K87"/>
    <mergeCell ref="J88:K88"/>
    <mergeCell ref="J78:K78"/>
    <mergeCell ref="J79:K79"/>
    <mergeCell ref="J80:K80"/>
    <mergeCell ref="J81:K81"/>
    <mergeCell ref="J74:K74"/>
    <mergeCell ref="J75:K75"/>
    <mergeCell ref="J93:K93"/>
    <mergeCell ref="J94:K94"/>
    <mergeCell ref="J99:K99"/>
    <mergeCell ref="J100:K100"/>
    <mergeCell ref="J101:K101"/>
    <mergeCell ref="J108:K108"/>
    <mergeCell ref="J109:K109"/>
    <mergeCell ref="J110:K110"/>
    <mergeCell ref="J111:K111"/>
    <mergeCell ref="J114:K114"/>
    <mergeCell ref="J115:K115"/>
    <mergeCell ref="J117:K117"/>
    <mergeCell ref="J118:K118"/>
    <mergeCell ref="J119:K119"/>
    <mergeCell ref="J120:K120"/>
    <mergeCell ref="J122:K122"/>
    <mergeCell ref="J123:K123"/>
    <mergeCell ref="J124:K124"/>
    <mergeCell ref="J125:K125"/>
    <mergeCell ref="J127:K127"/>
    <mergeCell ref="J135:K135"/>
    <mergeCell ref="J136:K136"/>
    <mergeCell ref="J138:K138"/>
    <mergeCell ref="J140:K140"/>
    <mergeCell ref="J141:K141"/>
    <mergeCell ref="J142:K142"/>
    <mergeCell ref="J143:K143"/>
    <mergeCell ref="J145:K145"/>
    <mergeCell ref="J137:K137"/>
    <mergeCell ref="H131:H138"/>
    <mergeCell ref="J168:K168"/>
    <mergeCell ref="J171:K171"/>
    <mergeCell ref="J172:K172"/>
    <mergeCell ref="J173:K173"/>
    <mergeCell ref="J155:K155"/>
    <mergeCell ref="J159:K159"/>
    <mergeCell ref="J160:K160"/>
    <mergeCell ref="J161:K161"/>
    <mergeCell ref="J162:K162"/>
    <mergeCell ref="J163:K163"/>
    <mergeCell ref="J164:K164"/>
    <mergeCell ref="J165:K165"/>
    <mergeCell ref="J166:K166"/>
    <mergeCell ref="J146:K146"/>
    <mergeCell ref="J147:K147"/>
    <mergeCell ref="J148:K148"/>
    <mergeCell ref="J149:K149"/>
    <mergeCell ref="J150:K150"/>
    <mergeCell ref="J152:K152"/>
    <mergeCell ref="J153:K153"/>
    <mergeCell ref="J154:K154"/>
    <mergeCell ref="J167:K167"/>
    <mergeCell ref="J134:K134"/>
  </mergeCells>
  <phoneticPr fontId="10"/>
  <conditionalFormatting sqref="B5">
    <cfRule type="expression" dxfId="27" priority="13">
      <formula>$N$1="×"</formula>
    </cfRule>
  </conditionalFormatting>
  <conditionalFormatting sqref="B12">
    <cfRule type="expression" dxfId="26" priority="12">
      <formula>$Q$12="×"</formula>
    </cfRule>
  </conditionalFormatting>
  <conditionalFormatting sqref="B27">
    <cfRule type="expression" dxfId="25" priority="11">
      <formula>$Q$27="×"</formula>
    </cfRule>
  </conditionalFormatting>
  <conditionalFormatting sqref="B67">
    <cfRule type="expression" dxfId="24" priority="10">
      <formula>$Q$67="×"</formula>
    </cfRule>
  </conditionalFormatting>
  <conditionalFormatting sqref="B100:B113">
    <cfRule type="expression" dxfId="23" priority="9">
      <formula>$Q$100="×"</formula>
    </cfRule>
  </conditionalFormatting>
  <conditionalFormatting sqref="B114">
    <cfRule type="expression" dxfId="22" priority="8">
      <formula>$Q$114="×"</formula>
    </cfRule>
  </conditionalFormatting>
  <conditionalFormatting sqref="B131">
    <cfRule type="expression" dxfId="21" priority="7">
      <formula>$Q$131="×"</formula>
    </cfRule>
  </conditionalFormatting>
  <conditionalFormatting sqref="B153:B167">
    <cfRule type="expression" dxfId="20" priority="6">
      <formula>$Q$153="×"</formula>
    </cfRule>
  </conditionalFormatting>
  <conditionalFormatting sqref="B168:B195">
    <cfRule type="expression" dxfId="19" priority="5">
      <formula>$Q$168="×"</formula>
    </cfRule>
  </conditionalFormatting>
  <conditionalFormatting sqref="B196:B205">
    <cfRule type="expression" dxfId="18" priority="4">
      <formula>$Q$196="×"</formula>
    </cfRule>
  </conditionalFormatting>
  <conditionalFormatting sqref="B206:B210">
    <cfRule type="expression" dxfId="17" priority="3">
      <formula>$Q$206="×"</formula>
    </cfRule>
  </conditionalFormatting>
  <conditionalFormatting sqref="C214">
    <cfRule type="expression" dxfId="16" priority="2">
      <formula>OR($R$322="×",$R$323="×")</formula>
    </cfRule>
  </conditionalFormatting>
  <pageMargins left="0.75" right="0.21" top="0.67" bottom="1" header="0.51200000000000001" footer="0.51200000000000001"/>
  <pageSetup paperSize="9" scale="40" fitToHeight="0" orientation="portrait" r:id="rId1"/>
  <headerFooter alignWithMargins="0"/>
  <rowBreaks count="1" manualBreakCount="1">
    <brk id="261" max="12" man="1"/>
  </rowBreaks>
  <colBreaks count="1" manualBreakCount="1">
    <brk id="3" max="59"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T890"/>
  <sheetViews>
    <sheetView showGridLines="0" view="pageBreakPreview" zoomScale="90" zoomScaleNormal="100" zoomScaleSheetLayoutView="90" workbookViewId="0">
      <selection activeCell="F23" sqref="F23"/>
    </sheetView>
  </sheetViews>
  <sheetFormatPr defaultRowHeight="18.75" x14ac:dyDescent="0.15"/>
  <cols>
    <col min="1" max="1" width="2.625" style="122" customWidth="1"/>
    <col min="2" max="2" width="16.625" style="122" customWidth="1"/>
    <col min="3" max="3" width="35.125" style="145" customWidth="1"/>
    <col min="4" max="4" width="6.5" style="122" bestFit="1" customWidth="1"/>
    <col min="5" max="5" width="11.875" style="122" customWidth="1"/>
    <col min="6" max="6" width="35.125" style="122" customWidth="1"/>
    <col min="7" max="7" width="11.125" style="122" customWidth="1"/>
    <col min="8" max="8" width="2.625" style="122" customWidth="1"/>
    <col min="9" max="9" width="3.875" style="122" hidden="1" customWidth="1"/>
    <col min="10" max="10" width="8.625" style="122" customWidth="1"/>
    <col min="11" max="15" width="9" style="122"/>
    <col min="16" max="17" width="9" style="122" customWidth="1"/>
    <col min="18" max="16384" width="9" style="122"/>
  </cols>
  <sheetData>
    <row r="1" spans="2:16" ht="42" customHeight="1" thickBot="1" x14ac:dyDescent="0.2">
      <c r="B1" s="511" t="s">
        <v>767</v>
      </c>
      <c r="C1" s="512"/>
      <c r="D1" s="512"/>
      <c r="E1" s="512"/>
      <c r="F1" s="512"/>
      <c r="G1" s="512"/>
      <c r="K1" s="4" t="str">
        <f>IF(COUNTIF(J:J,"×")&gt;0,"×","○")</f>
        <v>×</v>
      </c>
      <c r="L1" s="5" t="s">
        <v>0</v>
      </c>
    </row>
    <row r="2" spans="2:16" ht="50.25" customHeight="1" x14ac:dyDescent="0.15">
      <c r="B2" s="513" t="s">
        <v>729</v>
      </c>
      <c r="C2" s="513"/>
      <c r="D2" s="513"/>
      <c r="E2" s="513"/>
      <c r="F2" s="513"/>
      <c r="G2" s="513"/>
    </row>
    <row r="3" spans="2:16" ht="27" customHeight="1" x14ac:dyDescent="0.15">
      <c r="B3" s="123"/>
      <c r="C3" s="123"/>
      <c r="D3" s="123"/>
      <c r="E3" s="514" t="str">
        <f>IF(K1="×","◎がある「授業科目名」「授業内容」「シラバス記載ページ」を"&amp;CHAR(10)&amp;"入力してください。　（黄色背景 ＝ 未入力があります）","")</f>
        <v>◎がある「授業科目名」「授業内容」「シラバス記載ページ」を
入力してください。　（黄色背景 ＝ 未入力があります）</v>
      </c>
      <c r="F3" s="514"/>
      <c r="G3" s="514"/>
    </row>
    <row r="4" spans="2:16" ht="19.5" thickBot="1" x14ac:dyDescent="0.2">
      <c r="B4" s="124"/>
      <c r="C4" s="124"/>
      <c r="D4" s="124"/>
      <c r="E4" s="124"/>
      <c r="F4" s="124"/>
      <c r="G4" s="124"/>
    </row>
    <row r="5" spans="2:16" s="127" customFormat="1" ht="75.75" thickBot="1" x14ac:dyDescent="0.2">
      <c r="B5" s="125" t="s">
        <v>13</v>
      </c>
      <c r="C5" s="125" t="s">
        <v>14</v>
      </c>
      <c r="D5" s="125" t="s">
        <v>15</v>
      </c>
      <c r="E5" s="126" t="s">
        <v>16</v>
      </c>
      <c r="F5" s="126" t="s">
        <v>17</v>
      </c>
      <c r="G5" s="126" t="s">
        <v>18</v>
      </c>
      <c r="H5" s="127" t="s">
        <v>19</v>
      </c>
      <c r="I5" s="127" t="s">
        <v>19</v>
      </c>
      <c r="J5" s="127" t="s">
        <v>7</v>
      </c>
    </row>
    <row r="6" spans="2:16" x14ac:dyDescent="0.15">
      <c r="B6" s="146" t="s">
        <v>9</v>
      </c>
      <c r="C6" s="147" t="s">
        <v>205</v>
      </c>
      <c r="D6" s="148" t="s">
        <v>20</v>
      </c>
      <c r="E6" s="81"/>
      <c r="F6" s="81"/>
      <c r="G6" s="78"/>
      <c r="J6" s="130" t="str">
        <f>IF(AND(OR(D6="◎",D6="◎※１"),OR(E6="",F6="",G6="")),"×","")</f>
        <v>×</v>
      </c>
      <c r="K6" s="131" t="str">
        <f>C6</f>
        <v>１　人体発生の概要</v>
      </c>
      <c r="L6" s="132"/>
      <c r="M6" s="132"/>
      <c r="N6" s="133"/>
    </row>
    <row r="7" spans="2:16" x14ac:dyDescent="0.15">
      <c r="B7" s="234"/>
      <c r="C7" s="134" t="s">
        <v>206</v>
      </c>
      <c r="D7" s="135" t="s">
        <v>20</v>
      </c>
      <c r="E7" s="74"/>
      <c r="F7" s="74"/>
      <c r="G7" s="75"/>
      <c r="J7" s="130" t="str">
        <f t="shared" ref="J7:J70" si="0">IF(AND(OR(D7="◎",D7="◎※１"),OR(E7="",F7="",G7="")),"×","")</f>
        <v>×</v>
      </c>
      <c r="K7" s="136" t="str">
        <f>C7</f>
        <v>２　細胞と組織</v>
      </c>
      <c r="L7" s="137"/>
      <c r="M7" s="137"/>
      <c r="N7" s="138"/>
    </row>
    <row r="8" spans="2:16" x14ac:dyDescent="0.15">
      <c r="B8" s="234"/>
      <c r="C8" s="134" t="s">
        <v>207</v>
      </c>
      <c r="D8" s="135"/>
      <c r="E8" s="74"/>
      <c r="F8" s="74"/>
      <c r="G8" s="75"/>
      <c r="J8" s="130" t="str">
        <f t="shared" si="0"/>
        <v/>
      </c>
    </row>
    <row r="9" spans="2:16" x14ac:dyDescent="0.15">
      <c r="B9" s="234"/>
      <c r="C9" s="134" t="s">
        <v>208</v>
      </c>
      <c r="D9" s="135"/>
      <c r="E9" s="74"/>
      <c r="F9" s="74"/>
      <c r="G9" s="75"/>
      <c r="J9" s="130" t="str">
        <f t="shared" si="0"/>
        <v/>
      </c>
    </row>
    <row r="10" spans="2:16" x14ac:dyDescent="0.15">
      <c r="B10" s="233"/>
      <c r="C10" s="134" t="s">
        <v>209</v>
      </c>
      <c r="D10" s="135" t="s">
        <v>20</v>
      </c>
      <c r="E10" s="74"/>
      <c r="F10" s="402"/>
      <c r="G10" s="75"/>
      <c r="J10" s="130" t="str">
        <f t="shared" si="0"/>
        <v>×</v>
      </c>
      <c r="K10" s="208" t="str">
        <f>C10</f>
        <v>３　器官系統の解剖</v>
      </c>
      <c r="L10" s="209"/>
      <c r="M10" s="209"/>
      <c r="N10" s="210"/>
    </row>
    <row r="11" spans="2:16" x14ac:dyDescent="0.15">
      <c r="B11" s="233"/>
      <c r="C11" s="134" t="s">
        <v>210</v>
      </c>
      <c r="D11" s="135"/>
      <c r="E11" s="74"/>
      <c r="F11" s="74"/>
      <c r="G11" s="75"/>
      <c r="J11" s="130" t="str">
        <f t="shared" si="0"/>
        <v/>
      </c>
    </row>
    <row r="12" spans="2:16" x14ac:dyDescent="0.15">
      <c r="B12" s="233"/>
      <c r="C12" s="134" t="s">
        <v>211</v>
      </c>
      <c r="D12" s="135"/>
      <c r="E12" s="74"/>
      <c r="F12" s="74"/>
      <c r="G12" s="75"/>
      <c r="J12" s="130" t="str">
        <f t="shared" si="0"/>
        <v/>
      </c>
      <c r="K12" s="142"/>
      <c r="L12" s="142"/>
      <c r="M12" s="142"/>
      <c r="N12" s="142"/>
    </row>
    <row r="13" spans="2:16" x14ac:dyDescent="0.15">
      <c r="B13" s="233"/>
      <c r="C13" s="134" t="s">
        <v>212</v>
      </c>
      <c r="D13" s="135"/>
      <c r="E13" s="74"/>
      <c r="F13" s="74"/>
      <c r="G13" s="75"/>
      <c r="J13" s="130" t="str">
        <f t="shared" si="0"/>
        <v/>
      </c>
      <c r="K13" s="142"/>
      <c r="L13" s="142"/>
      <c r="M13" s="142"/>
      <c r="N13" s="142"/>
      <c r="O13" s="142"/>
      <c r="P13" s="142"/>
    </row>
    <row r="14" spans="2:16" x14ac:dyDescent="0.15">
      <c r="B14" s="233"/>
      <c r="C14" s="134" t="s">
        <v>213</v>
      </c>
      <c r="D14" s="135"/>
      <c r="E14" s="74"/>
      <c r="F14" s="74"/>
      <c r="G14" s="75"/>
      <c r="J14" s="130"/>
      <c r="K14" s="142"/>
      <c r="L14" s="142"/>
      <c r="M14" s="142"/>
      <c r="N14" s="142"/>
      <c r="O14" s="142"/>
      <c r="P14" s="142"/>
    </row>
    <row r="15" spans="2:16" x14ac:dyDescent="0.15">
      <c r="B15" s="233"/>
      <c r="C15" s="134" t="s">
        <v>214</v>
      </c>
      <c r="D15" s="135"/>
      <c r="E15" s="74"/>
      <c r="F15" s="74"/>
      <c r="G15" s="75"/>
      <c r="J15" s="130" t="str">
        <f t="shared" si="0"/>
        <v/>
      </c>
      <c r="K15" s="142"/>
      <c r="L15" s="142"/>
      <c r="M15" s="142"/>
      <c r="N15" s="142"/>
      <c r="O15" s="142"/>
      <c r="P15" s="142"/>
    </row>
    <row r="16" spans="2:16" x14ac:dyDescent="0.15">
      <c r="B16" s="233"/>
      <c r="C16" s="134" t="s">
        <v>215</v>
      </c>
      <c r="D16" s="135"/>
      <c r="E16" s="74"/>
      <c r="F16" s="74"/>
      <c r="G16" s="75"/>
      <c r="J16" s="130" t="str">
        <f t="shared" si="0"/>
        <v/>
      </c>
      <c r="K16" s="142"/>
      <c r="L16" s="142"/>
      <c r="M16" s="142"/>
      <c r="N16" s="142"/>
      <c r="O16" s="142"/>
      <c r="P16" s="142"/>
    </row>
    <row r="17" spans="1:15" x14ac:dyDescent="0.15">
      <c r="B17" s="233"/>
      <c r="C17" s="134" t="s">
        <v>817</v>
      </c>
      <c r="D17" s="135"/>
      <c r="E17" s="74"/>
      <c r="F17" s="74"/>
      <c r="G17" s="75"/>
      <c r="J17" s="130" t="str">
        <f t="shared" si="0"/>
        <v/>
      </c>
    </row>
    <row r="18" spans="1:15" x14ac:dyDescent="0.15">
      <c r="B18" s="233"/>
      <c r="C18" s="134" t="s">
        <v>216</v>
      </c>
      <c r="D18" s="135"/>
      <c r="E18" s="74"/>
      <c r="F18" s="74"/>
      <c r="G18" s="75"/>
      <c r="J18" s="130" t="str">
        <f t="shared" si="0"/>
        <v/>
      </c>
    </row>
    <row r="19" spans="1:15" x14ac:dyDescent="0.15">
      <c r="B19" s="233"/>
      <c r="C19" s="134" t="s">
        <v>217</v>
      </c>
      <c r="D19" s="135"/>
      <c r="E19" s="74"/>
      <c r="F19" s="74"/>
      <c r="G19" s="75"/>
      <c r="J19" s="130" t="str">
        <f t="shared" si="0"/>
        <v/>
      </c>
    </row>
    <row r="20" spans="1:15" x14ac:dyDescent="0.15">
      <c r="B20" s="233"/>
      <c r="C20" s="134" t="s">
        <v>218</v>
      </c>
      <c r="D20" s="135"/>
      <c r="E20" s="74"/>
      <c r="F20" s="74"/>
      <c r="G20" s="75"/>
      <c r="J20" s="130" t="str">
        <f t="shared" si="0"/>
        <v/>
      </c>
    </row>
    <row r="21" spans="1:15" x14ac:dyDescent="0.15">
      <c r="B21" s="233"/>
      <c r="C21" s="134" t="s">
        <v>219</v>
      </c>
      <c r="D21" s="135" t="s">
        <v>20</v>
      </c>
      <c r="E21" s="74"/>
      <c r="F21" s="74"/>
      <c r="G21" s="75"/>
      <c r="J21" s="130" t="str">
        <f t="shared" si="0"/>
        <v>×</v>
      </c>
      <c r="K21" s="208" t="str">
        <f>C21</f>
        <v>４　解剖実習</v>
      </c>
      <c r="L21" s="209"/>
      <c r="M21" s="209"/>
      <c r="N21" s="210"/>
    </row>
    <row r="22" spans="1:15" x14ac:dyDescent="0.15">
      <c r="B22" s="233"/>
      <c r="C22" s="134" t="s">
        <v>220</v>
      </c>
      <c r="D22" s="139"/>
      <c r="E22" s="74"/>
      <c r="F22" s="74"/>
      <c r="G22" s="75"/>
      <c r="J22" s="130" t="str">
        <f t="shared" si="0"/>
        <v/>
      </c>
    </row>
    <row r="23" spans="1:15" ht="19.5" thickBot="1" x14ac:dyDescent="0.2">
      <c r="B23" s="263"/>
      <c r="C23" s="143" t="s">
        <v>221</v>
      </c>
      <c r="D23" s="260"/>
      <c r="E23" s="79"/>
      <c r="F23" s="79"/>
      <c r="G23" s="76"/>
      <c r="J23" s="130" t="str">
        <f t="shared" si="0"/>
        <v/>
      </c>
    </row>
    <row r="24" spans="1:15" x14ac:dyDescent="0.15">
      <c r="B24" s="233" t="s">
        <v>185</v>
      </c>
      <c r="C24" s="147" t="s">
        <v>222</v>
      </c>
      <c r="D24" s="139" t="s">
        <v>20</v>
      </c>
      <c r="E24" s="72"/>
      <c r="F24" s="72"/>
      <c r="G24" s="73"/>
      <c r="J24" s="130" t="str">
        <f t="shared" si="0"/>
        <v>×</v>
      </c>
      <c r="K24" s="208" t="str">
        <f>C24</f>
        <v>１　生理的機能と構造</v>
      </c>
      <c r="L24" s="209"/>
      <c r="M24" s="209"/>
      <c r="N24" s="210"/>
    </row>
    <row r="25" spans="1:15" x14ac:dyDescent="0.15">
      <c r="B25" s="233"/>
      <c r="C25" s="134" t="s">
        <v>223</v>
      </c>
      <c r="D25" s="139"/>
      <c r="E25" s="74"/>
      <c r="F25" s="74"/>
      <c r="G25" s="75"/>
      <c r="J25" s="130" t="str">
        <f t="shared" si="0"/>
        <v/>
      </c>
      <c r="K25" s="142"/>
      <c r="L25" s="142"/>
      <c r="M25" s="142"/>
      <c r="N25" s="142"/>
    </row>
    <row r="26" spans="1:15" x14ac:dyDescent="0.15">
      <c r="B26" s="233"/>
      <c r="C26" s="134" t="s">
        <v>224</v>
      </c>
      <c r="D26" s="140"/>
      <c r="E26" s="74"/>
      <c r="F26" s="74"/>
      <c r="G26" s="75"/>
      <c r="J26" s="130" t="str">
        <f t="shared" si="0"/>
        <v/>
      </c>
    </row>
    <row r="27" spans="1:15" x14ac:dyDescent="0.15">
      <c r="A27" s="150"/>
      <c r="B27" s="233"/>
      <c r="C27" s="261" t="s">
        <v>225</v>
      </c>
      <c r="D27" s="140"/>
      <c r="E27" s="74"/>
      <c r="F27" s="74"/>
      <c r="G27" s="75"/>
      <c r="J27" s="130" t="str">
        <f t="shared" si="0"/>
        <v/>
      </c>
    </row>
    <row r="28" spans="1:15" x14ac:dyDescent="0.15">
      <c r="B28" s="233"/>
      <c r="C28" s="134" t="s">
        <v>226</v>
      </c>
      <c r="D28" s="257"/>
      <c r="E28" s="72"/>
      <c r="F28" s="72"/>
      <c r="G28" s="73"/>
      <c r="J28" s="130" t="str">
        <f t="shared" si="0"/>
        <v/>
      </c>
    </row>
    <row r="29" spans="1:15" x14ac:dyDescent="0.15">
      <c r="B29" s="233"/>
      <c r="C29" s="134" t="s">
        <v>227</v>
      </c>
      <c r="D29" s="140"/>
      <c r="E29" s="74"/>
      <c r="F29" s="74"/>
      <c r="G29" s="75"/>
      <c r="J29" s="130" t="str">
        <f t="shared" si="0"/>
        <v/>
      </c>
    </row>
    <row r="30" spans="1:15" x14ac:dyDescent="0.15">
      <c r="B30" s="233"/>
      <c r="C30" s="134" t="s">
        <v>228</v>
      </c>
      <c r="D30" s="140"/>
      <c r="E30" s="74"/>
      <c r="F30" s="74"/>
      <c r="G30" s="75"/>
      <c r="J30" s="130" t="str">
        <f t="shared" si="0"/>
        <v/>
      </c>
      <c r="K30" s="142"/>
      <c r="L30" s="142"/>
      <c r="M30" s="142"/>
      <c r="N30" s="142"/>
      <c r="O30" s="142"/>
    </row>
    <row r="31" spans="1:15" x14ac:dyDescent="0.15">
      <c r="B31" s="233"/>
      <c r="C31" s="134" t="s">
        <v>229</v>
      </c>
      <c r="D31" s="140"/>
      <c r="E31" s="74"/>
      <c r="F31" s="74"/>
      <c r="G31" s="75"/>
      <c r="J31" s="130" t="str">
        <f t="shared" si="0"/>
        <v/>
      </c>
      <c r="K31" s="142"/>
      <c r="L31" s="142"/>
      <c r="M31" s="142"/>
      <c r="N31" s="142"/>
      <c r="O31" s="142"/>
    </row>
    <row r="32" spans="1:15" x14ac:dyDescent="0.15">
      <c r="B32" s="233"/>
      <c r="C32" s="134" t="s">
        <v>230</v>
      </c>
      <c r="D32" s="140"/>
      <c r="E32" s="74"/>
      <c r="F32" s="74"/>
      <c r="G32" s="75"/>
      <c r="J32" s="130" t="str">
        <f t="shared" si="0"/>
        <v/>
      </c>
      <c r="K32" s="142"/>
      <c r="L32" s="142"/>
      <c r="M32" s="142"/>
      <c r="N32" s="142"/>
      <c r="O32" s="142"/>
    </row>
    <row r="33" spans="2:15" x14ac:dyDescent="0.15">
      <c r="B33" s="233"/>
      <c r="C33" s="134" t="s">
        <v>231</v>
      </c>
      <c r="D33" s="140"/>
      <c r="E33" s="74"/>
      <c r="F33" s="74"/>
      <c r="G33" s="75"/>
      <c r="J33" s="130" t="str">
        <f t="shared" si="0"/>
        <v/>
      </c>
      <c r="K33" s="142"/>
      <c r="L33" s="142"/>
      <c r="M33" s="142"/>
      <c r="N33" s="142"/>
      <c r="O33" s="142"/>
    </row>
    <row r="34" spans="2:15" x14ac:dyDescent="0.15">
      <c r="B34" s="233"/>
      <c r="C34" s="134" t="s">
        <v>232</v>
      </c>
      <c r="D34" s="140"/>
      <c r="E34" s="74"/>
      <c r="F34" s="74"/>
      <c r="G34" s="75"/>
      <c r="J34" s="130" t="str">
        <f t="shared" si="0"/>
        <v/>
      </c>
      <c r="K34" s="142"/>
      <c r="L34" s="142"/>
      <c r="M34" s="142"/>
      <c r="N34" s="142"/>
      <c r="O34" s="142"/>
    </row>
    <row r="35" spans="2:15" x14ac:dyDescent="0.15">
      <c r="B35" s="234"/>
      <c r="C35" s="134" t="s">
        <v>233</v>
      </c>
      <c r="D35" s="140"/>
      <c r="E35" s="74"/>
      <c r="F35" s="74"/>
      <c r="G35" s="75"/>
      <c r="J35" s="130" t="str">
        <f t="shared" si="0"/>
        <v/>
      </c>
      <c r="K35" s="142"/>
      <c r="L35" s="142"/>
      <c r="M35" s="142"/>
      <c r="N35" s="142"/>
      <c r="O35" s="142"/>
    </row>
    <row r="36" spans="2:15" x14ac:dyDescent="0.15">
      <c r="B36" s="234"/>
      <c r="C36" s="134" t="s">
        <v>234</v>
      </c>
      <c r="D36" s="140"/>
      <c r="E36" s="74"/>
      <c r="F36" s="74"/>
      <c r="G36" s="75"/>
      <c r="J36" s="130" t="str">
        <f t="shared" si="0"/>
        <v/>
      </c>
      <c r="K36" s="142"/>
      <c r="L36" s="142"/>
      <c r="M36" s="142"/>
      <c r="N36" s="142"/>
      <c r="O36" s="142"/>
    </row>
    <row r="37" spans="2:15" ht="19.5" thickBot="1" x14ac:dyDescent="0.2">
      <c r="B37" s="235"/>
      <c r="C37" s="143" t="s">
        <v>235</v>
      </c>
      <c r="D37" s="260" t="s">
        <v>20</v>
      </c>
      <c r="E37" s="79"/>
      <c r="F37" s="79"/>
      <c r="G37" s="76"/>
      <c r="J37" s="130" t="str">
        <f t="shared" si="0"/>
        <v>×</v>
      </c>
      <c r="K37" s="208" t="str">
        <f t="shared" ref="K37:K42" si="1">C37</f>
        <v>２　実習</v>
      </c>
      <c r="L37" s="209"/>
      <c r="M37" s="209"/>
      <c r="N37" s="210"/>
      <c r="O37" s="142"/>
    </row>
    <row r="38" spans="2:15" x14ac:dyDescent="0.15">
      <c r="B38" s="146" t="s">
        <v>187</v>
      </c>
      <c r="C38" s="147" t="s">
        <v>236</v>
      </c>
      <c r="D38" s="259" t="s">
        <v>20</v>
      </c>
      <c r="E38" s="81"/>
      <c r="F38" s="81"/>
      <c r="G38" s="78"/>
      <c r="J38" s="130" t="str">
        <f t="shared" si="0"/>
        <v>×</v>
      </c>
      <c r="K38" s="208" t="str">
        <f t="shared" si="1"/>
        <v>１　医学の歴史的変遷</v>
      </c>
      <c r="L38" s="209"/>
      <c r="M38" s="209"/>
      <c r="N38" s="210"/>
      <c r="O38" s="142"/>
    </row>
    <row r="39" spans="2:15" x14ac:dyDescent="0.15">
      <c r="B39" s="234"/>
      <c r="C39" s="134" t="s">
        <v>237</v>
      </c>
      <c r="D39" s="139" t="s">
        <v>20</v>
      </c>
      <c r="E39" s="74"/>
      <c r="F39" s="74"/>
      <c r="G39" s="75"/>
      <c r="J39" s="130" t="str">
        <f t="shared" si="0"/>
        <v>×</v>
      </c>
      <c r="K39" s="208" t="str">
        <f t="shared" si="1"/>
        <v>２　医療機器の歴史的変遷</v>
      </c>
      <c r="L39" s="209"/>
      <c r="M39" s="209"/>
      <c r="N39" s="210"/>
    </row>
    <row r="40" spans="2:15" x14ac:dyDescent="0.15">
      <c r="B40" s="234"/>
      <c r="C40" s="134" t="s">
        <v>238</v>
      </c>
      <c r="D40" s="139" t="s">
        <v>20</v>
      </c>
      <c r="E40" s="74"/>
      <c r="F40" s="74"/>
      <c r="G40" s="75"/>
      <c r="J40" s="130" t="str">
        <f t="shared" si="0"/>
        <v>×</v>
      </c>
      <c r="K40" s="208" t="str">
        <f t="shared" si="1"/>
        <v>３　医療従事者の倫理</v>
      </c>
      <c r="L40" s="209"/>
      <c r="M40" s="209"/>
      <c r="N40" s="210"/>
    </row>
    <row r="41" spans="2:15" ht="19.5" thickBot="1" x14ac:dyDescent="0.2">
      <c r="B41" s="235"/>
      <c r="C41" s="143" t="s">
        <v>239</v>
      </c>
      <c r="D41" s="260" t="s">
        <v>20</v>
      </c>
      <c r="E41" s="79"/>
      <c r="F41" s="79"/>
      <c r="G41" s="76"/>
      <c r="J41" s="130" t="str">
        <f t="shared" si="0"/>
        <v>×</v>
      </c>
      <c r="K41" s="208" t="str">
        <f t="shared" si="1"/>
        <v>４　将来の展望</v>
      </c>
      <c r="L41" s="209"/>
      <c r="M41" s="209"/>
      <c r="N41" s="210"/>
    </row>
    <row r="42" spans="2:15" x14ac:dyDescent="0.15">
      <c r="B42" s="234" t="s">
        <v>21</v>
      </c>
      <c r="C42" s="147" t="s">
        <v>240</v>
      </c>
      <c r="D42" s="259" t="s">
        <v>20</v>
      </c>
      <c r="E42" s="72"/>
      <c r="F42" s="72"/>
      <c r="G42" s="73"/>
      <c r="J42" s="130" t="str">
        <f t="shared" si="0"/>
        <v>×</v>
      </c>
      <c r="K42" s="208" t="str">
        <f t="shared" si="1"/>
        <v>１　概論</v>
      </c>
      <c r="L42" s="209"/>
      <c r="M42" s="209"/>
      <c r="N42" s="210"/>
    </row>
    <row r="43" spans="2:15" x14ac:dyDescent="0.15">
      <c r="B43" s="234"/>
      <c r="C43" s="134" t="s">
        <v>241</v>
      </c>
      <c r="D43" s="140"/>
      <c r="E43" s="74"/>
      <c r="F43" s="74"/>
      <c r="G43" s="75"/>
      <c r="J43" s="130" t="str">
        <f t="shared" si="0"/>
        <v/>
      </c>
    </row>
    <row r="44" spans="2:15" x14ac:dyDescent="0.15">
      <c r="B44" s="234"/>
      <c r="C44" s="134" t="s">
        <v>827</v>
      </c>
      <c r="D44" s="140"/>
      <c r="E44" s="74"/>
      <c r="F44" s="74"/>
      <c r="G44" s="75"/>
      <c r="J44" s="130" t="str">
        <f t="shared" si="0"/>
        <v/>
      </c>
    </row>
    <row r="45" spans="2:15" x14ac:dyDescent="0.15">
      <c r="B45" s="234"/>
      <c r="C45" s="134" t="s">
        <v>242</v>
      </c>
      <c r="D45" s="257" t="s">
        <v>20</v>
      </c>
      <c r="E45" s="74"/>
      <c r="F45" s="74"/>
      <c r="G45" s="75"/>
      <c r="J45" s="130" t="str">
        <f t="shared" si="0"/>
        <v>×</v>
      </c>
      <c r="K45" s="208" t="str">
        <f>C45</f>
        <v>２　各論</v>
      </c>
      <c r="L45" s="209"/>
      <c r="M45" s="209"/>
      <c r="N45" s="210"/>
    </row>
    <row r="46" spans="2:15" x14ac:dyDescent="0.15">
      <c r="B46" s="234"/>
      <c r="C46" s="134" t="s">
        <v>243</v>
      </c>
      <c r="D46" s="140"/>
      <c r="E46" s="74"/>
      <c r="F46" s="74"/>
      <c r="G46" s="75"/>
      <c r="J46" s="130" t="str">
        <f t="shared" si="0"/>
        <v/>
      </c>
    </row>
    <row r="47" spans="2:15" x14ac:dyDescent="0.15">
      <c r="B47" s="234"/>
      <c r="C47" s="134" t="s">
        <v>244</v>
      </c>
      <c r="D47" s="140"/>
      <c r="E47" s="74"/>
      <c r="F47" s="74"/>
      <c r="G47" s="75"/>
      <c r="J47" s="130" t="str">
        <f t="shared" si="0"/>
        <v/>
      </c>
    </row>
    <row r="48" spans="2:15" x14ac:dyDescent="0.15">
      <c r="B48" s="234"/>
      <c r="C48" s="261" t="s">
        <v>245</v>
      </c>
      <c r="D48" s="140"/>
      <c r="E48" s="74"/>
      <c r="F48" s="74"/>
      <c r="G48" s="75"/>
      <c r="J48" s="130" t="str">
        <f t="shared" si="0"/>
        <v/>
      </c>
    </row>
    <row r="49" spans="2:14" x14ac:dyDescent="0.15">
      <c r="B49" s="234"/>
      <c r="C49" s="134" t="s">
        <v>246</v>
      </c>
      <c r="D49" s="140"/>
      <c r="E49" s="74"/>
      <c r="F49" s="74"/>
      <c r="G49" s="75"/>
      <c r="J49" s="130" t="str">
        <f t="shared" si="0"/>
        <v/>
      </c>
    </row>
    <row r="50" spans="2:14" x14ac:dyDescent="0.15">
      <c r="B50" s="234"/>
      <c r="C50" s="134" t="s">
        <v>247</v>
      </c>
      <c r="D50" s="140"/>
      <c r="E50" s="74"/>
      <c r="F50" s="74"/>
      <c r="G50" s="75"/>
      <c r="J50" s="130" t="str">
        <f t="shared" si="0"/>
        <v/>
      </c>
    </row>
    <row r="51" spans="2:14" x14ac:dyDescent="0.15">
      <c r="B51" s="234"/>
      <c r="C51" s="134" t="s">
        <v>248</v>
      </c>
      <c r="D51" s="140"/>
      <c r="E51" s="74"/>
      <c r="F51" s="74"/>
      <c r="G51" s="75"/>
      <c r="J51" s="130" t="str">
        <f t="shared" si="0"/>
        <v/>
      </c>
    </row>
    <row r="52" spans="2:14" x14ac:dyDescent="0.15">
      <c r="B52" s="234"/>
      <c r="C52" s="134" t="s">
        <v>249</v>
      </c>
      <c r="D52" s="140"/>
      <c r="E52" s="74"/>
      <c r="F52" s="74"/>
      <c r="G52" s="75"/>
      <c r="J52" s="130" t="str">
        <f t="shared" si="0"/>
        <v/>
      </c>
    </row>
    <row r="53" spans="2:14" x14ac:dyDescent="0.15">
      <c r="B53" s="234"/>
      <c r="C53" s="134" t="s">
        <v>250</v>
      </c>
      <c r="D53" s="140"/>
      <c r="E53" s="74"/>
      <c r="F53" s="74"/>
      <c r="G53" s="75"/>
      <c r="J53" s="130" t="str">
        <f>IF(AND(OR(D53="◎",D53="◎※１"),OR(E53="",F53="",G53="")),"×","")</f>
        <v/>
      </c>
    </row>
    <row r="54" spans="2:14" ht="19.5" thickBot="1" x14ac:dyDescent="0.2">
      <c r="B54" s="235"/>
      <c r="C54" s="143" t="s">
        <v>251</v>
      </c>
      <c r="D54" s="149"/>
      <c r="E54" s="79"/>
      <c r="F54" s="79"/>
      <c r="G54" s="76"/>
      <c r="J54" s="130" t="str">
        <f t="shared" si="0"/>
        <v/>
      </c>
    </row>
    <row r="55" spans="2:14" x14ac:dyDescent="0.15">
      <c r="B55" s="234" t="s">
        <v>252</v>
      </c>
      <c r="C55" s="134" t="s">
        <v>253</v>
      </c>
      <c r="D55" s="257" t="s">
        <v>20</v>
      </c>
      <c r="E55" s="72"/>
      <c r="F55" s="72"/>
      <c r="G55" s="73"/>
      <c r="J55" s="130" t="str">
        <f t="shared" si="0"/>
        <v>×</v>
      </c>
      <c r="K55" s="136" t="str">
        <f>C55</f>
        <v>１　総論</v>
      </c>
      <c r="L55" s="137"/>
      <c r="M55" s="137"/>
      <c r="N55" s="138"/>
    </row>
    <row r="56" spans="2:14" x14ac:dyDescent="0.15">
      <c r="B56" s="234"/>
      <c r="C56" s="134" t="s">
        <v>254</v>
      </c>
      <c r="D56" s="140"/>
      <c r="E56" s="74"/>
      <c r="F56" s="74"/>
      <c r="G56" s="75"/>
      <c r="J56" s="130" t="str">
        <f t="shared" si="0"/>
        <v/>
      </c>
    </row>
    <row r="57" spans="2:14" x14ac:dyDescent="0.15">
      <c r="B57" s="234"/>
      <c r="C57" s="134" t="s">
        <v>255</v>
      </c>
      <c r="D57" s="140"/>
      <c r="E57" s="74"/>
      <c r="F57" s="74"/>
      <c r="G57" s="75"/>
      <c r="J57" s="130" t="str">
        <f t="shared" si="0"/>
        <v/>
      </c>
    </row>
    <row r="58" spans="2:14" x14ac:dyDescent="0.15">
      <c r="B58" s="234"/>
      <c r="C58" s="134" t="s">
        <v>256</v>
      </c>
      <c r="D58" s="140"/>
      <c r="E58" s="74"/>
      <c r="F58" s="74"/>
      <c r="G58" s="75"/>
      <c r="J58" s="130" t="str">
        <f t="shared" si="0"/>
        <v/>
      </c>
    </row>
    <row r="59" spans="2:14" x14ac:dyDescent="0.15">
      <c r="B59" s="234"/>
      <c r="C59" s="134" t="s">
        <v>257</v>
      </c>
      <c r="D59" s="140"/>
      <c r="E59" s="74"/>
      <c r="F59" s="74"/>
      <c r="G59" s="75"/>
      <c r="J59" s="130" t="str">
        <f t="shared" si="0"/>
        <v/>
      </c>
    </row>
    <row r="60" spans="2:14" x14ac:dyDescent="0.15">
      <c r="B60" s="234"/>
      <c r="C60" s="134" t="s">
        <v>258</v>
      </c>
      <c r="D60" s="140"/>
      <c r="E60" s="74"/>
      <c r="F60" s="74"/>
      <c r="G60" s="75"/>
      <c r="J60" s="130" t="str">
        <f t="shared" si="0"/>
        <v/>
      </c>
    </row>
    <row r="61" spans="2:14" x14ac:dyDescent="0.15">
      <c r="B61" s="234"/>
      <c r="C61" s="134" t="s">
        <v>259</v>
      </c>
      <c r="D61" s="140"/>
      <c r="E61" s="74"/>
      <c r="F61" s="74"/>
      <c r="G61" s="75"/>
      <c r="J61" s="130" t="str">
        <f t="shared" si="0"/>
        <v/>
      </c>
    </row>
    <row r="62" spans="2:14" x14ac:dyDescent="0.15">
      <c r="B62" s="234"/>
      <c r="C62" s="134" t="s">
        <v>242</v>
      </c>
      <c r="D62" s="257" t="s">
        <v>20</v>
      </c>
      <c r="E62" s="74"/>
      <c r="F62" s="74"/>
      <c r="G62" s="75"/>
      <c r="J62" s="130" t="str">
        <f t="shared" si="0"/>
        <v>×</v>
      </c>
      <c r="K62" s="208" t="str">
        <f>C62</f>
        <v>２　各論</v>
      </c>
      <c r="L62" s="209"/>
      <c r="M62" s="209"/>
      <c r="N62" s="210"/>
    </row>
    <row r="63" spans="2:14" x14ac:dyDescent="0.15">
      <c r="B63" s="234"/>
      <c r="C63" s="134" t="s">
        <v>260</v>
      </c>
      <c r="D63" s="140"/>
      <c r="E63" s="74"/>
      <c r="F63" s="74"/>
      <c r="G63" s="75"/>
      <c r="J63" s="130" t="str">
        <f t="shared" si="0"/>
        <v/>
      </c>
    </row>
    <row r="64" spans="2:14" x14ac:dyDescent="0.15">
      <c r="B64" s="234"/>
      <c r="C64" s="134" t="s">
        <v>261</v>
      </c>
      <c r="D64" s="140"/>
      <c r="E64" s="74"/>
      <c r="F64" s="74"/>
      <c r="G64" s="75"/>
      <c r="J64" s="130" t="str">
        <f t="shared" si="0"/>
        <v/>
      </c>
    </row>
    <row r="65" spans="2:15" x14ac:dyDescent="0.15">
      <c r="B65" s="234"/>
      <c r="C65" s="261" t="s">
        <v>262</v>
      </c>
      <c r="D65" s="140"/>
      <c r="E65" s="74"/>
      <c r="F65" s="74"/>
      <c r="G65" s="75"/>
      <c r="J65" s="130" t="str">
        <f t="shared" si="0"/>
        <v/>
      </c>
    </row>
    <row r="66" spans="2:15" x14ac:dyDescent="0.15">
      <c r="B66" s="234"/>
      <c r="C66" s="134" t="s">
        <v>263</v>
      </c>
      <c r="D66" s="140"/>
      <c r="E66" s="74"/>
      <c r="F66" s="74"/>
      <c r="G66" s="75"/>
      <c r="J66" s="130" t="str">
        <f t="shared" si="0"/>
        <v/>
      </c>
    </row>
    <row r="67" spans="2:15" x14ac:dyDescent="0.15">
      <c r="B67" s="234"/>
      <c r="C67" s="134" t="s">
        <v>264</v>
      </c>
      <c r="D67" s="140"/>
      <c r="E67" s="74"/>
      <c r="F67" s="74"/>
      <c r="G67" s="75"/>
      <c r="J67" s="130" t="str">
        <f t="shared" si="0"/>
        <v/>
      </c>
    </row>
    <row r="68" spans="2:15" ht="19.5" thickBot="1" x14ac:dyDescent="0.2">
      <c r="B68" s="235"/>
      <c r="C68" s="143" t="s">
        <v>265</v>
      </c>
      <c r="D68" s="149"/>
      <c r="E68" s="79"/>
      <c r="F68" s="79"/>
      <c r="G68" s="76"/>
      <c r="J68" s="130" t="str">
        <f t="shared" si="0"/>
        <v/>
      </c>
    </row>
    <row r="69" spans="2:15" x14ac:dyDescent="0.15">
      <c r="B69" s="234" t="s">
        <v>128</v>
      </c>
      <c r="C69" s="147" t="s">
        <v>266</v>
      </c>
      <c r="D69" s="257" t="s">
        <v>20</v>
      </c>
      <c r="E69" s="72"/>
      <c r="F69" s="72"/>
      <c r="G69" s="73"/>
      <c r="J69" s="130" t="str">
        <f t="shared" si="0"/>
        <v>×</v>
      </c>
      <c r="K69" s="208" t="str">
        <f>C69</f>
        <v>１　物質の代謝</v>
      </c>
      <c r="L69" s="209"/>
      <c r="M69" s="209"/>
      <c r="N69" s="210"/>
    </row>
    <row r="70" spans="2:15" x14ac:dyDescent="0.15">
      <c r="B70" s="234"/>
      <c r="C70" s="134" t="s">
        <v>267</v>
      </c>
      <c r="D70" s="140"/>
      <c r="E70" s="74"/>
      <c r="F70" s="74"/>
      <c r="G70" s="75"/>
      <c r="J70" s="130" t="str">
        <f t="shared" si="0"/>
        <v/>
      </c>
    </row>
    <row r="71" spans="2:15" x14ac:dyDescent="0.15">
      <c r="B71" s="234"/>
      <c r="C71" s="134" t="s">
        <v>268</v>
      </c>
      <c r="D71" s="140"/>
      <c r="E71" s="74"/>
      <c r="F71" s="74"/>
      <c r="G71" s="75"/>
      <c r="J71" s="130" t="str">
        <f t="shared" ref="J71:J134" si="2">IF(AND(OR(D71="◎",D71="◎※１"),OR(E71="",F71="",G71="")),"×","")</f>
        <v/>
      </c>
    </row>
    <row r="72" spans="2:15" x14ac:dyDescent="0.15">
      <c r="B72" s="234"/>
      <c r="C72" s="261" t="s">
        <v>269</v>
      </c>
      <c r="D72" s="140"/>
      <c r="E72" s="74"/>
      <c r="F72" s="74"/>
      <c r="G72" s="75"/>
      <c r="J72" s="130" t="str">
        <f t="shared" si="2"/>
        <v/>
      </c>
    </row>
    <row r="73" spans="2:15" x14ac:dyDescent="0.15">
      <c r="B73" s="234"/>
      <c r="C73" s="134" t="s">
        <v>270</v>
      </c>
      <c r="D73" s="140"/>
      <c r="E73" s="74"/>
      <c r="F73" s="74"/>
      <c r="G73" s="75"/>
      <c r="J73" s="130" t="str">
        <f t="shared" si="2"/>
        <v/>
      </c>
    </row>
    <row r="74" spans="2:15" x14ac:dyDescent="0.15">
      <c r="B74" s="234"/>
      <c r="C74" s="134" t="s">
        <v>271</v>
      </c>
      <c r="D74" s="140"/>
      <c r="E74" s="74"/>
      <c r="F74" s="74"/>
      <c r="G74" s="75"/>
      <c r="J74" s="130" t="str">
        <f t="shared" si="2"/>
        <v/>
      </c>
    </row>
    <row r="75" spans="2:15" x14ac:dyDescent="0.15">
      <c r="B75" s="234"/>
      <c r="C75" s="134" t="s">
        <v>272</v>
      </c>
      <c r="D75" s="140"/>
      <c r="E75" s="74"/>
      <c r="F75" s="74"/>
      <c r="G75" s="75"/>
      <c r="J75" s="130" t="str">
        <f t="shared" si="2"/>
        <v/>
      </c>
    </row>
    <row r="76" spans="2:15" x14ac:dyDescent="0.15">
      <c r="B76" s="234"/>
      <c r="C76" s="134" t="s">
        <v>273</v>
      </c>
      <c r="D76" s="140"/>
      <c r="E76" s="74"/>
      <c r="F76" s="74"/>
      <c r="G76" s="75"/>
      <c r="J76" s="130" t="str">
        <f t="shared" si="2"/>
        <v/>
      </c>
    </row>
    <row r="77" spans="2:15" x14ac:dyDescent="0.15">
      <c r="B77" s="234"/>
      <c r="C77" s="134" t="s">
        <v>274</v>
      </c>
      <c r="D77" s="140"/>
      <c r="E77" s="74"/>
      <c r="F77" s="74"/>
      <c r="G77" s="75"/>
      <c r="J77" s="130" t="str">
        <f t="shared" si="2"/>
        <v/>
      </c>
      <c r="K77" s="142"/>
      <c r="L77" s="142"/>
      <c r="M77" s="142"/>
      <c r="N77" s="142"/>
      <c r="O77" s="142"/>
    </row>
    <row r="78" spans="2:15" x14ac:dyDescent="0.15">
      <c r="B78" s="234"/>
      <c r="C78" s="134" t="s">
        <v>275</v>
      </c>
      <c r="D78" s="140"/>
      <c r="E78" s="74"/>
      <c r="F78" s="74"/>
      <c r="G78" s="75"/>
      <c r="J78" s="130" t="str">
        <f t="shared" si="2"/>
        <v/>
      </c>
    </row>
    <row r="79" spans="2:15" x14ac:dyDescent="0.15">
      <c r="B79" s="234"/>
      <c r="C79" s="134" t="s">
        <v>276</v>
      </c>
      <c r="D79" s="140"/>
      <c r="E79" s="74"/>
      <c r="F79" s="74"/>
      <c r="G79" s="75"/>
      <c r="J79" s="130" t="str">
        <f t="shared" si="2"/>
        <v/>
      </c>
    </row>
    <row r="80" spans="2:15" x14ac:dyDescent="0.15">
      <c r="B80" s="234"/>
      <c r="C80" s="134" t="s">
        <v>277</v>
      </c>
      <c r="D80" s="140" t="s">
        <v>20</v>
      </c>
      <c r="E80" s="74"/>
      <c r="F80" s="74"/>
      <c r="G80" s="75"/>
      <c r="J80" s="130" t="str">
        <f t="shared" si="2"/>
        <v>×</v>
      </c>
      <c r="K80" s="208" t="str">
        <f>C80</f>
        <v>２　疫病と機能検査</v>
      </c>
      <c r="L80" s="209"/>
      <c r="M80" s="209"/>
      <c r="N80" s="210"/>
    </row>
    <row r="81" spans="2:18" x14ac:dyDescent="0.15">
      <c r="B81" s="234"/>
      <c r="C81" s="134" t="s">
        <v>278</v>
      </c>
      <c r="D81" s="140"/>
      <c r="E81" s="74"/>
      <c r="F81" s="74"/>
      <c r="G81" s="75"/>
      <c r="J81" s="130" t="str">
        <f t="shared" si="2"/>
        <v/>
      </c>
    </row>
    <row r="82" spans="2:18" x14ac:dyDescent="0.15">
      <c r="B82" s="234"/>
      <c r="C82" s="134" t="s">
        <v>279</v>
      </c>
      <c r="D82" s="140"/>
      <c r="E82" s="74"/>
      <c r="F82" s="74"/>
      <c r="G82" s="75"/>
      <c r="J82" s="130" t="str">
        <f t="shared" si="2"/>
        <v/>
      </c>
    </row>
    <row r="83" spans="2:18" x14ac:dyDescent="0.15">
      <c r="B83" s="234"/>
      <c r="C83" s="261" t="s">
        <v>280</v>
      </c>
      <c r="D83" s="140"/>
      <c r="E83" s="74"/>
      <c r="F83" s="74"/>
      <c r="G83" s="75"/>
      <c r="J83" s="130" t="str">
        <f t="shared" si="2"/>
        <v/>
      </c>
    </row>
    <row r="84" spans="2:18" x14ac:dyDescent="0.15">
      <c r="B84" s="234"/>
      <c r="C84" s="134" t="s">
        <v>226</v>
      </c>
      <c r="D84" s="140"/>
      <c r="E84" s="74"/>
      <c r="F84" s="74"/>
      <c r="G84" s="75"/>
      <c r="J84" s="130" t="str">
        <f t="shared" si="2"/>
        <v/>
      </c>
    </row>
    <row r="85" spans="2:18" x14ac:dyDescent="0.15">
      <c r="B85" s="234"/>
      <c r="C85" s="134" t="s">
        <v>281</v>
      </c>
      <c r="D85" s="140"/>
      <c r="E85" s="74"/>
      <c r="F85" s="74"/>
      <c r="G85" s="75"/>
      <c r="J85" s="130" t="str">
        <f t="shared" si="2"/>
        <v/>
      </c>
      <c r="Q85" s="355"/>
      <c r="R85" s="356"/>
    </row>
    <row r="86" spans="2:18" x14ac:dyDescent="0.15">
      <c r="B86" s="234"/>
      <c r="C86" s="134" t="s">
        <v>282</v>
      </c>
      <c r="D86" s="140" t="s">
        <v>20</v>
      </c>
      <c r="E86" s="74"/>
      <c r="F86" s="74"/>
      <c r="G86" s="75"/>
      <c r="J86" s="130" t="str">
        <f t="shared" si="2"/>
        <v>×</v>
      </c>
      <c r="K86" s="208" t="str">
        <f>C86</f>
        <v>３　生体の分子メカニズム</v>
      </c>
      <c r="L86" s="209"/>
      <c r="M86" s="209"/>
      <c r="N86" s="210"/>
      <c r="Q86" s="355"/>
      <c r="R86" s="356"/>
    </row>
    <row r="87" spans="2:18" x14ac:dyDescent="0.15">
      <c r="B87" s="234"/>
      <c r="C87" s="134" t="s">
        <v>283</v>
      </c>
      <c r="D87" s="140"/>
      <c r="E87" s="74"/>
      <c r="F87" s="74"/>
      <c r="G87" s="75"/>
      <c r="J87" s="130" t="str">
        <f t="shared" si="2"/>
        <v/>
      </c>
      <c r="Q87" s="355"/>
      <c r="R87" s="356"/>
    </row>
    <row r="88" spans="2:18" x14ac:dyDescent="0.15">
      <c r="B88" s="234"/>
      <c r="C88" s="134" t="s">
        <v>284</v>
      </c>
      <c r="D88" s="140"/>
      <c r="E88" s="74"/>
      <c r="F88" s="74"/>
      <c r="G88" s="75"/>
      <c r="J88" s="130" t="str">
        <f t="shared" si="2"/>
        <v/>
      </c>
      <c r="Q88" s="355"/>
      <c r="R88" s="356"/>
    </row>
    <row r="89" spans="2:18" x14ac:dyDescent="0.15">
      <c r="B89" s="234"/>
      <c r="C89" s="134" t="s">
        <v>285</v>
      </c>
      <c r="D89" s="140"/>
      <c r="E89" s="74"/>
      <c r="F89" s="74"/>
      <c r="G89" s="75"/>
      <c r="J89" s="130" t="str">
        <f t="shared" si="2"/>
        <v/>
      </c>
      <c r="Q89" s="355"/>
      <c r="R89" s="356"/>
    </row>
    <row r="90" spans="2:18" x14ac:dyDescent="0.15">
      <c r="B90" s="234"/>
      <c r="C90" s="134" t="s">
        <v>286</v>
      </c>
      <c r="D90" s="140"/>
      <c r="E90" s="74"/>
      <c r="F90" s="74"/>
      <c r="G90" s="75"/>
      <c r="J90" s="130" t="str">
        <f t="shared" si="2"/>
        <v/>
      </c>
      <c r="Q90" s="355"/>
      <c r="R90" s="356"/>
    </row>
    <row r="91" spans="2:18" x14ac:dyDescent="0.15">
      <c r="B91" s="234"/>
      <c r="C91" s="134" t="s">
        <v>287</v>
      </c>
      <c r="D91" s="140"/>
      <c r="E91" s="74"/>
      <c r="F91" s="74"/>
      <c r="G91" s="75"/>
      <c r="J91" s="130" t="str">
        <f t="shared" si="2"/>
        <v/>
      </c>
      <c r="Q91" s="355"/>
      <c r="R91" s="356"/>
    </row>
    <row r="92" spans="2:18" x14ac:dyDescent="0.15">
      <c r="B92" s="234"/>
      <c r="C92" s="134" t="s">
        <v>288</v>
      </c>
      <c r="D92" s="140"/>
      <c r="E92" s="74"/>
      <c r="F92" s="74"/>
      <c r="G92" s="75"/>
      <c r="J92" s="130" t="str">
        <f t="shared" si="2"/>
        <v/>
      </c>
      <c r="Q92" s="355"/>
      <c r="R92" s="356"/>
    </row>
    <row r="93" spans="2:18" ht="19.5" thickBot="1" x14ac:dyDescent="0.2">
      <c r="B93" s="235"/>
      <c r="C93" s="143" t="s">
        <v>289</v>
      </c>
      <c r="D93" s="149"/>
      <c r="E93" s="79"/>
      <c r="F93" s="79"/>
      <c r="G93" s="76"/>
      <c r="J93" s="130" t="str">
        <f t="shared" si="2"/>
        <v/>
      </c>
      <c r="Q93" s="355"/>
      <c r="R93" s="356"/>
    </row>
    <row r="94" spans="2:18" x14ac:dyDescent="0.15">
      <c r="B94" s="272" t="s">
        <v>133</v>
      </c>
      <c r="C94" s="147" t="s">
        <v>290</v>
      </c>
      <c r="D94" s="140" t="s">
        <v>20</v>
      </c>
      <c r="E94" s="72"/>
      <c r="F94" s="72"/>
      <c r="G94" s="73"/>
      <c r="J94" s="130" t="str">
        <f t="shared" si="2"/>
        <v>×</v>
      </c>
      <c r="K94" s="208" t="str">
        <f>C94</f>
        <v>１　免疫血清学の概要</v>
      </c>
      <c r="L94" s="209"/>
      <c r="M94" s="209"/>
      <c r="N94" s="210"/>
    </row>
    <row r="95" spans="2:18" x14ac:dyDescent="0.15">
      <c r="B95" s="272"/>
      <c r="C95" s="134" t="s">
        <v>291</v>
      </c>
      <c r="D95" s="140"/>
      <c r="E95" s="74"/>
      <c r="F95" s="74"/>
      <c r="G95" s="75"/>
      <c r="J95" s="130" t="str">
        <f t="shared" si="2"/>
        <v/>
      </c>
    </row>
    <row r="96" spans="2:18" x14ac:dyDescent="0.15">
      <c r="B96" s="272"/>
      <c r="C96" s="134" t="s">
        <v>292</v>
      </c>
      <c r="D96" s="140"/>
      <c r="E96" s="74"/>
      <c r="F96" s="74"/>
      <c r="G96" s="75"/>
      <c r="J96" s="130" t="str">
        <f t="shared" si="2"/>
        <v/>
      </c>
    </row>
    <row r="97" spans="2:14" x14ac:dyDescent="0.15">
      <c r="B97" s="272"/>
      <c r="C97" s="261" t="s">
        <v>293</v>
      </c>
      <c r="D97" s="140"/>
      <c r="E97" s="74"/>
      <c r="F97" s="74"/>
      <c r="G97" s="75"/>
      <c r="J97" s="130" t="str">
        <f t="shared" si="2"/>
        <v/>
      </c>
      <c r="K97" s="142"/>
      <c r="L97" s="142"/>
      <c r="M97" s="142"/>
      <c r="N97" s="142"/>
    </row>
    <row r="98" spans="2:14" x14ac:dyDescent="0.15">
      <c r="B98" s="272"/>
      <c r="C98" s="134" t="s">
        <v>294</v>
      </c>
      <c r="D98" s="140" t="s">
        <v>20</v>
      </c>
      <c r="E98" s="74"/>
      <c r="F98" s="74"/>
      <c r="G98" s="75"/>
      <c r="J98" s="130" t="str">
        <f t="shared" si="2"/>
        <v>×</v>
      </c>
      <c r="K98" s="359" t="str">
        <f>C98</f>
        <v>２　各種免疫</v>
      </c>
      <c r="L98" s="288"/>
      <c r="M98" s="288"/>
      <c r="N98" s="285"/>
    </row>
    <row r="99" spans="2:14" x14ac:dyDescent="0.15">
      <c r="B99" s="272"/>
      <c r="C99" s="134" t="s">
        <v>295</v>
      </c>
      <c r="D99" s="140"/>
      <c r="E99" s="74"/>
      <c r="F99" s="74"/>
      <c r="G99" s="75"/>
      <c r="J99" s="130" t="str">
        <f t="shared" si="2"/>
        <v/>
      </c>
    </row>
    <row r="100" spans="2:14" x14ac:dyDescent="0.15">
      <c r="B100" s="272"/>
      <c r="C100" s="134" t="s">
        <v>296</v>
      </c>
      <c r="D100" s="140"/>
      <c r="E100" s="74"/>
      <c r="F100" s="74"/>
      <c r="G100" s="75"/>
      <c r="J100" s="130" t="str">
        <f t="shared" si="2"/>
        <v/>
      </c>
    </row>
    <row r="101" spans="2:14" x14ac:dyDescent="0.15">
      <c r="B101" s="272"/>
      <c r="C101" s="261" t="s">
        <v>297</v>
      </c>
      <c r="D101" s="140"/>
      <c r="E101" s="74"/>
      <c r="F101" s="74"/>
      <c r="G101" s="75"/>
      <c r="J101" s="130" t="str">
        <f t="shared" si="2"/>
        <v/>
      </c>
    </row>
    <row r="102" spans="2:14" x14ac:dyDescent="0.15">
      <c r="B102" s="272"/>
      <c r="C102" s="134" t="s">
        <v>298</v>
      </c>
      <c r="D102" s="140"/>
      <c r="E102" s="74"/>
      <c r="F102" s="74"/>
      <c r="G102" s="75"/>
      <c r="J102" s="130" t="str">
        <f t="shared" si="2"/>
        <v/>
      </c>
      <c r="K102" s="142"/>
      <c r="L102" s="142"/>
      <c r="M102" s="142"/>
      <c r="N102" s="142"/>
    </row>
    <row r="103" spans="2:14" x14ac:dyDescent="0.15">
      <c r="B103" s="272"/>
      <c r="C103" s="134" t="s">
        <v>299</v>
      </c>
      <c r="D103" s="140"/>
      <c r="E103" s="74"/>
      <c r="F103" s="74"/>
      <c r="G103" s="75"/>
      <c r="J103" s="130" t="str">
        <f t="shared" si="2"/>
        <v/>
      </c>
      <c r="K103" s="142"/>
      <c r="L103" s="142"/>
      <c r="M103" s="142"/>
      <c r="N103" s="142"/>
    </row>
    <row r="104" spans="2:14" x14ac:dyDescent="0.15">
      <c r="B104" s="272"/>
      <c r="C104" s="134" t="s">
        <v>300</v>
      </c>
      <c r="D104" s="140"/>
      <c r="E104" s="74"/>
      <c r="F104" s="74"/>
      <c r="G104" s="75"/>
      <c r="J104" s="130" t="str">
        <f t="shared" si="2"/>
        <v/>
      </c>
    </row>
    <row r="105" spans="2:14" x14ac:dyDescent="0.15">
      <c r="B105" s="272"/>
      <c r="C105" s="128" t="s">
        <v>301</v>
      </c>
      <c r="D105" s="140" t="s">
        <v>20</v>
      </c>
      <c r="E105" s="74"/>
      <c r="F105" s="74"/>
      <c r="G105" s="75"/>
      <c r="J105" s="130" t="str">
        <f t="shared" si="2"/>
        <v>×</v>
      </c>
      <c r="K105" s="359" t="str">
        <f>C105</f>
        <v>３　輸血検査</v>
      </c>
      <c r="L105" s="288"/>
      <c r="M105" s="288"/>
      <c r="N105" s="285"/>
    </row>
    <row r="106" spans="2:14" x14ac:dyDescent="0.15">
      <c r="B106" s="272"/>
      <c r="C106" s="134" t="s">
        <v>302</v>
      </c>
      <c r="D106" s="140"/>
      <c r="E106" s="74"/>
      <c r="F106" s="74"/>
      <c r="G106" s="75"/>
      <c r="J106" s="130" t="str">
        <f t="shared" si="2"/>
        <v/>
      </c>
    </row>
    <row r="107" spans="2:14" ht="19.5" thickBot="1" x14ac:dyDescent="0.2">
      <c r="B107" s="273"/>
      <c r="C107" s="143" t="s">
        <v>303</v>
      </c>
      <c r="D107" s="149"/>
      <c r="E107" s="79"/>
      <c r="F107" s="79"/>
      <c r="G107" s="76"/>
      <c r="J107" s="130" t="str">
        <f t="shared" si="2"/>
        <v/>
      </c>
      <c r="K107" s="142"/>
      <c r="L107" s="142"/>
      <c r="M107" s="142"/>
      <c r="N107" s="142"/>
    </row>
    <row r="108" spans="2:14" x14ac:dyDescent="0.15">
      <c r="B108" s="272" t="s">
        <v>132</v>
      </c>
      <c r="C108" s="147" t="s">
        <v>304</v>
      </c>
      <c r="D108" s="140" t="s">
        <v>20</v>
      </c>
      <c r="E108" s="72"/>
      <c r="F108" s="72"/>
      <c r="G108" s="73"/>
      <c r="J108" s="130" t="str">
        <f t="shared" si="2"/>
        <v>×</v>
      </c>
      <c r="K108" s="359" t="str">
        <f>C108</f>
        <v>１　呼吸器系薬剤</v>
      </c>
      <c r="L108" s="288"/>
      <c r="M108" s="288"/>
      <c r="N108" s="285"/>
    </row>
    <row r="109" spans="2:14" x14ac:dyDescent="0.15">
      <c r="B109" s="272"/>
      <c r="C109" s="134" t="s">
        <v>305</v>
      </c>
      <c r="D109" s="140"/>
      <c r="E109" s="72"/>
      <c r="F109" s="72"/>
      <c r="G109" s="73"/>
      <c r="J109" s="130" t="str">
        <f t="shared" si="2"/>
        <v/>
      </c>
      <c r="K109" s="142"/>
      <c r="L109" s="142"/>
      <c r="M109" s="142"/>
      <c r="N109" s="142"/>
    </row>
    <row r="110" spans="2:14" x14ac:dyDescent="0.15">
      <c r="B110" s="272"/>
      <c r="C110" s="134" t="s">
        <v>306</v>
      </c>
      <c r="D110" s="140"/>
      <c r="E110" s="74"/>
      <c r="F110" s="74"/>
      <c r="G110" s="75"/>
      <c r="J110" s="130" t="str">
        <f t="shared" si="2"/>
        <v/>
      </c>
    </row>
    <row r="111" spans="2:14" x14ac:dyDescent="0.15">
      <c r="B111" s="272"/>
      <c r="C111" s="134" t="s">
        <v>307</v>
      </c>
      <c r="D111" s="140" t="s">
        <v>20</v>
      </c>
      <c r="E111" s="74"/>
      <c r="F111" s="74"/>
      <c r="G111" s="75"/>
      <c r="J111" s="130" t="str">
        <f t="shared" si="2"/>
        <v>×</v>
      </c>
      <c r="K111" s="359" t="str">
        <f>C111</f>
        <v>２　循環器系薬剤</v>
      </c>
      <c r="L111" s="288"/>
      <c r="M111" s="288"/>
      <c r="N111" s="285"/>
    </row>
    <row r="112" spans="2:14" x14ac:dyDescent="0.15">
      <c r="B112" s="272"/>
      <c r="C112" s="134" t="s">
        <v>308</v>
      </c>
      <c r="D112" s="140"/>
      <c r="E112" s="74"/>
      <c r="F112" s="74"/>
      <c r="G112" s="75"/>
      <c r="J112" s="130" t="str">
        <f t="shared" si="2"/>
        <v/>
      </c>
    </row>
    <row r="113" spans="2:15" x14ac:dyDescent="0.15">
      <c r="B113" s="272"/>
      <c r="C113" s="134" t="s">
        <v>309</v>
      </c>
      <c r="D113" s="140"/>
      <c r="E113" s="74"/>
      <c r="F113" s="74"/>
      <c r="G113" s="75"/>
      <c r="J113" s="130" t="str">
        <f t="shared" si="2"/>
        <v/>
      </c>
      <c r="K113" s="142"/>
      <c r="L113" s="142"/>
      <c r="M113" s="142"/>
      <c r="N113" s="142"/>
    </row>
    <row r="114" spans="2:15" x14ac:dyDescent="0.15">
      <c r="B114" s="272"/>
      <c r="C114" s="261" t="s">
        <v>310</v>
      </c>
      <c r="D114" s="140"/>
      <c r="E114" s="74"/>
      <c r="F114" s="74"/>
      <c r="G114" s="75"/>
      <c r="J114" s="130" t="str">
        <f t="shared" si="2"/>
        <v/>
      </c>
    </row>
    <row r="115" spans="2:15" x14ac:dyDescent="0.15">
      <c r="B115" s="272"/>
      <c r="C115" s="134" t="s">
        <v>311</v>
      </c>
      <c r="D115" s="140"/>
      <c r="E115" s="74"/>
      <c r="F115" s="74"/>
      <c r="G115" s="75"/>
      <c r="J115" s="130" t="str">
        <f t="shared" si="2"/>
        <v/>
      </c>
      <c r="K115" s="142"/>
      <c r="L115" s="142"/>
      <c r="M115" s="142"/>
      <c r="N115" s="142"/>
    </row>
    <row r="116" spans="2:15" x14ac:dyDescent="0.15">
      <c r="B116" s="272"/>
      <c r="C116" s="134" t="s">
        <v>312</v>
      </c>
      <c r="D116" s="140" t="s">
        <v>20</v>
      </c>
      <c r="E116" s="74"/>
      <c r="F116" s="74"/>
      <c r="G116" s="75"/>
      <c r="J116" s="130" t="str">
        <f t="shared" si="2"/>
        <v>×</v>
      </c>
      <c r="K116" s="359" t="str">
        <f>C116</f>
        <v>３　利尿薬</v>
      </c>
      <c r="L116" s="288"/>
      <c r="M116" s="288"/>
      <c r="N116" s="285"/>
    </row>
    <row r="117" spans="2:15" x14ac:dyDescent="0.15">
      <c r="B117" s="272"/>
      <c r="C117" s="134" t="s">
        <v>313</v>
      </c>
      <c r="D117" s="140" t="s">
        <v>20</v>
      </c>
      <c r="E117" s="74"/>
      <c r="F117" s="74"/>
      <c r="G117" s="75"/>
      <c r="J117" s="130" t="str">
        <f t="shared" si="2"/>
        <v>×</v>
      </c>
      <c r="K117" s="359" t="str">
        <f>C117</f>
        <v>４　脳神経系薬剤</v>
      </c>
      <c r="L117" s="288"/>
      <c r="M117" s="288"/>
      <c r="N117" s="285"/>
    </row>
    <row r="118" spans="2:15" x14ac:dyDescent="0.15">
      <c r="B118" s="272"/>
      <c r="C118" s="134" t="s">
        <v>314</v>
      </c>
      <c r="D118" s="140"/>
      <c r="E118" s="74"/>
      <c r="F118" s="74"/>
      <c r="G118" s="75"/>
      <c r="J118" s="130" t="str">
        <f t="shared" si="2"/>
        <v/>
      </c>
      <c r="K118" s="142"/>
      <c r="L118" s="142"/>
      <c r="M118" s="142"/>
      <c r="N118" s="142"/>
    </row>
    <row r="119" spans="2:15" x14ac:dyDescent="0.15">
      <c r="B119" s="272"/>
      <c r="C119" s="134" t="s">
        <v>315</v>
      </c>
      <c r="D119" s="140"/>
      <c r="E119" s="74"/>
      <c r="F119" s="74"/>
      <c r="G119" s="75"/>
      <c r="J119" s="130" t="str">
        <f t="shared" si="2"/>
        <v/>
      </c>
    </row>
    <row r="120" spans="2:15" x14ac:dyDescent="0.15">
      <c r="B120" s="272"/>
      <c r="C120" s="354" t="s">
        <v>316</v>
      </c>
      <c r="D120" s="140"/>
      <c r="E120" s="74"/>
      <c r="F120" s="74"/>
      <c r="G120" s="75"/>
      <c r="J120" s="130" t="str">
        <f t="shared" si="2"/>
        <v/>
      </c>
      <c r="K120" s="142"/>
      <c r="L120" s="142"/>
      <c r="M120" s="142"/>
      <c r="N120" s="142"/>
    </row>
    <row r="121" spans="2:15" x14ac:dyDescent="0.15">
      <c r="B121" s="272"/>
      <c r="C121" s="134" t="s">
        <v>317</v>
      </c>
      <c r="D121" s="140" t="s">
        <v>20</v>
      </c>
      <c r="E121" s="74"/>
      <c r="F121" s="74"/>
      <c r="G121" s="75"/>
      <c r="J121" s="130" t="str">
        <f t="shared" si="2"/>
        <v>×</v>
      </c>
      <c r="K121" s="359" t="str">
        <f>C121</f>
        <v>５　抗菌薬</v>
      </c>
      <c r="L121" s="288"/>
      <c r="M121" s="288"/>
      <c r="N121" s="285"/>
      <c r="O121" s="142"/>
    </row>
    <row r="122" spans="2:15" ht="19.5" thickBot="1" x14ac:dyDescent="0.2">
      <c r="B122" s="273"/>
      <c r="C122" s="143" t="s">
        <v>318</v>
      </c>
      <c r="D122" s="149" t="s">
        <v>20</v>
      </c>
      <c r="E122" s="79"/>
      <c r="F122" s="79"/>
      <c r="G122" s="76"/>
      <c r="J122" s="130" t="str">
        <f t="shared" si="2"/>
        <v>×</v>
      </c>
      <c r="K122" s="359" t="str">
        <f>C122</f>
        <v>６　抗悪性腫瘍薬</v>
      </c>
      <c r="L122" s="288"/>
      <c r="M122" s="288"/>
      <c r="N122" s="285"/>
      <c r="O122" s="142"/>
    </row>
    <row r="123" spans="2:15" x14ac:dyDescent="0.15">
      <c r="B123" s="234" t="s">
        <v>319</v>
      </c>
      <c r="C123" s="147" t="s">
        <v>320</v>
      </c>
      <c r="D123" s="257" t="s">
        <v>20</v>
      </c>
      <c r="E123" s="72"/>
      <c r="F123" s="72"/>
      <c r="G123" s="73"/>
      <c r="J123" s="130" t="str">
        <f t="shared" si="2"/>
        <v>×</v>
      </c>
      <c r="K123" s="359" t="str">
        <f t="shared" ref="K123:K128" si="3">C123</f>
        <v>１　専門職種の理解</v>
      </c>
      <c r="L123" s="288"/>
      <c r="M123" s="288"/>
      <c r="N123" s="285"/>
    </row>
    <row r="124" spans="2:15" x14ac:dyDescent="0.15">
      <c r="B124" s="234"/>
      <c r="C124" s="134" t="s">
        <v>829</v>
      </c>
      <c r="D124" s="140" t="s">
        <v>20</v>
      </c>
      <c r="E124" s="74"/>
      <c r="F124" s="74"/>
      <c r="G124" s="75"/>
      <c r="J124" s="130" t="str">
        <f t="shared" si="2"/>
        <v>×</v>
      </c>
      <c r="K124" s="208" t="str">
        <f t="shared" si="3"/>
        <v>２　疾病と医療チーム</v>
      </c>
      <c r="L124" s="209"/>
      <c r="M124" s="209"/>
      <c r="N124" s="210"/>
    </row>
    <row r="125" spans="2:15" x14ac:dyDescent="0.15">
      <c r="B125" s="234"/>
      <c r="C125" s="134" t="s">
        <v>321</v>
      </c>
      <c r="D125" s="140" t="s">
        <v>20</v>
      </c>
      <c r="E125" s="74"/>
      <c r="F125" s="74"/>
      <c r="G125" s="75"/>
      <c r="J125" s="130" t="str">
        <f t="shared" si="2"/>
        <v>×</v>
      </c>
      <c r="K125" s="136" t="str">
        <f t="shared" si="3"/>
        <v>３　医療チームによる患者対応</v>
      </c>
      <c r="L125" s="137"/>
      <c r="M125" s="137"/>
      <c r="N125" s="138"/>
    </row>
    <row r="126" spans="2:15" ht="19.5" thickBot="1" x14ac:dyDescent="0.2">
      <c r="B126" s="235"/>
      <c r="C126" s="143" t="s">
        <v>322</v>
      </c>
      <c r="D126" s="149" t="s">
        <v>20</v>
      </c>
      <c r="E126" s="79"/>
      <c r="F126" s="79"/>
      <c r="G126" s="76"/>
      <c r="J126" s="130" t="str">
        <f t="shared" si="2"/>
        <v>×</v>
      </c>
      <c r="K126" s="208" t="str">
        <f t="shared" si="3"/>
        <v>４　患者の心理</v>
      </c>
      <c r="L126" s="209"/>
      <c r="M126" s="209"/>
      <c r="N126" s="210"/>
    </row>
    <row r="127" spans="2:15" x14ac:dyDescent="0.15">
      <c r="B127" s="234" t="s">
        <v>191</v>
      </c>
      <c r="C127" s="147" t="s">
        <v>323</v>
      </c>
      <c r="D127" s="257" t="s">
        <v>20</v>
      </c>
      <c r="E127" s="72"/>
      <c r="F127" s="72"/>
      <c r="G127" s="73"/>
      <c r="J127" s="130" t="str">
        <f t="shared" si="2"/>
        <v>×</v>
      </c>
      <c r="K127" s="208" t="str">
        <f t="shared" si="3"/>
        <v>１　医事法規概説</v>
      </c>
      <c r="L127" s="209"/>
      <c r="M127" s="209"/>
      <c r="N127" s="210"/>
    </row>
    <row r="128" spans="2:15" x14ac:dyDescent="0.15">
      <c r="B128" s="234"/>
      <c r="C128" s="134" t="s">
        <v>324</v>
      </c>
      <c r="D128" s="140" t="s">
        <v>20</v>
      </c>
      <c r="E128" s="74"/>
      <c r="F128" s="74"/>
      <c r="G128" s="75"/>
      <c r="J128" s="130" t="str">
        <f t="shared" si="2"/>
        <v>×</v>
      </c>
      <c r="K128" s="208" t="str">
        <f t="shared" si="3"/>
        <v>２　臨床工学技士法</v>
      </c>
      <c r="L128" s="209"/>
      <c r="M128" s="209"/>
      <c r="N128" s="210"/>
    </row>
    <row r="129" spans="2:14" x14ac:dyDescent="0.15">
      <c r="B129" s="234"/>
      <c r="C129" s="134" t="s">
        <v>326</v>
      </c>
      <c r="D129" s="140"/>
      <c r="E129" s="74"/>
      <c r="F129" s="74"/>
      <c r="G129" s="75"/>
      <c r="J129" s="130" t="str">
        <f t="shared" si="2"/>
        <v/>
      </c>
    </row>
    <row r="130" spans="2:14" x14ac:dyDescent="0.15">
      <c r="B130" s="234"/>
      <c r="C130" s="134" t="s">
        <v>327</v>
      </c>
      <c r="D130" s="140"/>
      <c r="E130" s="74"/>
      <c r="F130" s="74"/>
      <c r="G130" s="75"/>
      <c r="J130" s="130" t="str">
        <f t="shared" si="2"/>
        <v/>
      </c>
    </row>
    <row r="131" spans="2:14" x14ac:dyDescent="0.15">
      <c r="B131" s="234"/>
      <c r="C131" s="261" t="s">
        <v>328</v>
      </c>
      <c r="D131" s="140"/>
      <c r="E131" s="74"/>
      <c r="F131" s="74"/>
      <c r="G131" s="75"/>
      <c r="J131" s="130" t="str">
        <f t="shared" si="2"/>
        <v/>
      </c>
    </row>
    <row r="132" spans="2:14" x14ac:dyDescent="0.15">
      <c r="B132" s="234"/>
      <c r="C132" s="134" t="s">
        <v>325</v>
      </c>
      <c r="D132" s="140" t="s">
        <v>20</v>
      </c>
      <c r="E132" s="74"/>
      <c r="F132" s="74"/>
      <c r="G132" s="75"/>
      <c r="J132" s="130" t="str">
        <f t="shared" si="2"/>
        <v>×</v>
      </c>
      <c r="K132" s="208" t="str">
        <f>C132</f>
        <v>３　関連法規</v>
      </c>
      <c r="L132" s="209"/>
      <c r="M132" s="209"/>
      <c r="N132" s="210"/>
    </row>
    <row r="133" spans="2:14" ht="37.5" x14ac:dyDescent="0.15">
      <c r="B133" s="234"/>
      <c r="C133" s="134" t="s">
        <v>329</v>
      </c>
      <c r="D133" s="140"/>
      <c r="E133" s="74"/>
      <c r="F133" s="74"/>
      <c r="G133" s="75"/>
      <c r="J133" s="130" t="str">
        <f t="shared" si="2"/>
        <v/>
      </c>
    </row>
    <row r="134" spans="2:14" x14ac:dyDescent="0.15">
      <c r="B134" s="234"/>
      <c r="C134" s="134" t="s">
        <v>330</v>
      </c>
      <c r="D134" s="140"/>
      <c r="E134" s="74"/>
      <c r="F134" s="74"/>
      <c r="G134" s="75"/>
      <c r="J134" s="130" t="str">
        <f t="shared" si="2"/>
        <v/>
      </c>
    </row>
    <row r="135" spans="2:14" x14ac:dyDescent="0.15">
      <c r="B135" s="234"/>
      <c r="C135" s="134" t="s">
        <v>331</v>
      </c>
      <c r="D135" s="140"/>
      <c r="E135" s="74"/>
      <c r="F135" s="74"/>
      <c r="G135" s="75"/>
      <c r="J135" s="130" t="str">
        <f t="shared" ref="J135:J198" si="4">IF(AND(OR(D135="◎",D135="◎※１"),OR(E135="",F135="",G135="")),"×","")</f>
        <v/>
      </c>
    </row>
    <row r="136" spans="2:14" ht="19.5" thickBot="1" x14ac:dyDescent="0.2">
      <c r="B136" s="235"/>
      <c r="C136" s="143" t="s">
        <v>332</v>
      </c>
      <c r="D136" s="149" t="s">
        <v>20</v>
      </c>
      <c r="E136" s="79"/>
      <c r="F136" s="79"/>
      <c r="G136" s="76"/>
      <c r="J136" s="130" t="str">
        <f t="shared" si="4"/>
        <v>×</v>
      </c>
      <c r="K136" s="208" t="str">
        <f>C136</f>
        <v>４　医療過誤</v>
      </c>
      <c r="L136" s="209"/>
      <c r="M136" s="209"/>
      <c r="N136" s="210"/>
    </row>
    <row r="137" spans="2:14" x14ac:dyDescent="0.15">
      <c r="B137" s="234" t="s">
        <v>192</v>
      </c>
      <c r="C137" s="147" t="s">
        <v>253</v>
      </c>
      <c r="D137" s="257" t="s">
        <v>20</v>
      </c>
      <c r="E137" s="72"/>
      <c r="F137" s="72"/>
      <c r="G137" s="73"/>
      <c r="J137" s="130" t="str">
        <f t="shared" si="4"/>
        <v>×</v>
      </c>
      <c r="K137" s="208" t="str">
        <f>C137</f>
        <v>１　総論</v>
      </c>
      <c r="L137" s="209"/>
      <c r="M137" s="209"/>
      <c r="N137" s="210"/>
    </row>
    <row r="138" spans="2:14" x14ac:dyDescent="0.15">
      <c r="B138" s="234"/>
      <c r="C138" s="134" t="s">
        <v>333</v>
      </c>
      <c r="D138" s="140"/>
      <c r="E138" s="74"/>
      <c r="F138" s="74"/>
      <c r="G138" s="75"/>
      <c r="J138" s="130" t="str">
        <f t="shared" si="4"/>
        <v/>
      </c>
    </row>
    <row r="139" spans="2:14" x14ac:dyDescent="0.15">
      <c r="B139" s="234"/>
      <c r="C139" s="134" t="s">
        <v>334</v>
      </c>
      <c r="D139" s="140"/>
      <c r="E139" s="74"/>
      <c r="F139" s="74"/>
      <c r="G139" s="75"/>
      <c r="J139" s="130" t="str">
        <f t="shared" si="4"/>
        <v/>
      </c>
    </row>
    <row r="140" spans="2:14" x14ac:dyDescent="0.15">
      <c r="B140" s="234"/>
      <c r="C140" s="134" t="s">
        <v>242</v>
      </c>
      <c r="D140" s="140" t="s">
        <v>20</v>
      </c>
      <c r="E140" s="74"/>
      <c r="F140" s="74"/>
      <c r="G140" s="75"/>
      <c r="J140" s="130" t="str">
        <f t="shared" si="4"/>
        <v>×</v>
      </c>
      <c r="K140" s="208" t="str">
        <f>C140</f>
        <v>２　各論</v>
      </c>
      <c r="L140" s="209"/>
      <c r="M140" s="209"/>
      <c r="N140" s="210"/>
    </row>
    <row r="141" spans="2:14" x14ac:dyDescent="0.15">
      <c r="B141" s="234"/>
      <c r="C141" s="134" t="s">
        <v>335</v>
      </c>
      <c r="D141" s="140"/>
      <c r="E141" s="74"/>
      <c r="F141" s="74"/>
      <c r="G141" s="75"/>
      <c r="J141" s="130" t="str">
        <f t="shared" si="4"/>
        <v/>
      </c>
    </row>
    <row r="142" spans="2:14" x14ac:dyDescent="0.15">
      <c r="B142" s="234"/>
      <c r="C142" s="134" t="s">
        <v>336</v>
      </c>
      <c r="D142" s="140"/>
      <c r="E142" s="74"/>
      <c r="F142" s="74"/>
      <c r="G142" s="75"/>
      <c r="J142" s="130" t="str">
        <f t="shared" si="4"/>
        <v/>
      </c>
    </row>
    <row r="143" spans="2:14" x14ac:dyDescent="0.15">
      <c r="B143" s="234"/>
      <c r="C143" s="261" t="s">
        <v>337</v>
      </c>
      <c r="D143" s="140"/>
      <c r="E143" s="74"/>
      <c r="F143" s="74"/>
      <c r="G143" s="75"/>
      <c r="J143" s="130" t="str">
        <f t="shared" si="4"/>
        <v/>
      </c>
    </row>
    <row r="144" spans="2:14" x14ac:dyDescent="0.15">
      <c r="B144" s="234"/>
      <c r="C144" s="134" t="s">
        <v>338</v>
      </c>
      <c r="D144" s="140"/>
      <c r="E144" s="74"/>
      <c r="F144" s="74"/>
      <c r="G144" s="75"/>
      <c r="J144" s="130" t="str">
        <f t="shared" si="4"/>
        <v/>
      </c>
    </row>
    <row r="145" spans="2:14" x14ac:dyDescent="0.15">
      <c r="B145" s="234"/>
      <c r="C145" s="134" t="s">
        <v>339</v>
      </c>
      <c r="D145" s="140"/>
      <c r="E145" s="74"/>
      <c r="F145" s="74"/>
      <c r="G145" s="75"/>
      <c r="J145" s="130" t="str">
        <f t="shared" si="4"/>
        <v/>
      </c>
      <c r="K145" s="142"/>
      <c r="L145" s="142"/>
      <c r="M145" s="142"/>
      <c r="N145" s="142"/>
    </row>
    <row r="146" spans="2:14" x14ac:dyDescent="0.15">
      <c r="B146" s="234"/>
      <c r="C146" s="134" t="s">
        <v>340</v>
      </c>
      <c r="D146" s="140"/>
      <c r="E146" s="74"/>
      <c r="F146" s="74"/>
      <c r="G146" s="75"/>
      <c r="J146" s="130" t="str">
        <f t="shared" si="4"/>
        <v/>
      </c>
    </row>
    <row r="147" spans="2:14" x14ac:dyDescent="0.15">
      <c r="B147" s="234"/>
      <c r="C147" s="134" t="s">
        <v>341</v>
      </c>
      <c r="D147" s="140"/>
      <c r="E147" s="74"/>
      <c r="F147" s="74"/>
      <c r="G147" s="75"/>
      <c r="J147" s="130" t="str">
        <f t="shared" si="4"/>
        <v/>
      </c>
    </row>
    <row r="148" spans="2:14" ht="37.5" x14ac:dyDescent="0.15">
      <c r="B148" s="234"/>
      <c r="C148" s="134" t="s">
        <v>342</v>
      </c>
      <c r="D148" s="140"/>
      <c r="E148" s="74"/>
      <c r="F148" s="74"/>
      <c r="G148" s="75"/>
      <c r="J148" s="130" t="str">
        <f t="shared" si="4"/>
        <v/>
      </c>
    </row>
    <row r="149" spans="2:14" ht="19.5" thickBot="1" x14ac:dyDescent="0.2">
      <c r="B149" s="235"/>
      <c r="C149" s="143" t="s">
        <v>343</v>
      </c>
      <c r="D149" s="149" t="s">
        <v>20</v>
      </c>
      <c r="E149" s="79"/>
      <c r="F149" s="79"/>
      <c r="G149" s="76"/>
      <c r="J149" s="130" t="str">
        <f t="shared" si="4"/>
        <v>×</v>
      </c>
      <c r="K149" s="208" t="str">
        <f>C149</f>
        <v>３　実習</v>
      </c>
      <c r="L149" s="209"/>
      <c r="M149" s="209"/>
      <c r="N149" s="210"/>
    </row>
    <row r="150" spans="2:14" x14ac:dyDescent="0.15">
      <c r="B150" s="234" t="s">
        <v>193</v>
      </c>
      <c r="C150" s="147" t="s">
        <v>253</v>
      </c>
      <c r="D150" s="257" t="s">
        <v>20</v>
      </c>
      <c r="E150" s="72"/>
      <c r="F150" s="72"/>
      <c r="G150" s="73"/>
      <c r="J150" s="130" t="str">
        <f t="shared" si="4"/>
        <v>×</v>
      </c>
      <c r="K150" s="208" t="str">
        <f>C150</f>
        <v>１　総論</v>
      </c>
      <c r="L150" s="209"/>
      <c r="M150" s="209"/>
      <c r="N150" s="210"/>
    </row>
    <row r="151" spans="2:14" x14ac:dyDescent="0.15">
      <c r="B151" s="234"/>
      <c r="C151" s="134" t="s">
        <v>344</v>
      </c>
      <c r="D151" s="140"/>
      <c r="E151" s="74"/>
      <c r="F151" s="74"/>
      <c r="G151" s="75"/>
      <c r="J151" s="130" t="str">
        <f t="shared" si="4"/>
        <v/>
      </c>
    </row>
    <row r="152" spans="2:14" x14ac:dyDescent="0.15">
      <c r="B152" s="234"/>
      <c r="C152" s="134" t="s">
        <v>345</v>
      </c>
      <c r="D152" s="140"/>
      <c r="E152" s="74"/>
      <c r="F152" s="74"/>
      <c r="G152" s="75"/>
      <c r="J152" s="130" t="str">
        <f t="shared" si="4"/>
        <v/>
      </c>
    </row>
    <row r="153" spans="2:14" x14ac:dyDescent="0.15">
      <c r="B153" s="234"/>
      <c r="C153" s="134" t="s">
        <v>242</v>
      </c>
      <c r="D153" s="140" t="s">
        <v>20</v>
      </c>
      <c r="E153" s="74"/>
      <c r="F153" s="74"/>
      <c r="G153" s="75"/>
      <c r="J153" s="130" t="str">
        <f t="shared" si="4"/>
        <v>×</v>
      </c>
      <c r="K153" s="208" t="str">
        <f>C153</f>
        <v>２　各論</v>
      </c>
      <c r="L153" s="209"/>
      <c r="M153" s="209"/>
      <c r="N153" s="210"/>
    </row>
    <row r="154" spans="2:14" x14ac:dyDescent="0.15">
      <c r="B154" s="234"/>
      <c r="C154" s="134" t="s">
        <v>346</v>
      </c>
      <c r="D154" s="140"/>
      <c r="E154" s="74"/>
      <c r="F154" s="74"/>
      <c r="G154" s="75"/>
      <c r="J154" s="130" t="str">
        <f t="shared" si="4"/>
        <v/>
      </c>
    </row>
    <row r="155" spans="2:14" x14ac:dyDescent="0.15">
      <c r="B155" s="234"/>
      <c r="C155" s="134" t="s">
        <v>347</v>
      </c>
      <c r="D155" s="140"/>
      <c r="E155" s="74"/>
      <c r="F155" s="74"/>
      <c r="G155" s="75"/>
      <c r="J155" s="130" t="str">
        <f t="shared" si="4"/>
        <v/>
      </c>
    </row>
    <row r="156" spans="2:14" x14ac:dyDescent="0.15">
      <c r="B156" s="234"/>
      <c r="C156" s="261" t="s">
        <v>348</v>
      </c>
      <c r="D156" s="140"/>
      <c r="E156" s="74"/>
      <c r="F156" s="74"/>
      <c r="G156" s="75"/>
      <c r="J156" s="130" t="str">
        <f t="shared" si="4"/>
        <v/>
      </c>
    </row>
    <row r="157" spans="2:14" x14ac:dyDescent="0.15">
      <c r="B157" s="234"/>
      <c r="C157" s="134" t="s">
        <v>349</v>
      </c>
      <c r="D157" s="140"/>
      <c r="E157" s="74"/>
      <c r="F157" s="74"/>
      <c r="G157" s="75"/>
      <c r="J157" s="130" t="str">
        <f t="shared" si="4"/>
        <v/>
      </c>
    </row>
    <row r="158" spans="2:14" ht="37.5" x14ac:dyDescent="0.15">
      <c r="B158" s="234"/>
      <c r="C158" s="134" t="s">
        <v>350</v>
      </c>
      <c r="D158" s="140"/>
      <c r="E158" s="74"/>
      <c r="F158" s="74"/>
      <c r="G158" s="75"/>
      <c r="J158" s="130" t="str">
        <f t="shared" si="4"/>
        <v/>
      </c>
    </row>
    <row r="159" spans="2:14" ht="19.5" thickBot="1" x14ac:dyDescent="0.2">
      <c r="B159" s="235"/>
      <c r="C159" s="143" t="s">
        <v>343</v>
      </c>
      <c r="D159" s="149" t="s">
        <v>20</v>
      </c>
      <c r="E159" s="79"/>
      <c r="F159" s="79"/>
      <c r="G159" s="76"/>
      <c r="J159" s="130" t="str">
        <f t="shared" si="4"/>
        <v>×</v>
      </c>
      <c r="K159" s="208" t="str">
        <f>C159</f>
        <v>３　実習</v>
      </c>
      <c r="L159" s="209"/>
      <c r="M159" s="209"/>
      <c r="N159" s="210"/>
    </row>
    <row r="160" spans="2:14" x14ac:dyDescent="0.15">
      <c r="B160" s="234" t="s">
        <v>196</v>
      </c>
      <c r="C160" s="147" t="s">
        <v>352</v>
      </c>
      <c r="D160" s="140" t="s">
        <v>20</v>
      </c>
      <c r="E160" s="72"/>
      <c r="F160" s="72"/>
      <c r="G160" s="73"/>
      <c r="J160" s="130" t="str">
        <f t="shared" si="4"/>
        <v>×</v>
      </c>
      <c r="K160" s="208" t="str">
        <f>C160</f>
        <v>Ⅰ　医用工学概論</v>
      </c>
      <c r="L160" s="209"/>
      <c r="M160" s="209"/>
      <c r="N160" s="210"/>
    </row>
    <row r="161" spans="2:14" x14ac:dyDescent="0.15">
      <c r="B161" s="234"/>
      <c r="C161" s="134" t="s">
        <v>253</v>
      </c>
      <c r="D161" s="140"/>
      <c r="E161" s="74"/>
      <c r="F161" s="74"/>
      <c r="G161" s="75"/>
      <c r="J161" s="130" t="str">
        <f t="shared" si="4"/>
        <v/>
      </c>
    </row>
    <row r="162" spans="2:14" x14ac:dyDescent="0.15">
      <c r="B162" s="234"/>
      <c r="C162" s="134" t="s">
        <v>353</v>
      </c>
      <c r="D162" s="140"/>
      <c r="E162" s="74"/>
      <c r="F162" s="74"/>
      <c r="G162" s="75"/>
      <c r="J162" s="130" t="str">
        <f t="shared" si="4"/>
        <v/>
      </c>
    </row>
    <row r="163" spans="2:14" x14ac:dyDescent="0.15">
      <c r="B163" s="234"/>
      <c r="C163" s="134" t="s">
        <v>354</v>
      </c>
      <c r="D163" s="140"/>
      <c r="E163" s="74"/>
      <c r="F163" s="74"/>
      <c r="G163" s="75"/>
      <c r="J163" s="130" t="str">
        <f t="shared" si="4"/>
        <v/>
      </c>
    </row>
    <row r="164" spans="2:14" x14ac:dyDescent="0.15">
      <c r="B164" s="234"/>
      <c r="C164" s="134" t="s">
        <v>242</v>
      </c>
      <c r="D164" s="140"/>
      <c r="E164" s="74"/>
      <c r="F164" s="74"/>
      <c r="G164" s="75"/>
      <c r="J164" s="130" t="str">
        <f t="shared" si="4"/>
        <v/>
      </c>
    </row>
    <row r="165" spans="2:14" ht="37.5" x14ac:dyDescent="0.15">
      <c r="B165" s="234"/>
      <c r="C165" s="134" t="s">
        <v>355</v>
      </c>
      <c r="D165" s="140"/>
      <c r="E165" s="74"/>
      <c r="F165" s="74"/>
      <c r="G165" s="75"/>
      <c r="J165" s="130" t="str">
        <f t="shared" si="4"/>
        <v/>
      </c>
    </row>
    <row r="166" spans="2:14" x14ac:dyDescent="0.15">
      <c r="B166" s="234"/>
      <c r="C166" s="134" t="s">
        <v>356</v>
      </c>
      <c r="D166" s="140"/>
      <c r="E166" s="74"/>
      <c r="F166" s="74"/>
      <c r="G166" s="75"/>
      <c r="J166" s="130" t="str">
        <f t="shared" si="4"/>
        <v/>
      </c>
    </row>
    <row r="167" spans="2:14" x14ac:dyDescent="0.15">
      <c r="B167" s="234"/>
      <c r="C167" s="134" t="s">
        <v>357</v>
      </c>
      <c r="D167" s="140"/>
      <c r="E167" s="74"/>
      <c r="F167" s="74"/>
      <c r="G167" s="75"/>
      <c r="J167" s="130" t="str">
        <f t="shared" si="4"/>
        <v/>
      </c>
    </row>
    <row r="168" spans="2:14" x14ac:dyDescent="0.15">
      <c r="B168" s="234"/>
      <c r="C168" s="134" t="s">
        <v>358</v>
      </c>
      <c r="D168" s="140"/>
      <c r="E168" s="74"/>
      <c r="F168" s="74"/>
      <c r="G168" s="75"/>
      <c r="J168" s="130" t="str">
        <f t="shared" si="4"/>
        <v/>
      </c>
    </row>
    <row r="169" spans="2:14" x14ac:dyDescent="0.15">
      <c r="B169" s="234"/>
      <c r="C169" s="134" t="s">
        <v>359</v>
      </c>
      <c r="D169" s="140"/>
      <c r="E169" s="74"/>
      <c r="F169" s="74"/>
      <c r="G169" s="75"/>
      <c r="J169" s="130" t="str">
        <f t="shared" si="4"/>
        <v/>
      </c>
    </row>
    <row r="170" spans="2:14" x14ac:dyDescent="0.15">
      <c r="B170" s="234"/>
      <c r="C170" s="134" t="s">
        <v>360</v>
      </c>
      <c r="D170" s="140"/>
      <c r="E170" s="74"/>
      <c r="F170" s="74"/>
      <c r="G170" s="75"/>
      <c r="J170" s="130" t="str">
        <f t="shared" si="4"/>
        <v/>
      </c>
    </row>
    <row r="171" spans="2:14" x14ac:dyDescent="0.15">
      <c r="B171" s="234"/>
      <c r="C171" s="134" t="s">
        <v>361</v>
      </c>
      <c r="D171" s="140"/>
      <c r="E171" s="74"/>
      <c r="F171" s="74"/>
      <c r="G171" s="75"/>
      <c r="J171" s="130" t="str">
        <f t="shared" si="4"/>
        <v/>
      </c>
    </row>
    <row r="172" spans="2:14" x14ac:dyDescent="0.15">
      <c r="B172" s="234"/>
      <c r="C172" s="134" t="s">
        <v>362</v>
      </c>
      <c r="D172" s="140"/>
      <c r="E172" s="74"/>
      <c r="F172" s="74"/>
      <c r="G172" s="75"/>
      <c r="J172" s="130" t="str">
        <f t="shared" si="4"/>
        <v/>
      </c>
      <c r="K172" s="142"/>
      <c r="L172" s="142"/>
      <c r="M172" s="142"/>
      <c r="N172" s="142"/>
    </row>
    <row r="173" spans="2:14" x14ac:dyDescent="0.15">
      <c r="B173" s="234"/>
      <c r="C173" s="134" t="s">
        <v>363</v>
      </c>
      <c r="D173" s="140"/>
      <c r="E173" s="74"/>
      <c r="F173" s="74"/>
      <c r="G173" s="75"/>
      <c r="J173" s="130" t="str">
        <f t="shared" si="4"/>
        <v/>
      </c>
    </row>
    <row r="174" spans="2:14" x14ac:dyDescent="0.15">
      <c r="B174" s="234"/>
      <c r="C174" s="134" t="s">
        <v>364</v>
      </c>
      <c r="D174" s="140" t="s">
        <v>20</v>
      </c>
      <c r="E174" s="74"/>
      <c r="F174" s="74"/>
      <c r="G174" s="75"/>
      <c r="J174" s="130" t="str">
        <f t="shared" si="4"/>
        <v>×</v>
      </c>
      <c r="K174" s="208" t="str">
        <f>C174</f>
        <v>Ⅱ　システム工学</v>
      </c>
      <c r="L174" s="209"/>
      <c r="M174" s="209"/>
      <c r="N174" s="210"/>
    </row>
    <row r="175" spans="2:14" x14ac:dyDescent="0.15">
      <c r="B175" s="234"/>
      <c r="C175" s="134" t="s">
        <v>253</v>
      </c>
      <c r="D175" s="140"/>
      <c r="E175" s="74"/>
      <c r="F175" s="74"/>
      <c r="G175" s="75"/>
      <c r="J175" s="130" t="str">
        <f t="shared" si="4"/>
        <v/>
      </c>
    </row>
    <row r="176" spans="2:14" x14ac:dyDescent="0.15">
      <c r="B176" s="234"/>
      <c r="C176" s="134" t="s">
        <v>365</v>
      </c>
      <c r="D176" s="140"/>
      <c r="E176" s="74"/>
      <c r="F176" s="74"/>
      <c r="G176" s="75"/>
      <c r="J176" s="130" t="str">
        <f t="shared" si="4"/>
        <v/>
      </c>
    </row>
    <row r="177" spans="2:14" x14ac:dyDescent="0.15">
      <c r="B177" s="234"/>
      <c r="C177" s="134" t="s">
        <v>366</v>
      </c>
      <c r="D177" s="140"/>
      <c r="E177" s="74"/>
      <c r="F177" s="74"/>
      <c r="G177" s="75"/>
      <c r="J177" s="130" t="str">
        <f t="shared" si="4"/>
        <v/>
      </c>
    </row>
    <row r="178" spans="2:14" x14ac:dyDescent="0.15">
      <c r="B178" s="234"/>
      <c r="C178" s="134" t="s">
        <v>242</v>
      </c>
      <c r="D178" s="140"/>
      <c r="E178" s="74"/>
      <c r="F178" s="74"/>
      <c r="G178" s="75"/>
      <c r="J178" s="130" t="str">
        <f t="shared" si="4"/>
        <v/>
      </c>
    </row>
    <row r="179" spans="2:14" x14ac:dyDescent="0.15">
      <c r="B179" s="234"/>
      <c r="C179" s="134" t="s">
        <v>367</v>
      </c>
      <c r="D179" s="140"/>
      <c r="E179" s="74"/>
      <c r="F179" s="74"/>
      <c r="G179" s="75"/>
      <c r="J179" s="130" t="str">
        <f t="shared" si="4"/>
        <v/>
      </c>
    </row>
    <row r="180" spans="2:14" x14ac:dyDescent="0.15">
      <c r="B180" s="234"/>
      <c r="C180" s="134" t="s">
        <v>368</v>
      </c>
      <c r="D180" s="140"/>
      <c r="E180" s="74"/>
      <c r="F180" s="74"/>
      <c r="G180" s="75"/>
      <c r="J180" s="130" t="str">
        <f t="shared" si="4"/>
        <v/>
      </c>
    </row>
    <row r="181" spans="2:14" x14ac:dyDescent="0.15">
      <c r="B181" s="234"/>
      <c r="C181" s="134" t="s">
        <v>369</v>
      </c>
      <c r="D181" s="140"/>
      <c r="E181" s="74"/>
      <c r="F181" s="74"/>
      <c r="G181" s="75"/>
      <c r="J181" s="130" t="str">
        <f t="shared" si="4"/>
        <v/>
      </c>
    </row>
    <row r="182" spans="2:14" x14ac:dyDescent="0.15">
      <c r="B182" s="234"/>
      <c r="C182" s="134" t="s">
        <v>370</v>
      </c>
      <c r="D182" s="140"/>
      <c r="E182" s="74"/>
      <c r="F182" s="74"/>
      <c r="G182" s="75"/>
      <c r="J182" s="130" t="str">
        <f t="shared" si="4"/>
        <v/>
      </c>
    </row>
    <row r="183" spans="2:14" x14ac:dyDescent="0.15">
      <c r="B183" s="234"/>
      <c r="C183" s="134" t="s">
        <v>371</v>
      </c>
      <c r="D183" s="140"/>
      <c r="E183" s="74"/>
      <c r="F183" s="74"/>
      <c r="G183" s="75"/>
      <c r="J183" s="130" t="str">
        <f t="shared" si="4"/>
        <v/>
      </c>
    </row>
    <row r="184" spans="2:14" x14ac:dyDescent="0.15">
      <c r="B184" s="234"/>
      <c r="C184" s="134" t="s">
        <v>363</v>
      </c>
      <c r="D184" s="140"/>
      <c r="E184" s="74"/>
      <c r="F184" s="74"/>
      <c r="G184" s="75"/>
      <c r="J184" s="130" t="str">
        <f t="shared" si="4"/>
        <v/>
      </c>
    </row>
    <row r="185" spans="2:14" x14ac:dyDescent="0.15">
      <c r="B185" s="234"/>
      <c r="C185" s="134" t="s">
        <v>372</v>
      </c>
      <c r="D185" s="140" t="s">
        <v>20</v>
      </c>
      <c r="E185" s="74"/>
      <c r="F185" s="74"/>
      <c r="G185" s="75"/>
      <c r="J185" s="130" t="str">
        <f t="shared" si="4"/>
        <v>×</v>
      </c>
      <c r="K185" s="208" t="str">
        <f>C185</f>
        <v>Ⅲ　情報処理工学</v>
      </c>
      <c r="L185" s="209"/>
      <c r="M185" s="209"/>
      <c r="N185" s="210"/>
    </row>
    <row r="186" spans="2:14" x14ac:dyDescent="0.15">
      <c r="B186" s="234"/>
      <c r="C186" s="134" t="s">
        <v>253</v>
      </c>
      <c r="D186" s="140"/>
      <c r="E186" s="74"/>
      <c r="F186" s="74"/>
      <c r="G186" s="75"/>
      <c r="J186" s="130" t="str">
        <f t="shared" si="4"/>
        <v/>
      </c>
    </row>
    <row r="187" spans="2:14" x14ac:dyDescent="0.15">
      <c r="B187" s="234"/>
      <c r="C187" s="134" t="s">
        <v>373</v>
      </c>
      <c r="D187" s="140"/>
      <c r="E187" s="74"/>
      <c r="F187" s="74"/>
      <c r="G187" s="75"/>
      <c r="J187" s="130" t="str">
        <f t="shared" si="4"/>
        <v/>
      </c>
    </row>
    <row r="188" spans="2:14" x14ac:dyDescent="0.15">
      <c r="B188" s="234"/>
      <c r="C188" s="134" t="s">
        <v>374</v>
      </c>
      <c r="D188" s="140"/>
      <c r="E188" s="74"/>
      <c r="F188" s="74"/>
      <c r="G188" s="75"/>
      <c r="J188" s="130" t="str">
        <f t="shared" si="4"/>
        <v/>
      </c>
    </row>
    <row r="189" spans="2:14" x14ac:dyDescent="0.15">
      <c r="B189" s="234"/>
      <c r="C189" s="134" t="s">
        <v>242</v>
      </c>
      <c r="D189" s="140"/>
      <c r="E189" s="74"/>
      <c r="F189" s="74"/>
      <c r="G189" s="75"/>
      <c r="J189" s="130" t="str">
        <f t="shared" si="4"/>
        <v/>
      </c>
    </row>
    <row r="190" spans="2:14" x14ac:dyDescent="0.15">
      <c r="B190" s="234"/>
      <c r="C190" s="134" t="s">
        <v>375</v>
      </c>
      <c r="D190" s="140"/>
      <c r="E190" s="74"/>
      <c r="F190" s="74"/>
      <c r="G190" s="75"/>
      <c r="J190" s="130" t="str">
        <f t="shared" si="4"/>
        <v/>
      </c>
    </row>
    <row r="191" spans="2:14" x14ac:dyDescent="0.15">
      <c r="B191" s="234"/>
      <c r="C191" s="134" t="s">
        <v>818</v>
      </c>
      <c r="D191" s="140"/>
      <c r="E191" s="74"/>
      <c r="F191" s="74"/>
      <c r="G191" s="75"/>
      <c r="J191" s="130" t="str">
        <f t="shared" si="4"/>
        <v/>
      </c>
    </row>
    <row r="192" spans="2:14" x14ac:dyDescent="0.15">
      <c r="B192" s="234"/>
      <c r="C192" s="134" t="s">
        <v>376</v>
      </c>
      <c r="D192" s="140"/>
      <c r="E192" s="74"/>
      <c r="F192" s="74"/>
      <c r="G192" s="75"/>
      <c r="J192" s="130" t="str">
        <f t="shared" si="4"/>
        <v/>
      </c>
      <c r="K192" s="142"/>
      <c r="L192" s="142"/>
      <c r="M192" s="142"/>
      <c r="N192" s="142"/>
    </row>
    <row r="193" spans="2:14" x14ac:dyDescent="0.15">
      <c r="B193" s="234"/>
      <c r="C193" s="134" t="s">
        <v>377</v>
      </c>
      <c r="D193" s="140"/>
      <c r="E193" s="74"/>
      <c r="F193" s="74"/>
      <c r="G193" s="75"/>
      <c r="J193" s="130" t="str">
        <f t="shared" si="4"/>
        <v/>
      </c>
      <c r="K193" s="142"/>
      <c r="L193" s="142"/>
      <c r="M193" s="142"/>
      <c r="N193" s="142"/>
    </row>
    <row r="194" spans="2:14" x14ac:dyDescent="0.15">
      <c r="B194" s="234"/>
      <c r="C194" s="134" t="s">
        <v>378</v>
      </c>
      <c r="D194" s="140"/>
      <c r="E194" s="74"/>
      <c r="F194" s="74"/>
      <c r="G194" s="75"/>
      <c r="J194" s="130" t="str">
        <f t="shared" si="4"/>
        <v/>
      </c>
    </row>
    <row r="195" spans="2:14" x14ac:dyDescent="0.15">
      <c r="B195" s="234"/>
      <c r="C195" s="134" t="s">
        <v>379</v>
      </c>
      <c r="D195" s="140"/>
      <c r="E195" s="74"/>
      <c r="F195" s="74"/>
      <c r="G195" s="75"/>
      <c r="J195" s="130" t="str">
        <f t="shared" si="4"/>
        <v/>
      </c>
    </row>
    <row r="196" spans="2:14" x14ac:dyDescent="0.15">
      <c r="B196" s="234"/>
      <c r="C196" s="134" t="s">
        <v>380</v>
      </c>
      <c r="D196" s="140"/>
      <c r="E196" s="74"/>
      <c r="F196" s="74"/>
      <c r="G196" s="75"/>
      <c r="J196" s="130" t="str">
        <f t="shared" si="4"/>
        <v/>
      </c>
    </row>
    <row r="197" spans="2:14" x14ac:dyDescent="0.15">
      <c r="B197" s="234"/>
      <c r="C197" s="134" t="s">
        <v>363</v>
      </c>
      <c r="D197" s="140"/>
      <c r="E197" s="74"/>
      <c r="F197" s="74"/>
      <c r="G197" s="75"/>
      <c r="J197" s="130" t="str">
        <f t="shared" si="4"/>
        <v/>
      </c>
    </row>
    <row r="198" spans="2:14" x14ac:dyDescent="0.15">
      <c r="B198" s="234"/>
      <c r="C198" s="134" t="s">
        <v>830</v>
      </c>
      <c r="D198" s="140" t="s">
        <v>351</v>
      </c>
      <c r="E198" s="74"/>
      <c r="F198" s="74"/>
      <c r="G198" s="75"/>
      <c r="J198" s="130" t="str">
        <f t="shared" si="4"/>
        <v>×</v>
      </c>
      <c r="K198" s="208" t="str">
        <f>C198</f>
        <v>Ⅳ　システム・情報処理実習</v>
      </c>
      <c r="L198" s="209"/>
      <c r="M198" s="209"/>
      <c r="N198" s="210"/>
    </row>
    <row r="199" spans="2:14" x14ac:dyDescent="0.15">
      <c r="B199" s="234"/>
      <c r="C199" s="134" t="s">
        <v>381</v>
      </c>
      <c r="D199" s="140"/>
      <c r="E199" s="74"/>
      <c r="F199" s="74"/>
      <c r="G199" s="75"/>
      <c r="J199" s="130" t="str">
        <f t="shared" ref="J199:J260" si="5">IF(AND(OR(D199="◎",D199="◎※１"),OR(E199="",F199="",G199="")),"×","")</f>
        <v/>
      </c>
    </row>
    <row r="200" spans="2:14" x14ac:dyDescent="0.15">
      <c r="B200" s="234"/>
      <c r="C200" s="134" t="s">
        <v>382</v>
      </c>
      <c r="D200" s="140"/>
      <c r="E200" s="74"/>
      <c r="F200" s="74"/>
      <c r="G200" s="75"/>
      <c r="J200" s="130" t="str">
        <f t="shared" si="5"/>
        <v/>
      </c>
    </row>
    <row r="201" spans="2:14" x14ac:dyDescent="0.15">
      <c r="B201" s="234"/>
      <c r="C201" s="134" t="s">
        <v>383</v>
      </c>
      <c r="D201" s="140"/>
      <c r="E201" s="74"/>
      <c r="F201" s="74"/>
      <c r="G201" s="75"/>
      <c r="J201" s="130" t="str">
        <f t="shared" si="5"/>
        <v/>
      </c>
      <c r="K201" s="142"/>
      <c r="L201" s="142"/>
      <c r="M201" s="142"/>
      <c r="N201" s="142"/>
    </row>
    <row r="202" spans="2:14" x14ac:dyDescent="0.15">
      <c r="B202" s="234"/>
      <c r="C202" s="134" t="s">
        <v>384</v>
      </c>
      <c r="D202" s="140"/>
      <c r="E202" s="74"/>
      <c r="F202" s="74"/>
      <c r="G202" s="75"/>
      <c r="J202" s="130" t="str">
        <f t="shared" si="5"/>
        <v/>
      </c>
      <c r="K202" s="142"/>
      <c r="L202" s="142"/>
      <c r="M202" s="142"/>
      <c r="N202" s="142"/>
    </row>
    <row r="203" spans="2:14" ht="19.5" thickBot="1" x14ac:dyDescent="0.2">
      <c r="B203" s="235"/>
      <c r="C203" s="143" t="s">
        <v>385</v>
      </c>
      <c r="D203" s="149"/>
      <c r="E203" s="79"/>
      <c r="F203" s="79"/>
      <c r="G203" s="76"/>
      <c r="J203" s="130" t="str">
        <f t="shared" si="5"/>
        <v/>
      </c>
    </row>
    <row r="204" spans="2:14" x14ac:dyDescent="0.15">
      <c r="B204" s="234" t="s">
        <v>386</v>
      </c>
      <c r="C204" s="134" t="s">
        <v>253</v>
      </c>
      <c r="D204" s="140" t="s">
        <v>20</v>
      </c>
      <c r="E204" s="72"/>
      <c r="F204" s="72"/>
      <c r="G204" s="73"/>
      <c r="J204" s="130" t="str">
        <f t="shared" si="5"/>
        <v>×</v>
      </c>
      <c r="K204" s="208" t="str">
        <f>C204</f>
        <v>１　総論</v>
      </c>
      <c r="L204" s="209"/>
      <c r="M204" s="209"/>
      <c r="N204" s="210"/>
    </row>
    <row r="205" spans="2:14" x14ac:dyDescent="0.15">
      <c r="B205" s="234"/>
      <c r="C205" s="134" t="s">
        <v>387</v>
      </c>
      <c r="D205" s="140"/>
      <c r="E205" s="74"/>
      <c r="F205" s="74"/>
      <c r="G205" s="75"/>
      <c r="J205" s="130" t="str">
        <f t="shared" si="5"/>
        <v/>
      </c>
    </row>
    <row r="206" spans="2:14" x14ac:dyDescent="0.15">
      <c r="B206" s="234"/>
      <c r="C206" s="134" t="s">
        <v>388</v>
      </c>
      <c r="D206" s="140"/>
      <c r="E206" s="74"/>
      <c r="F206" s="74"/>
      <c r="G206" s="75"/>
      <c r="J206" s="130" t="str">
        <f t="shared" si="5"/>
        <v/>
      </c>
    </row>
    <row r="207" spans="2:14" x14ac:dyDescent="0.15">
      <c r="B207" s="234"/>
      <c r="C207" s="134" t="s">
        <v>242</v>
      </c>
      <c r="D207" s="140" t="s">
        <v>351</v>
      </c>
      <c r="E207" s="74"/>
      <c r="F207" s="74"/>
      <c r="G207" s="75"/>
      <c r="J207" s="130" t="str">
        <f t="shared" si="5"/>
        <v>×</v>
      </c>
      <c r="K207" s="208" t="str">
        <f>C207</f>
        <v>２　各論</v>
      </c>
      <c r="L207" s="209"/>
      <c r="M207" s="209"/>
      <c r="N207" s="210"/>
    </row>
    <row r="208" spans="2:14" x14ac:dyDescent="0.15">
      <c r="B208" s="234"/>
      <c r="C208" s="134" t="s">
        <v>389</v>
      </c>
      <c r="D208" s="140"/>
      <c r="E208" s="74"/>
      <c r="F208" s="74"/>
      <c r="G208" s="75"/>
      <c r="J208" s="130" t="str">
        <f t="shared" si="5"/>
        <v/>
      </c>
      <c r="K208" s="142"/>
      <c r="L208" s="142"/>
      <c r="M208" s="142"/>
      <c r="N208" s="142"/>
    </row>
    <row r="209" spans="2:14" x14ac:dyDescent="0.15">
      <c r="B209" s="234"/>
      <c r="C209" s="134" t="s">
        <v>390</v>
      </c>
      <c r="D209" s="140"/>
      <c r="E209" s="74"/>
      <c r="F209" s="74"/>
      <c r="G209" s="75"/>
      <c r="J209" s="130" t="str">
        <f t="shared" si="5"/>
        <v/>
      </c>
    </row>
    <row r="210" spans="2:14" x14ac:dyDescent="0.15">
      <c r="B210" s="234"/>
      <c r="C210" s="134" t="s">
        <v>391</v>
      </c>
      <c r="D210" s="140"/>
      <c r="E210" s="74"/>
      <c r="F210" s="74"/>
      <c r="G210" s="75"/>
      <c r="J210" s="130" t="str">
        <f t="shared" si="5"/>
        <v/>
      </c>
    </row>
    <row r="211" spans="2:14" x14ac:dyDescent="0.15">
      <c r="B211" s="234"/>
      <c r="C211" s="134" t="s">
        <v>392</v>
      </c>
      <c r="D211" s="140"/>
      <c r="E211" s="74"/>
      <c r="F211" s="74"/>
      <c r="G211" s="75"/>
      <c r="J211" s="130" t="str">
        <f t="shared" si="5"/>
        <v/>
      </c>
    </row>
    <row r="212" spans="2:14" x14ac:dyDescent="0.15">
      <c r="B212" s="234"/>
      <c r="C212" s="134" t="s">
        <v>393</v>
      </c>
      <c r="D212" s="140"/>
      <c r="E212" s="74"/>
      <c r="F212" s="74"/>
      <c r="G212" s="75"/>
      <c r="J212" s="130" t="str">
        <f t="shared" si="5"/>
        <v/>
      </c>
    </row>
    <row r="213" spans="2:14" ht="19.5" thickBot="1" x14ac:dyDescent="0.2">
      <c r="B213" s="235"/>
      <c r="C213" s="143" t="s">
        <v>363</v>
      </c>
      <c r="D213" s="149"/>
      <c r="E213" s="79"/>
      <c r="F213" s="79"/>
      <c r="G213" s="76"/>
      <c r="J213" s="130" t="str">
        <f t="shared" si="5"/>
        <v/>
      </c>
      <c r="K213" s="357"/>
      <c r="L213" s="357"/>
      <c r="M213" s="357"/>
      <c r="N213" s="357"/>
    </row>
    <row r="214" spans="2:14" x14ac:dyDescent="0.15">
      <c r="B214" s="234" t="s">
        <v>194</v>
      </c>
      <c r="C214" s="134" t="s">
        <v>253</v>
      </c>
      <c r="D214" s="140" t="s">
        <v>20</v>
      </c>
      <c r="E214" s="72"/>
      <c r="F214" s="72"/>
      <c r="G214" s="73"/>
      <c r="J214" s="130" t="str">
        <f t="shared" si="5"/>
        <v>×</v>
      </c>
      <c r="K214" s="360" t="str">
        <f>C214</f>
        <v>１　総論</v>
      </c>
      <c r="L214" s="357"/>
      <c r="M214" s="357"/>
      <c r="N214" s="358"/>
    </row>
    <row r="215" spans="2:14" x14ac:dyDescent="0.15">
      <c r="B215" s="234"/>
      <c r="C215" s="134" t="s">
        <v>394</v>
      </c>
      <c r="D215" s="140"/>
      <c r="E215" s="74"/>
      <c r="F215" s="74"/>
      <c r="G215" s="75"/>
      <c r="J215" s="130" t="str">
        <f t="shared" si="5"/>
        <v/>
      </c>
    </row>
    <row r="216" spans="2:14" x14ac:dyDescent="0.15">
      <c r="B216" s="234"/>
      <c r="C216" s="134" t="s">
        <v>395</v>
      </c>
      <c r="D216" s="140"/>
      <c r="E216" s="74"/>
      <c r="F216" s="74"/>
      <c r="G216" s="75"/>
      <c r="J216" s="130" t="str">
        <f t="shared" si="5"/>
        <v/>
      </c>
    </row>
    <row r="217" spans="2:14" x14ac:dyDescent="0.15">
      <c r="B217" s="234"/>
      <c r="C217" s="134" t="s">
        <v>242</v>
      </c>
      <c r="D217" s="140" t="s">
        <v>351</v>
      </c>
      <c r="E217" s="74"/>
      <c r="F217" s="74"/>
      <c r="G217" s="75"/>
      <c r="J217" s="130" t="str">
        <f t="shared" si="5"/>
        <v>×</v>
      </c>
      <c r="K217" s="208" t="str">
        <f>C217</f>
        <v>２　各論</v>
      </c>
      <c r="L217" s="209"/>
      <c r="M217" s="209"/>
      <c r="N217" s="210"/>
    </row>
    <row r="218" spans="2:14" x14ac:dyDescent="0.15">
      <c r="B218" s="234"/>
      <c r="C218" s="134" t="s">
        <v>396</v>
      </c>
      <c r="D218" s="140"/>
      <c r="E218" s="74"/>
      <c r="F218" s="74"/>
      <c r="G218" s="75"/>
      <c r="J218" s="130" t="str">
        <f t="shared" si="5"/>
        <v/>
      </c>
    </row>
    <row r="219" spans="2:14" x14ac:dyDescent="0.15">
      <c r="B219" s="234"/>
      <c r="C219" s="134" t="s">
        <v>397</v>
      </c>
      <c r="D219" s="140"/>
      <c r="E219" s="74"/>
      <c r="F219" s="74"/>
      <c r="G219" s="75"/>
      <c r="J219" s="130" t="str">
        <f t="shared" si="5"/>
        <v/>
      </c>
    </row>
    <row r="220" spans="2:14" x14ac:dyDescent="0.15">
      <c r="B220" s="234"/>
      <c r="C220" s="134" t="s">
        <v>398</v>
      </c>
      <c r="D220" s="140"/>
      <c r="E220" s="74"/>
      <c r="F220" s="74"/>
      <c r="G220" s="75"/>
      <c r="J220" s="130" t="str">
        <f t="shared" si="5"/>
        <v/>
      </c>
    </row>
    <row r="221" spans="2:14" x14ac:dyDescent="0.15">
      <c r="B221" s="234"/>
      <c r="C221" s="134" t="s">
        <v>399</v>
      </c>
      <c r="D221" s="140"/>
      <c r="E221" s="74"/>
      <c r="F221" s="74"/>
      <c r="G221" s="75"/>
      <c r="J221" s="130" t="str">
        <f t="shared" si="5"/>
        <v/>
      </c>
    </row>
    <row r="222" spans="2:14" x14ac:dyDescent="0.15">
      <c r="B222" s="234"/>
      <c r="C222" s="134" t="s">
        <v>400</v>
      </c>
      <c r="D222" s="140"/>
      <c r="E222" s="74"/>
      <c r="F222" s="74"/>
      <c r="G222" s="75"/>
      <c r="J222" s="130" t="str">
        <f t="shared" si="5"/>
        <v/>
      </c>
    </row>
    <row r="223" spans="2:14" x14ac:dyDescent="0.15">
      <c r="B223" s="234"/>
      <c r="C223" s="134" t="s">
        <v>401</v>
      </c>
      <c r="D223" s="140"/>
      <c r="E223" s="74"/>
      <c r="F223" s="74"/>
      <c r="G223" s="75"/>
      <c r="J223" s="130" t="str">
        <f t="shared" si="5"/>
        <v/>
      </c>
    </row>
    <row r="224" spans="2:14" ht="38.25" thickBot="1" x14ac:dyDescent="0.2">
      <c r="B224" s="235"/>
      <c r="C224" s="143" t="s">
        <v>402</v>
      </c>
      <c r="D224" s="149"/>
      <c r="E224" s="79"/>
      <c r="F224" s="79"/>
      <c r="G224" s="76"/>
      <c r="J224" s="130" t="str">
        <f t="shared" si="5"/>
        <v/>
      </c>
    </row>
    <row r="225" spans="2:14" x14ac:dyDescent="0.15">
      <c r="B225" s="234" t="s">
        <v>403</v>
      </c>
      <c r="C225" s="134" t="s">
        <v>253</v>
      </c>
      <c r="D225" s="129" t="s">
        <v>20</v>
      </c>
      <c r="E225" s="72"/>
      <c r="F225" s="72"/>
      <c r="G225" s="73"/>
      <c r="J225" s="130" t="str">
        <f t="shared" si="5"/>
        <v>×</v>
      </c>
      <c r="K225" s="208" t="str">
        <f>C225</f>
        <v>１　総論</v>
      </c>
      <c r="L225" s="209"/>
      <c r="M225" s="209"/>
      <c r="N225" s="210"/>
    </row>
    <row r="226" spans="2:14" x14ac:dyDescent="0.15">
      <c r="B226" s="234"/>
      <c r="C226" s="134" t="s">
        <v>404</v>
      </c>
      <c r="D226" s="140"/>
      <c r="E226" s="74"/>
      <c r="F226" s="74"/>
      <c r="G226" s="75"/>
      <c r="J226" s="130" t="str">
        <f t="shared" si="5"/>
        <v/>
      </c>
    </row>
    <row r="227" spans="2:14" x14ac:dyDescent="0.15">
      <c r="B227" s="234"/>
      <c r="C227" s="134" t="s">
        <v>405</v>
      </c>
      <c r="D227" s="140"/>
      <c r="E227" s="74"/>
      <c r="F227" s="74"/>
      <c r="G227" s="75"/>
      <c r="J227" s="130" t="str">
        <f t="shared" si="5"/>
        <v/>
      </c>
    </row>
    <row r="228" spans="2:14" x14ac:dyDescent="0.15">
      <c r="B228" s="234"/>
      <c r="C228" s="134" t="s">
        <v>242</v>
      </c>
      <c r="D228" s="140" t="s">
        <v>20</v>
      </c>
      <c r="E228" s="74"/>
      <c r="F228" s="74"/>
      <c r="G228" s="75"/>
      <c r="J228" s="130" t="str">
        <f t="shared" si="5"/>
        <v>×</v>
      </c>
      <c r="K228" s="208" t="str">
        <f>C228</f>
        <v>２　各論</v>
      </c>
      <c r="L228" s="209"/>
      <c r="M228" s="209"/>
      <c r="N228" s="210"/>
    </row>
    <row r="229" spans="2:14" x14ac:dyDescent="0.15">
      <c r="B229" s="234"/>
      <c r="C229" s="134" t="s">
        <v>406</v>
      </c>
      <c r="D229" s="140"/>
      <c r="E229" s="74"/>
      <c r="F229" s="74"/>
      <c r="G229" s="75"/>
      <c r="J229" s="130" t="str">
        <f t="shared" si="5"/>
        <v/>
      </c>
    </row>
    <row r="230" spans="2:14" ht="37.5" x14ac:dyDescent="0.15">
      <c r="B230" s="234"/>
      <c r="C230" s="134" t="s">
        <v>407</v>
      </c>
      <c r="D230" s="140"/>
      <c r="E230" s="74"/>
      <c r="F230" s="74"/>
      <c r="G230" s="75"/>
      <c r="J230" s="130" t="str">
        <f t="shared" si="5"/>
        <v/>
      </c>
    </row>
    <row r="231" spans="2:14" x14ac:dyDescent="0.15">
      <c r="B231" s="234"/>
      <c r="C231" s="134" t="s">
        <v>408</v>
      </c>
      <c r="D231" s="140"/>
      <c r="E231" s="74"/>
      <c r="F231" s="74"/>
      <c r="G231" s="75"/>
      <c r="J231" s="130" t="str">
        <f t="shared" si="5"/>
        <v/>
      </c>
    </row>
    <row r="232" spans="2:14" x14ac:dyDescent="0.15">
      <c r="B232" s="234"/>
      <c r="C232" s="134" t="s">
        <v>409</v>
      </c>
      <c r="D232" s="140"/>
      <c r="E232" s="74"/>
      <c r="F232" s="74"/>
      <c r="G232" s="75"/>
      <c r="J232" s="130" t="str">
        <f t="shared" si="5"/>
        <v/>
      </c>
      <c r="K232" s="142"/>
      <c r="L232" s="142"/>
      <c r="M232" s="142"/>
      <c r="N232" s="142"/>
    </row>
    <row r="233" spans="2:14" x14ac:dyDescent="0.15">
      <c r="B233" s="234"/>
      <c r="C233" s="134" t="s">
        <v>410</v>
      </c>
      <c r="D233" s="140"/>
      <c r="E233" s="74"/>
      <c r="F233" s="74"/>
      <c r="G233" s="75"/>
      <c r="J233" s="130" t="str">
        <f t="shared" si="5"/>
        <v/>
      </c>
    </row>
    <row r="234" spans="2:14" x14ac:dyDescent="0.15">
      <c r="B234" s="234"/>
      <c r="C234" s="268" t="s">
        <v>411</v>
      </c>
      <c r="D234" s="140"/>
      <c r="E234" s="74"/>
      <c r="F234" s="74"/>
      <c r="G234" s="75"/>
      <c r="J234" s="130" t="str">
        <f t="shared" si="5"/>
        <v/>
      </c>
    </row>
    <row r="235" spans="2:14" x14ac:dyDescent="0.15">
      <c r="B235" s="266"/>
      <c r="C235" s="134" t="s">
        <v>412</v>
      </c>
      <c r="D235" s="267"/>
      <c r="E235" s="74"/>
      <c r="F235" s="74"/>
      <c r="G235" s="75"/>
      <c r="J235" s="130" t="str">
        <f t="shared" si="5"/>
        <v/>
      </c>
    </row>
    <row r="236" spans="2:14" x14ac:dyDescent="0.15">
      <c r="B236" s="234"/>
      <c r="C236" s="128" t="s">
        <v>413</v>
      </c>
      <c r="D236" s="140"/>
      <c r="E236" s="74"/>
      <c r="F236" s="74"/>
      <c r="G236" s="75"/>
      <c r="J236" s="130" t="str">
        <f t="shared" si="5"/>
        <v/>
      </c>
    </row>
    <row r="237" spans="2:14" ht="19.5" thickBot="1" x14ac:dyDescent="0.2">
      <c r="B237" s="235"/>
      <c r="C237" s="143" t="s">
        <v>414</v>
      </c>
      <c r="D237" s="149"/>
      <c r="E237" s="79"/>
      <c r="F237" s="79"/>
      <c r="G237" s="76"/>
      <c r="J237" s="130" t="str">
        <f t="shared" si="5"/>
        <v/>
      </c>
    </row>
    <row r="238" spans="2:14" x14ac:dyDescent="0.15">
      <c r="B238" s="234" t="s">
        <v>415</v>
      </c>
      <c r="C238" s="134" t="s">
        <v>253</v>
      </c>
      <c r="D238" s="129" t="s">
        <v>20</v>
      </c>
      <c r="E238" s="72"/>
      <c r="F238" s="72"/>
      <c r="G238" s="73"/>
      <c r="J238" s="130" t="str">
        <f t="shared" si="5"/>
        <v>×</v>
      </c>
      <c r="K238" s="208" t="str">
        <f>C238</f>
        <v>１　総論</v>
      </c>
      <c r="L238" s="209"/>
      <c r="M238" s="209"/>
      <c r="N238" s="210"/>
    </row>
    <row r="239" spans="2:14" x14ac:dyDescent="0.15">
      <c r="B239" s="234"/>
      <c r="C239" s="134" t="s">
        <v>416</v>
      </c>
      <c r="D239" s="140"/>
      <c r="E239" s="74"/>
      <c r="F239" s="74"/>
      <c r="G239" s="75"/>
      <c r="J239" s="130" t="str">
        <f t="shared" si="5"/>
        <v/>
      </c>
    </row>
    <row r="240" spans="2:14" x14ac:dyDescent="0.15">
      <c r="B240" s="234"/>
      <c r="C240" s="134" t="s">
        <v>417</v>
      </c>
      <c r="D240" s="140"/>
      <c r="E240" s="74"/>
      <c r="F240" s="74"/>
      <c r="G240" s="75"/>
      <c r="J240" s="130" t="str">
        <f t="shared" si="5"/>
        <v/>
      </c>
    </row>
    <row r="241" spans="1:14" x14ac:dyDescent="0.15">
      <c r="B241" s="234"/>
      <c r="C241" s="134" t="s">
        <v>418</v>
      </c>
      <c r="D241" s="140"/>
      <c r="E241" s="74"/>
      <c r="F241" s="74"/>
      <c r="G241" s="75"/>
      <c r="J241" s="130" t="str">
        <f t="shared" si="5"/>
        <v/>
      </c>
    </row>
    <row r="242" spans="1:14" x14ac:dyDescent="0.15">
      <c r="B242" s="234"/>
      <c r="C242" s="134" t="s">
        <v>242</v>
      </c>
      <c r="D242" s="140" t="s">
        <v>20</v>
      </c>
      <c r="E242" s="74"/>
      <c r="F242" s="74"/>
      <c r="G242" s="75"/>
      <c r="J242" s="130" t="str">
        <f t="shared" si="5"/>
        <v>×</v>
      </c>
      <c r="K242" s="208" t="str">
        <f>C242</f>
        <v>２　各論</v>
      </c>
      <c r="L242" s="209"/>
      <c r="M242" s="209"/>
      <c r="N242" s="210"/>
    </row>
    <row r="243" spans="1:14" x14ac:dyDescent="0.15">
      <c r="B243" s="234"/>
      <c r="C243" s="134" t="s">
        <v>419</v>
      </c>
      <c r="D243" s="140"/>
      <c r="E243" s="74"/>
      <c r="F243" s="74"/>
      <c r="G243" s="75"/>
      <c r="J243" s="130" t="str">
        <f t="shared" si="5"/>
        <v/>
      </c>
      <c r="K243" s="142"/>
    </row>
    <row r="244" spans="1:14" x14ac:dyDescent="0.15">
      <c r="B244" s="234"/>
      <c r="C244" s="134" t="s">
        <v>420</v>
      </c>
      <c r="D244" s="140"/>
      <c r="E244" s="74"/>
      <c r="F244" s="74"/>
      <c r="G244" s="75"/>
      <c r="J244" s="130" t="str">
        <f t="shared" si="5"/>
        <v/>
      </c>
    </row>
    <row r="245" spans="1:14" x14ac:dyDescent="0.15">
      <c r="B245" s="234"/>
      <c r="C245" s="134" t="s">
        <v>421</v>
      </c>
      <c r="D245" s="140"/>
      <c r="E245" s="74"/>
      <c r="F245" s="74"/>
      <c r="G245" s="75"/>
      <c r="J245" s="130" t="str">
        <f t="shared" si="5"/>
        <v/>
      </c>
    </row>
    <row r="246" spans="1:14" ht="19.5" thickBot="1" x14ac:dyDescent="0.2">
      <c r="B246" s="235"/>
      <c r="C246" s="143" t="s">
        <v>422</v>
      </c>
      <c r="D246" s="144"/>
      <c r="E246" s="79"/>
      <c r="F246" s="79"/>
      <c r="G246" s="76"/>
      <c r="J246" s="130" t="str">
        <f t="shared" si="5"/>
        <v/>
      </c>
    </row>
    <row r="247" spans="1:14" x14ac:dyDescent="0.15">
      <c r="B247" s="234" t="s">
        <v>195</v>
      </c>
      <c r="C247" s="134" t="s">
        <v>253</v>
      </c>
      <c r="D247" s="129" t="s">
        <v>20</v>
      </c>
      <c r="E247" s="72"/>
      <c r="F247" s="72"/>
      <c r="G247" s="73"/>
      <c r="J247" s="130" t="str">
        <f t="shared" si="5"/>
        <v>×</v>
      </c>
      <c r="K247" s="208" t="str">
        <f>C247</f>
        <v>１　総論</v>
      </c>
      <c r="L247" s="209"/>
      <c r="M247" s="209"/>
      <c r="N247" s="210"/>
    </row>
    <row r="248" spans="1:14" x14ac:dyDescent="0.15">
      <c r="B248" s="234"/>
      <c r="C248" s="134" t="s">
        <v>423</v>
      </c>
      <c r="D248" s="140"/>
      <c r="E248" s="74"/>
      <c r="F248" s="74"/>
      <c r="G248" s="75"/>
      <c r="J248" s="130" t="str">
        <f t="shared" si="5"/>
        <v/>
      </c>
      <c r="K248" s="142"/>
      <c r="L248" s="142"/>
      <c r="M248" s="142"/>
      <c r="N248" s="142"/>
    </row>
    <row r="249" spans="1:14" x14ac:dyDescent="0.15">
      <c r="B249" s="234"/>
      <c r="C249" s="134" t="s">
        <v>424</v>
      </c>
      <c r="D249" s="140"/>
      <c r="E249" s="74"/>
      <c r="F249" s="74"/>
      <c r="G249" s="75"/>
      <c r="J249" s="130" t="str">
        <f t="shared" si="5"/>
        <v/>
      </c>
      <c r="K249" s="142"/>
      <c r="L249" s="142"/>
      <c r="M249" s="142"/>
      <c r="N249" s="142"/>
    </row>
    <row r="250" spans="1:14" x14ac:dyDescent="0.15">
      <c r="B250" s="234"/>
      <c r="C250" s="134" t="s">
        <v>425</v>
      </c>
      <c r="D250" s="140"/>
      <c r="E250" s="74"/>
      <c r="F250" s="74"/>
      <c r="G250" s="75"/>
      <c r="J250" s="130" t="str">
        <f t="shared" si="5"/>
        <v/>
      </c>
    </row>
    <row r="251" spans="1:14" x14ac:dyDescent="0.15">
      <c r="B251" s="234"/>
      <c r="C251" s="134" t="s">
        <v>242</v>
      </c>
      <c r="D251" s="140" t="s">
        <v>20</v>
      </c>
      <c r="E251" s="74"/>
      <c r="F251" s="74"/>
      <c r="G251" s="75"/>
      <c r="J251" s="130" t="str">
        <f t="shared" si="5"/>
        <v>×</v>
      </c>
      <c r="K251" s="208" t="str">
        <f>C251</f>
        <v>２　各論</v>
      </c>
      <c r="L251" s="209"/>
      <c r="M251" s="209"/>
      <c r="N251" s="210"/>
    </row>
    <row r="252" spans="1:14" ht="37.5" x14ac:dyDescent="0.15">
      <c r="B252" s="234"/>
      <c r="C252" s="134" t="s">
        <v>426</v>
      </c>
      <c r="D252" s="140"/>
      <c r="E252" s="74"/>
      <c r="F252" s="74"/>
      <c r="G252" s="75"/>
      <c r="J252" s="130" t="str">
        <f t="shared" si="5"/>
        <v/>
      </c>
      <c r="K252" s="142"/>
      <c r="L252" s="142"/>
      <c r="M252" s="142"/>
      <c r="N252" s="142"/>
    </row>
    <row r="253" spans="1:14" x14ac:dyDescent="0.15">
      <c r="B253" s="234"/>
      <c r="C253" s="134" t="s">
        <v>427</v>
      </c>
      <c r="D253" s="140"/>
      <c r="E253" s="74"/>
      <c r="F253" s="74"/>
      <c r="G253" s="75"/>
      <c r="J253" s="130" t="str">
        <f t="shared" si="5"/>
        <v/>
      </c>
      <c r="K253" s="142"/>
      <c r="L253" s="142"/>
      <c r="M253" s="142"/>
      <c r="N253" s="142"/>
    </row>
    <row r="254" spans="1:14" x14ac:dyDescent="0.15">
      <c r="B254" s="234"/>
      <c r="C254" s="134" t="s">
        <v>428</v>
      </c>
      <c r="D254" s="140"/>
      <c r="E254" s="74"/>
      <c r="F254" s="74"/>
      <c r="G254" s="75"/>
      <c r="J254" s="130" t="str">
        <f t="shared" si="5"/>
        <v/>
      </c>
      <c r="K254" s="142"/>
      <c r="L254" s="142"/>
      <c r="M254" s="142"/>
      <c r="N254" s="142"/>
    </row>
    <row r="255" spans="1:14" x14ac:dyDescent="0.15">
      <c r="A255" s="150"/>
      <c r="B255" s="234"/>
      <c r="C255" s="261" t="s">
        <v>429</v>
      </c>
      <c r="D255" s="141"/>
      <c r="E255" s="74"/>
      <c r="F255" s="74"/>
      <c r="G255" s="75"/>
      <c r="J255" s="130" t="str">
        <f t="shared" si="5"/>
        <v/>
      </c>
      <c r="K255" s="142"/>
      <c r="L255" s="142"/>
      <c r="M255" s="142"/>
      <c r="N255" s="142"/>
    </row>
    <row r="256" spans="1:14" ht="37.5" x14ac:dyDescent="0.15">
      <c r="A256" s="150"/>
      <c r="B256" s="269"/>
      <c r="C256" s="128" t="s">
        <v>430</v>
      </c>
      <c r="D256" s="129"/>
      <c r="E256" s="72"/>
      <c r="F256" s="72"/>
      <c r="G256" s="73"/>
      <c r="J256" s="130" t="str">
        <f t="shared" si="5"/>
        <v/>
      </c>
      <c r="K256" s="142"/>
      <c r="L256" s="142"/>
      <c r="M256" s="142"/>
      <c r="N256" s="142"/>
    </row>
    <row r="257" spans="2:14" x14ac:dyDescent="0.15">
      <c r="B257" s="256"/>
      <c r="C257" s="134" t="s">
        <v>431</v>
      </c>
      <c r="D257" s="135"/>
      <c r="E257" s="74"/>
      <c r="F257" s="74"/>
      <c r="G257" s="75"/>
      <c r="J257" s="130" t="str">
        <f t="shared" si="5"/>
        <v/>
      </c>
      <c r="K257" s="142"/>
      <c r="L257" s="142"/>
      <c r="M257" s="142"/>
      <c r="N257" s="142"/>
    </row>
    <row r="258" spans="2:14" x14ac:dyDescent="0.15">
      <c r="B258" s="256"/>
      <c r="C258" s="134" t="s">
        <v>432</v>
      </c>
      <c r="D258" s="135"/>
      <c r="E258" s="74"/>
      <c r="F258" s="74"/>
      <c r="G258" s="75"/>
      <c r="J258" s="130" t="str">
        <f t="shared" si="5"/>
        <v/>
      </c>
      <c r="K258" s="142"/>
      <c r="L258" s="142"/>
      <c r="M258" s="142"/>
      <c r="N258" s="142"/>
    </row>
    <row r="259" spans="2:14" x14ac:dyDescent="0.15">
      <c r="B259" s="256"/>
      <c r="C259" s="134" t="s">
        <v>433</v>
      </c>
      <c r="D259" s="135"/>
      <c r="E259" s="74"/>
      <c r="F259" s="74"/>
      <c r="G259" s="75"/>
      <c r="J259" s="130" t="str">
        <f t="shared" si="5"/>
        <v/>
      </c>
      <c r="K259" s="142"/>
      <c r="L259" s="142"/>
      <c r="M259" s="142"/>
      <c r="N259" s="142"/>
    </row>
    <row r="260" spans="2:14" x14ac:dyDescent="0.15">
      <c r="B260" s="256"/>
      <c r="C260" s="134" t="s">
        <v>434</v>
      </c>
      <c r="D260" s="135"/>
      <c r="E260" s="74"/>
      <c r="F260" s="74"/>
      <c r="G260" s="75"/>
      <c r="J260" s="130" t="str">
        <f t="shared" si="5"/>
        <v/>
      </c>
      <c r="K260" s="142"/>
      <c r="L260" s="142"/>
      <c r="M260" s="142"/>
      <c r="N260" s="142"/>
    </row>
    <row r="261" spans="2:14" ht="19.5" thickBot="1" x14ac:dyDescent="0.2">
      <c r="B261" s="258"/>
      <c r="C261" s="143" t="s">
        <v>363</v>
      </c>
      <c r="D261" s="270"/>
      <c r="E261" s="79"/>
      <c r="F261" s="79"/>
      <c r="G261" s="76"/>
      <c r="J261" s="130" t="str">
        <f t="shared" ref="J261:J324" si="6">IF(AND(OR(D261="◎",D261="◎※１"),OR(E261="",F261="",G261="")),"×","")</f>
        <v/>
      </c>
      <c r="K261" s="357"/>
      <c r="L261" s="357"/>
      <c r="M261" s="357"/>
      <c r="N261" s="357"/>
    </row>
    <row r="262" spans="2:14" x14ac:dyDescent="0.15">
      <c r="B262" s="233" t="s">
        <v>199</v>
      </c>
      <c r="C262" s="134" t="s">
        <v>435</v>
      </c>
      <c r="D262" s="257" t="s">
        <v>20</v>
      </c>
      <c r="E262" s="72"/>
      <c r="F262" s="72"/>
      <c r="G262" s="73"/>
      <c r="J262" s="130" t="str">
        <f t="shared" si="6"/>
        <v>×</v>
      </c>
      <c r="K262" s="360" t="str">
        <f>C262</f>
        <v>１　医用機器と関連技術</v>
      </c>
      <c r="L262" s="357"/>
      <c r="M262" s="357"/>
      <c r="N262" s="358"/>
    </row>
    <row r="263" spans="2:14" x14ac:dyDescent="0.15">
      <c r="B263" s="256"/>
      <c r="C263" s="134" t="s">
        <v>799</v>
      </c>
      <c r="D263" s="135"/>
      <c r="E263" s="74"/>
      <c r="F263" s="74"/>
      <c r="G263" s="75"/>
      <c r="J263" s="130" t="str">
        <f t="shared" si="6"/>
        <v/>
      </c>
    </row>
    <row r="264" spans="2:14" x14ac:dyDescent="0.15">
      <c r="B264" s="256"/>
      <c r="C264" s="134" t="s">
        <v>800</v>
      </c>
      <c r="D264" s="139"/>
      <c r="E264" s="74"/>
      <c r="F264" s="74"/>
      <c r="G264" s="75"/>
      <c r="J264" s="130" t="str">
        <f t="shared" si="6"/>
        <v/>
      </c>
    </row>
    <row r="265" spans="2:14" x14ac:dyDescent="0.15">
      <c r="B265" s="256"/>
      <c r="C265" s="134" t="s">
        <v>801</v>
      </c>
      <c r="D265" s="140" t="s">
        <v>20</v>
      </c>
      <c r="E265" s="74"/>
      <c r="F265" s="74"/>
      <c r="G265" s="75"/>
      <c r="J265" s="130" t="str">
        <f t="shared" si="6"/>
        <v>×</v>
      </c>
      <c r="K265" s="208" t="str">
        <f>C265</f>
        <v>２　医用機器の人体への適用</v>
      </c>
      <c r="L265" s="209"/>
      <c r="M265" s="209"/>
      <c r="N265" s="210"/>
    </row>
    <row r="266" spans="2:14" x14ac:dyDescent="0.15">
      <c r="B266" s="256"/>
      <c r="C266" s="134" t="s">
        <v>802</v>
      </c>
      <c r="D266" s="139"/>
      <c r="E266" s="74"/>
      <c r="F266" s="74"/>
      <c r="G266" s="75"/>
      <c r="J266" s="130" t="str">
        <f t="shared" si="6"/>
        <v/>
      </c>
    </row>
    <row r="267" spans="2:14" x14ac:dyDescent="0.15">
      <c r="B267" s="256"/>
      <c r="C267" s="134" t="s">
        <v>803</v>
      </c>
      <c r="D267" s="139"/>
      <c r="E267" s="74"/>
      <c r="F267" s="74"/>
      <c r="G267" s="75"/>
      <c r="J267" s="130" t="str">
        <f t="shared" si="6"/>
        <v/>
      </c>
    </row>
    <row r="268" spans="2:14" x14ac:dyDescent="0.15">
      <c r="B268" s="234"/>
      <c r="C268" s="134" t="s">
        <v>439</v>
      </c>
      <c r="D268" s="140"/>
      <c r="E268" s="74"/>
      <c r="F268" s="74"/>
      <c r="G268" s="75"/>
      <c r="J268" s="130" t="str">
        <f t="shared" si="6"/>
        <v/>
      </c>
    </row>
    <row r="269" spans="2:14" x14ac:dyDescent="0.15">
      <c r="B269" s="234"/>
      <c r="C269" s="134" t="s">
        <v>804</v>
      </c>
      <c r="D269" s="140" t="s">
        <v>20</v>
      </c>
      <c r="E269" s="74"/>
      <c r="F269" s="74"/>
      <c r="G269" s="75"/>
      <c r="J269" s="130" t="str">
        <f>IF(AND(OR(D269="◎",D269="◎※１"),OR(E269="",F269="",G269="")),"×","")</f>
        <v>×</v>
      </c>
      <c r="K269" s="208" t="str">
        <f>C269</f>
        <v>３　生体計測・監視用機器概論</v>
      </c>
      <c r="L269" s="209"/>
      <c r="M269" s="209"/>
      <c r="N269" s="210"/>
    </row>
    <row r="270" spans="2:14" x14ac:dyDescent="0.15">
      <c r="B270" s="234"/>
      <c r="C270" s="134" t="s">
        <v>805</v>
      </c>
      <c r="D270" s="140"/>
      <c r="E270" s="74"/>
      <c r="F270" s="74"/>
      <c r="G270" s="75"/>
      <c r="J270" s="130" t="str">
        <f t="shared" si="6"/>
        <v/>
      </c>
      <c r="K270" s="142"/>
      <c r="L270" s="142"/>
      <c r="M270" s="142"/>
      <c r="N270" s="142"/>
    </row>
    <row r="271" spans="2:14" x14ac:dyDescent="0.15">
      <c r="B271" s="234"/>
      <c r="C271" s="134" t="s">
        <v>806</v>
      </c>
      <c r="D271" s="140"/>
      <c r="E271" s="74"/>
      <c r="F271" s="74"/>
      <c r="G271" s="75"/>
      <c r="J271" s="130" t="str">
        <f t="shared" si="6"/>
        <v/>
      </c>
    </row>
    <row r="272" spans="2:14" x14ac:dyDescent="0.15">
      <c r="B272" s="234"/>
      <c r="C272" s="134" t="s">
        <v>807</v>
      </c>
      <c r="D272" s="140" t="s">
        <v>20</v>
      </c>
      <c r="E272" s="74"/>
      <c r="F272" s="74"/>
      <c r="G272" s="75"/>
      <c r="J272" s="130" t="str">
        <f t="shared" si="6"/>
        <v>×</v>
      </c>
      <c r="K272" s="208" t="str">
        <f>C272</f>
        <v>４　治療用機器概論</v>
      </c>
      <c r="L272" s="209"/>
      <c r="M272" s="209"/>
      <c r="N272" s="210"/>
    </row>
    <row r="273" spans="2:15" x14ac:dyDescent="0.15">
      <c r="B273" s="234"/>
      <c r="C273" s="134" t="s">
        <v>808</v>
      </c>
      <c r="D273" s="140"/>
      <c r="E273" s="74"/>
      <c r="F273" s="74"/>
      <c r="G273" s="75"/>
      <c r="J273" s="130" t="str">
        <f t="shared" si="6"/>
        <v/>
      </c>
    </row>
    <row r="274" spans="2:15" x14ac:dyDescent="0.15">
      <c r="B274" s="234"/>
      <c r="C274" s="134" t="s">
        <v>809</v>
      </c>
      <c r="D274" s="140"/>
      <c r="E274" s="74"/>
      <c r="F274" s="74"/>
      <c r="G274" s="75"/>
      <c r="J274" s="130" t="str">
        <f t="shared" si="6"/>
        <v/>
      </c>
    </row>
    <row r="275" spans="2:15" x14ac:dyDescent="0.15">
      <c r="B275" s="234"/>
      <c r="C275" s="134" t="s">
        <v>810</v>
      </c>
      <c r="D275" s="140"/>
      <c r="E275" s="74"/>
      <c r="F275" s="74"/>
      <c r="G275" s="75"/>
      <c r="J275" s="130" t="str">
        <f t="shared" si="6"/>
        <v/>
      </c>
    </row>
    <row r="276" spans="2:15" x14ac:dyDescent="0.15">
      <c r="B276" s="234"/>
      <c r="C276" s="134" t="s">
        <v>811</v>
      </c>
      <c r="D276" s="140"/>
      <c r="E276" s="74"/>
      <c r="F276" s="74"/>
      <c r="G276" s="75"/>
      <c r="J276" s="130" t="str">
        <f t="shared" si="6"/>
        <v/>
      </c>
    </row>
    <row r="277" spans="2:15" x14ac:dyDescent="0.15">
      <c r="B277" s="234"/>
      <c r="C277" s="134" t="s">
        <v>812</v>
      </c>
      <c r="D277" s="140"/>
      <c r="E277" s="74"/>
      <c r="F277" s="74"/>
      <c r="G277" s="75"/>
      <c r="J277" s="130" t="str">
        <f t="shared" si="6"/>
        <v/>
      </c>
    </row>
    <row r="278" spans="2:15" x14ac:dyDescent="0.15">
      <c r="B278" s="234"/>
      <c r="C278" s="134" t="s">
        <v>813</v>
      </c>
      <c r="D278" s="140" t="s">
        <v>20</v>
      </c>
      <c r="E278" s="74"/>
      <c r="F278" s="74"/>
      <c r="G278" s="75"/>
      <c r="J278" s="130" t="str">
        <f t="shared" si="6"/>
        <v>×</v>
      </c>
      <c r="K278" s="208" t="str">
        <f>C278</f>
        <v>５　生体機能代行補助機器の構成と原理</v>
      </c>
      <c r="L278" s="209"/>
      <c r="M278" s="209"/>
      <c r="N278" s="210"/>
    </row>
    <row r="279" spans="2:15" x14ac:dyDescent="0.15">
      <c r="B279" s="234"/>
      <c r="C279" s="134" t="s">
        <v>805</v>
      </c>
      <c r="D279" s="140"/>
      <c r="E279" s="74"/>
      <c r="F279" s="74"/>
      <c r="G279" s="75"/>
      <c r="J279" s="130" t="str">
        <f t="shared" si="6"/>
        <v/>
      </c>
      <c r="K279" s="142"/>
      <c r="L279" s="142"/>
      <c r="M279" s="142"/>
      <c r="N279" s="142"/>
    </row>
    <row r="280" spans="2:15" x14ac:dyDescent="0.15">
      <c r="B280" s="234"/>
      <c r="C280" s="134" t="s">
        <v>806</v>
      </c>
      <c r="D280" s="140"/>
      <c r="E280" s="74"/>
      <c r="F280" s="74"/>
      <c r="G280" s="75"/>
      <c r="J280" s="130" t="str">
        <f t="shared" si="6"/>
        <v/>
      </c>
    </row>
    <row r="281" spans="2:15" ht="19.5" thickBot="1" x14ac:dyDescent="0.2">
      <c r="B281" s="235"/>
      <c r="C281" s="143" t="s">
        <v>814</v>
      </c>
      <c r="D281" s="149"/>
      <c r="E281" s="79"/>
      <c r="F281" s="79"/>
      <c r="G281" s="76"/>
      <c r="J281" s="130" t="str">
        <f t="shared" si="6"/>
        <v/>
      </c>
    </row>
    <row r="282" spans="2:15" x14ac:dyDescent="0.15">
      <c r="B282" s="234" t="s">
        <v>200</v>
      </c>
      <c r="C282" s="128" t="s">
        <v>436</v>
      </c>
      <c r="D282" s="257" t="s">
        <v>20</v>
      </c>
      <c r="E282" s="72"/>
      <c r="F282" s="72"/>
      <c r="G282" s="73"/>
      <c r="J282" s="130" t="str">
        <f t="shared" si="6"/>
        <v>×</v>
      </c>
      <c r="K282" s="136" t="str">
        <f>C282</f>
        <v>１　治療機器概論</v>
      </c>
      <c r="L282" s="137"/>
      <c r="M282" s="137"/>
      <c r="N282" s="138"/>
    </row>
    <row r="283" spans="2:15" x14ac:dyDescent="0.15">
      <c r="B283" s="234"/>
      <c r="C283" s="134" t="s">
        <v>437</v>
      </c>
      <c r="D283" s="140"/>
      <c r="E283" s="74"/>
      <c r="F283" s="74"/>
      <c r="G283" s="75"/>
      <c r="J283" s="130" t="str">
        <f t="shared" si="6"/>
        <v/>
      </c>
    </row>
    <row r="284" spans="2:15" x14ac:dyDescent="0.15">
      <c r="B284" s="234"/>
      <c r="C284" s="134" t="s">
        <v>438</v>
      </c>
      <c r="D284" s="140"/>
      <c r="E284" s="74"/>
      <c r="F284" s="74"/>
      <c r="G284" s="75"/>
      <c r="J284" s="130" t="str">
        <f t="shared" si="6"/>
        <v/>
      </c>
    </row>
    <row r="285" spans="2:15" x14ac:dyDescent="0.15">
      <c r="B285" s="234"/>
      <c r="C285" s="134" t="s">
        <v>439</v>
      </c>
      <c r="D285" s="140"/>
      <c r="E285" s="74"/>
      <c r="F285" s="74"/>
      <c r="G285" s="75"/>
      <c r="J285" s="130" t="str">
        <f t="shared" si="6"/>
        <v/>
      </c>
      <c r="K285" s="142"/>
      <c r="L285" s="142"/>
      <c r="M285" s="142"/>
      <c r="N285" s="142"/>
      <c r="O285" s="142"/>
    </row>
    <row r="286" spans="2:15" x14ac:dyDescent="0.15">
      <c r="B286" s="234"/>
      <c r="C286" s="134" t="s">
        <v>440</v>
      </c>
      <c r="D286" s="140"/>
      <c r="E286" s="74"/>
      <c r="F286" s="74"/>
      <c r="G286" s="75"/>
      <c r="J286" s="130" t="str">
        <f t="shared" si="6"/>
        <v/>
      </c>
      <c r="K286" s="142"/>
      <c r="L286" s="142"/>
      <c r="M286" s="142"/>
      <c r="N286" s="142"/>
      <c r="O286" s="142"/>
    </row>
    <row r="287" spans="2:15" x14ac:dyDescent="0.15">
      <c r="B287" s="234"/>
      <c r="C287" s="134" t="s">
        <v>441</v>
      </c>
      <c r="D287" s="140"/>
      <c r="E287" s="74"/>
      <c r="F287" s="74"/>
      <c r="G287" s="75"/>
      <c r="J287" s="130" t="str">
        <f t="shared" si="6"/>
        <v/>
      </c>
    </row>
    <row r="288" spans="2:15" ht="37.5" x14ac:dyDescent="0.15">
      <c r="B288" s="234"/>
      <c r="C288" s="134" t="s">
        <v>442</v>
      </c>
      <c r="D288" s="140" t="s">
        <v>20</v>
      </c>
      <c r="E288" s="74"/>
      <c r="F288" s="74"/>
      <c r="G288" s="75"/>
      <c r="J288" s="130" t="str">
        <f t="shared" si="6"/>
        <v>×</v>
      </c>
      <c r="K288" s="208" t="str">
        <f>C288</f>
        <v>２　電気的治療機器の原理・構造・操作・保守</v>
      </c>
      <c r="L288" s="209"/>
      <c r="M288" s="209"/>
      <c r="N288" s="209"/>
      <c r="O288" s="142"/>
    </row>
    <row r="289" spans="2:15" x14ac:dyDescent="0.15">
      <c r="B289" s="234"/>
      <c r="C289" s="134" t="s">
        <v>443</v>
      </c>
      <c r="D289" s="140"/>
      <c r="E289" s="74"/>
      <c r="F289" s="74"/>
      <c r="G289" s="75"/>
      <c r="J289" s="130" t="str">
        <f t="shared" si="6"/>
        <v/>
      </c>
      <c r="O289" s="142"/>
    </row>
    <row r="290" spans="2:15" x14ac:dyDescent="0.15">
      <c r="B290" s="234"/>
      <c r="C290" s="134" t="s">
        <v>444</v>
      </c>
      <c r="D290" s="140"/>
      <c r="E290" s="74"/>
      <c r="F290" s="74"/>
      <c r="G290" s="75"/>
      <c r="J290" s="130" t="str">
        <f t="shared" si="6"/>
        <v/>
      </c>
      <c r="K290" s="142"/>
      <c r="L290" s="142"/>
      <c r="M290" s="142"/>
      <c r="N290" s="142"/>
      <c r="O290" s="142"/>
    </row>
    <row r="291" spans="2:15" x14ac:dyDescent="0.15">
      <c r="B291" s="234"/>
      <c r="C291" s="134" t="s">
        <v>445</v>
      </c>
      <c r="D291" s="140"/>
      <c r="E291" s="74"/>
      <c r="F291" s="74"/>
      <c r="G291" s="75"/>
      <c r="J291" s="130" t="str">
        <f t="shared" si="6"/>
        <v/>
      </c>
      <c r="O291" s="142"/>
    </row>
    <row r="292" spans="2:15" x14ac:dyDescent="0.15">
      <c r="B292" s="234"/>
      <c r="C292" s="134" t="s">
        <v>446</v>
      </c>
      <c r="D292" s="140"/>
      <c r="E292" s="74"/>
      <c r="F292" s="74"/>
      <c r="G292" s="75"/>
      <c r="J292" s="130" t="str">
        <f t="shared" si="6"/>
        <v/>
      </c>
      <c r="O292" s="142"/>
    </row>
    <row r="293" spans="2:15" x14ac:dyDescent="0.15">
      <c r="B293" s="234"/>
      <c r="C293" s="134" t="s">
        <v>447</v>
      </c>
      <c r="D293" s="140"/>
      <c r="E293" s="74"/>
      <c r="F293" s="74"/>
      <c r="G293" s="75"/>
      <c r="J293" s="130" t="str">
        <f t="shared" si="6"/>
        <v/>
      </c>
      <c r="K293" s="142"/>
      <c r="L293" s="142"/>
      <c r="M293" s="142"/>
      <c r="N293" s="142"/>
      <c r="O293" s="142"/>
    </row>
    <row r="294" spans="2:15" ht="37.5" x14ac:dyDescent="0.15">
      <c r="B294" s="234"/>
      <c r="C294" s="134" t="s">
        <v>448</v>
      </c>
      <c r="D294" s="140" t="s">
        <v>20</v>
      </c>
      <c r="E294" s="74"/>
      <c r="F294" s="74"/>
      <c r="G294" s="75"/>
      <c r="J294" s="130" t="str">
        <f t="shared" si="6"/>
        <v>×</v>
      </c>
      <c r="K294" s="208" t="str">
        <f>C294</f>
        <v>３　機械的治療機器の原理・構造・操作・保守</v>
      </c>
      <c r="L294" s="209"/>
      <c r="M294" s="209"/>
      <c r="N294" s="209"/>
      <c r="O294" s="142"/>
    </row>
    <row r="295" spans="2:15" x14ac:dyDescent="0.15">
      <c r="B295" s="234"/>
      <c r="C295" s="134" t="s">
        <v>820</v>
      </c>
      <c r="D295" s="140"/>
      <c r="E295" s="74"/>
      <c r="F295" s="74"/>
      <c r="G295" s="75"/>
      <c r="J295" s="130" t="str">
        <f t="shared" si="6"/>
        <v/>
      </c>
      <c r="O295" s="142"/>
    </row>
    <row r="296" spans="2:15" x14ac:dyDescent="0.15">
      <c r="B296" s="234"/>
      <c r="C296" s="134" t="s">
        <v>449</v>
      </c>
      <c r="D296" s="140"/>
      <c r="E296" s="74"/>
      <c r="F296" s="74"/>
      <c r="G296" s="75"/>
      <c r="J296" s="130" t="str">
        <f t="shared" si="6"/>
        <v/>
      </c>
      <c r="O296" s="142"/>
    </row>
    <row r="297" spans="2:15" x14ac:dyDescent="0.15">
      <c r="B297" s="234"/>
      <c r="C297" s="134" t="s">
        <v>450</v>
      </c>
      <c r="D297" s="140"/>
      <c r="E297" s="74"/>
      <c r="F297" s="74"/>
      <c r="G297" s="75"/>
      <c r="J297" s="130" t="str">
        <f t="shared" si="6"/>
        <v/>
      </c>
      <c r="O297" s="142"/>
    </row>
    <row r="298" spans="2:15" ht="37.5" x14ac:dyDescent="0.15">
      <c r="B298" s="234"/>
      <c r="C298" s="134" t="s">
        <v>451</v>
      </c>
      <c r="D298" s="140" t="s">
        <v>20</v>
      </c>
      <c r="E298" s="74"/>
      <c r="F298" s="74"/>
      <c r="G298" s="75"/>
      <c r="J298" s="130" t="str">
        <f t="shared" si="6"/>
        <v>×</v>
      </c>
      <c r="K298" s="208" t="str">
        <f>C298</f>
        <v>４　手術用機器の原理・構造・操作・保守</v>
      </c>
      <c r="L298" s="209"/>
      <c r="M298" s="209"/>
      <c r="N298" s="285"/>
      <c r="O298" s="142"/>
    </row>
    <row r="299" spans="2:15" x14ac:dyDescent="0.15">
      <c r="B299" s="234"/>
      <c r="C299" s="134" t="s">
        <v>452</v>
      </c>
      <c r="D299" s="140"/>
      <c r="E299" s="74"/>
      <c r="F299" s="74"/>
      <c r="G299" s="75"/>
      <c r="J299" s="130" t="str">
        <f t="shared" si="6"/>
        <v/>
      </c>
    </row>
    <row r="300" spans="2:15" x14ac:dyDescent="0.15">
      <c r="B300" s="234"/>
      <c r="C300" s="134" t="s">
        <v>453</v>
      </c>
      <c r="D300" s="140"/>
      <c r="E300" s="74"/>
      <c r="F300" s="74"/>
      <c r="G300" s="75"/>
      <c r="J300" s="130" t="str">
        <f t="shared" si="6"/>
        <v/>
      </c>
    </row>
    <row r="301" spans="2:15" x14ac:dyDescent="0.15">
      <c r="B301" s="234"/>
      <c r="C301" s="134" t="s">
        <v>454</v>
      </c>
      <c r="D301" s="140"/>
      <c r="E301" s="74"/>
      <c r="F301" s="74"/>
      <c r="G301" s="75"/>
      <c r="J301" s="130" t="str">
        <f t="shared" si="6"/>
        <v/>
      </c>
    </row>
    <row r="302" spans="2:15" x14ac:dyDescent="0.15">
      <c r="B302" s="234"/>
      <c r="C302" s="134" t="s">
        <v>455</v>
      </c>
      <c r="D302" s="140"/>
      <c r="E302" s="74"/>
      <c r="F302" s="74"/>
      <c r="G302" s="75"/>
      <c r="J302" s="130" t="str">
        <f t="shared" si="6"/>
        <v/>
      </c>
    </row>
    <row r="303" spans="2:15" x14ac:dyDescent="0.15">
      <c r="B303" s="234"/>
      <c r="C303" s="134" t="s">
        <v>456</v>
      </c>
      <c r="D303" s="140"/>
      <c r="E303" s="74"/>
      <c r="F303" s="74"/>
      <c r="G303" s="75"/>
      <c r="J303" s="130" t="str">
        <f t="shared" si="6"/>
        <v/>
      </c>
    </row>
    <row r="304" spans="2:15" x14ac:dyDescent="0.15">
      <c r="B304" s="234"/>
      <c r="C304" s="268" t="s">
        <v>457</v>
      </c>
      <c r="D304" s="140"/>
      <c r="E304" s="74"/>
      <c r="F304" s="74"/>
      <c r="G304" s="75"/>
      <c r="J304" s="130" t="str">
        <f t="shared" si="6"/>
        <v/>
      </c>
    </row>
    <row r="305" spans="2:15" x14ac:dyDescent="0.15">
      <c r="B305" s="234"/>
      <c r="C305" s="134" t="s">
        <v>458</v>
      </c>
      <c r="D305" s="140"/>
      <c r="E305" s="74"/>
      <c r="F305" s="74"/>
      <c r="G305" s="75"/>
      <c r="J305" s="130" t="str">
        <f t="shared" si="6"/>
        <v/>
      </c>
      <c r="K305" s="142"/>
      <c r="L305" s="142"/>
      <c r="M305" s="142"/>
      <c r="N305" s="142"/>
    </row>
    <row r="306" spans="2:15" x14ac:dyDescent="0.15">
      <c r="B306" s="234"/>
      <c r="C306" s="128" t="s">
        <v>459</v>
      </c>
      <c r="D306" s="140"/>
      <c r="E306" s="74"/>
      <c r="F306" s="74"/>
      <c r="G306" s="75"/>
      <c r="J306" s="130" t="str">
        <f t="shared" si="6"/>
        <v/>
      </c>
      <c r="K306" s="142"/>
      <c r="L306" s="142"/>
      <c r="M306" s="142"/>
      <c r="N306" s="142"/>
    </row>
    <row r="307" spans="2:15" x14ac:dyDescent="0.15">
      <c r="B307" s="234"/>
      <c r="C307" s="134" t="s">
        <v>460</v>
      </c>
      <c r="D307" s="140" t="s">
        <v>20</v>
      </c>
      <c r="E307" s="74"/>
      <c r="F307" s="74"/>
      <c r="G307" s="75"/>
      <c r="J307" s="130" t="str">
        <f t="shared" si="6"/>
        <v>×</v>
      </c>
      <c r="K307" s="208" t="str">
        <f>C307</f>
        <v>５　保守管理技術</v>
      </c>
      <c r="L307" s="209"/>
      <c r="M307" s="209"/>
      <c r="N307" s="285"/>
      <c r="O307" s="142"/>
    </row>
    <row r="308" spans="2:15" x14ac:dyDescent="0.15">
      <c r="B308" s="234"/>
      <c r="C308" s="134" t="s">
        <v>461</v>
      </c>
      <c r="D308" s="141"/>
      <c r="E308" s="74"/>
      <c r="F308" s="74"/>
      <c r="G308" s="75"/>
      <c r="J308" s="130" t="str">
        <f t="shared" si="6"/>
        <v/>
      </c>
      <c r="O308" s="142"/>
    </row>
    <row r="309" spans="2:15" x14ac:dyDescent="0.15">
      <c r="B309" s="234"/>
      <c r="C309" s="134" t="s">
        <v>462</v>
      </c>
      <c r="D309" s="141"/>
      <c r="E309" s="74"/>
      <c r="F309" s="74"/>
      <c r="G309" s="75"/>
      <c r="J309" s="130" t="str">
        <f t="shared" si="6"/>
        <v/>
      </c>
      <c r="O309" s="142"/>
    </row>
    <row r="310" spans="2:15" x14ac:dyDescent="0.15">
      <c r="B310" s="234"/>
      <c r="C310" s="134" t="s">
        <v>463</v>
      </c>
      <c r="D310" s="140"/>
      <c r="E310" s="74"/>
      <c r="F310" s="74"/>
      <c r="G310" s="75"/>
      <c r="J310" s="130" t="str">
        <f t="shared" si="6"/>
        <v/>
      </c>
      <c r="K310" s="142"/>
      <c r="O310" s="142"/>
    </row>
    <row r="311" spans="2:15" x14ac:dyDescent="0.15">
      <c r="B311" s="234"/>
      <c r="C311" s="134" t="s">
        <v>464</v>
      </c>
      <c r="D311" s="140"/>
      <c r="E311" s="74"/>
      <c r="F311" s="74"/>
      <c r="G311" s="75"/>
      <c r="J311" s="130" t="str">
        <f t="shared" si="6"/>
        <v/>
      </c>
      <c r="O311" s="142"/>
    </row>
    <row r="312" spans="2:15" x14ac:dyDescent="0.15">
      <c r="B312" s="234"/>
      <c r="C312" s="134" t="s">
        <v>465</v>
      </c>
      <c r="D312" s="140"/>
      <c r="E312" s="74"/>
      <c r="F312" s="74"/>
      <c r="G312" s="75"/>
      <c r="J312" s="130" t="str">
        <f t="shared" si="6"/>
        <v/>
      </c>
      <c r="K312" s="142"/>
      <c r="L312" s="142"/>
      <c r="M312" s="142"/>
      <c r="N312" s="142"/>
      <c r="O312" s="142"/>
    </row>
    <row r="313" spans="2:15" x14ac:dyDescent="0.15">
      <c r="B313" s="234"/>
      <c r="C313" s="134" t="s">
        <v>466</v>
      </c>
      <c r="D313" s="135" t="s">
        <v>20</v>
      </c>
      <c r="E313" s="74"/>
      <c r="F313" s="74"/>
      <c r="G313" s="75"/>
      <c r="J313" s="130" t="str">
        <f t="shared" si="6"/>
        <v>×</v>
      </c>
      <c r="K313" s="208" t="str">
        <f>C313</f>
        <v>６　在宅医療等で用いられる治療機器</v>
      </c>
      <c r="L313" s="209"/>
      <c r="M313" s="209"/>
      <c r="N313" s="285"/>
      <c r="O313" s="142"/>
    </row>
    <row r="314" spans="2:15" ht="37.5" x14ac:dyDescent="0.15">
      <c r="B314" s="234"/>
      <c r="C314" s="134" t="s">
        <v>467</v>
      </c>
      <c r="D314" s="140" t="s">
        <v>20</v>
      </c>
      <c r="E314" s="74"/>
      <c r="F314" s="74"/>
      <c r="G314" s="75"/>
      <c r="J314" s="130" t="str">
        <f t="shared" si="6"/>
        <v>×</v>
      </c>
      <c r="K314" s="208" t="str">
        <f>C314</f>
        <v>７　治療機器を用いた臨床支援技術の実際</v>
      </c>
      <c r="L314" s="209"/>
      <c r="M314" s="209"/>
      <c r="N314" s="285"/>
      <c r="O314" s="142"/>
    </row>
    <row r="315" spans="2:15" ht="19.5" thickBot="1" x14ac:dyDescent="0.2">
      <c r="B315" s="235"/>
      <c r="C315" s="143" t="s">
        <v>468</v>
      </c>
      <c r="D315" s="270" t="s">
        <v>20</v>
      </c>
      <c r="E315" s="79"/>
      <c r="F315" s="79"/>
      <c r="G315" s="76"/>
      <c r="J315" s="130" t="str">
        <f t="shared" si="6"/>
        <v>×</v>
      </c>
      <c r="K315" s="262" t="str">
        <f>C315</f>
        <v>８　実習</v>
      </c>
      <c r="L315" s="264"/>
      <c r="M315" s="264"/>
      <c r="N315" s="286"/>
      <c r="O315" s="142"/>
    </row>
    <row r="316" spans="2:15" x14ac:dyDescent="0.15">
      <c r="B316" s="363" t="s">
        <v>146</v>
      </c>
      <c r="C316" s="128" t="s">
        <v>470</v>
      </c>
      <c r="D316" s="129" t="s">
        <v>20</v>
      </c>
      <c r="E316" s="72"/>
      <c r="F316" s="72"/>
      <c r="G316" s="73"/>
      <c r="J316" s="130" t="str">
        <f t="shared" si="6"/>
        <v>×</v>
      </c>
      <c r="K316" s="208" t="str">
        <f>C316</f>
        <v>１　生体計測の基礎</v>
      </c>
      <c r="L316" s="209"/>
      <c r="M316" s="209"/>
      <c r="N316" s="285"/>
      <c r="O316" s="142"/>
    </row>
    <row r="317" spans="2:15" x14ac:dyDescent="0.15">
      <c r="B317" s="256"/>
      <c r="C317" s="134" t="s">
        <v>471</v>
      </c>
      <c r="D317" s="135"/>
      <c r="E317" s="74"/>
      <c r="F317" s="74"/>
      <c r="G317" s="75"/>
      <c r="J317" s="130" t="str">
        <f t="shared" si="6"/>
        <v/>
      </c>
      <c r="O317" s="142"/>
    </row>
    <row r="318" spans="2:15" x14ac:dyDescent="0.15">
      <c r="B318" s="256"/>
      <c r="C318" s="134" t="s">
        <v>472</v>
      </c>
      <c r="D318" s="135"/>
      <c r="E318" s="74"/>
      <c r="F318" s="74"/>
      <c r="G318" s="75"/>
      <c r="J318" s="130" t="str">
        <f t="shared" si="6"/>
        <v/>
      </c>
      <c r="O318" s="142"/>
    </row>
    <row r="319" spans="2:15" x14ac:dyDescent="0.15">
      <c r="B319" s="256"/>
      <c r="C319" s="134" t="s">
        <v>473</v>
      </c>
      <c r="D319" s="135"/>
      <c r="E319" s="74"/>
      <c r="F319" s="74"/>
      <c r="G319" s="75"/>
      <c r="J319" s="130" t="str">
        <f t="shared" si="6"/>
        <v/>
      </c>
      <c r="O319" s="142"/>
    </row>
    <row r="320" spans="2:15" x14ac:dyDescent="0.15">
      <c r="B320" s="256"/>
      <c r="C320" s="134" t="s">
        <v>474</v>
      </c>
      <c r="D320" s="135"/>
      <c r="E320" s="74"/>
      <c r="F320" s="74"/>
      <c r="G320" s="75"/>
      <c r="J320" s="130" t="str">
        <f t="shared" si="6"/>
        <v/>
      </c>
      <c r="O320" s="142"/>
    </row>
    <row r="321" spans="2:15" x14ac:dyDescent="0.15">
      <c r="B321" s="256"/>
      <c r="C321" s="134" t="s">
        <v>475</v>
      </c>
      <c r="D321" s="135" t="s">
        <v>20</v>
      </c>
      <c r="E321" s="74"/>
      <c r="F321" s="74"/>
      <c r="G321" s="75"/>
      <c r="J321" s="130" t="str">
        <f t="shared" si="6"/>
        <v>×</v>
      </c>
      <c r="K321" s="208" t="str">
        <f>C321</f>
        <v>２　生体電気計測</v>
      </c>
      <c r="L321" s="209"/>
      <c r="M321" s="209"/>
      <c r="N321" s="285"/>
      <c r="O321" s="142"/>
    </row>
    <row r="322" spans="2:15" ht="37.5" x14ac:dyDescent="0.15">
      <c r="B322" s="256"/>
      <c r="C322" s="134" t="s">
        <v>476</v>
      </c>
      <c r="D322" s="135"/>
      <c r="E322" s="74"/>
      <c r="F322" s="74"/>
      <c r="G322" s="75"/>
      <c r="J322" s="130" t="str">
        <f t="shared" si="6"/>
        <v/>
      </c>
      <c r="O322" s="142"/>
    </row>
    <row r="323" spans="2:15" x14ac:dyDescent="0.15">
      <c r="B323" s="256"/>
      <c r="C323" s="134" t="s">
        <v>477</v>
      </c>
      <c r="D323" s="135"/>
      <c r="E323" s="74"/>
      <c r="F323" s="74"/>
      <c r="G323" s="75"/>
      <c r="J323" s="130" t="str">
        <f t="shared" si="6"/>
        <v/>
      </c>
      <c r="O323" s="142"/>
    </row>
    <row r="324" spans="2:15" x14ac:dyDescent="0.15">
      <c r="B324" s="256"/>
      <c r="C324" s="134" t="s">
        <v>478</v>
      </c>
      <c r="D324" s="135"/>
      <c r="E324" s="74"/>
      <c r="F324" s="74"/>
      <c r="G324" s="75"/>
      <c r="J324" s="130" t="str">
        <f t="shared" si="6"/>
        <v/>
      </c>
      <c r="O324" s="142"/>
    </row>
    <row r="325" spans="2:15" x14ac:dyDescent="0.15">
      <c r="B325" s="256"/>
      <c r="C325" s="134" t="s">
        <v>479</v>
      </c>
      <c r="D325" s="135" t="s">
        <v>20</v>
      </c>
      <c r="E325" s="74"/>
      <c r="F325" s="74"/>
      <c r="G325" s="75"/>
      <c r="J325" s="130" t="str">
        <f t="shared" ref="J325:J388" si="7">IF(AND(OR(D325="◎",D325="◎※１"),OR(E325="",F325="",G325="")),"×","")</f>
        <v>×</v>
      </c>
      <c r="K325" s="208" t="str">
        <f>C325</f>
        <v>３　生体の物理・化学現象計測</v>
      </c>
      <c r="L325" s="209"/>
      <c r="M325" s="209"/>
      <c r="N325" s="285"/>
      <c r="O325" s="142"/>
    </row>
    <row r="326" spans="2:15" x14ac:dyDescent="0.15">
      <c r="B326" s="256"/>
      <c r="C326" s="134" t="s">
        <v>480</v>
      </c>
      <c r="D326" s="135"/>
      <c r="E326" s="74"/>
      <c r="F326" s="74"/>
      <c r="G326" s="75"/>
      <c r="J326" s="130" t="str">
        <f t="shared" si="7"/>
        <v/>
      </c>
    </row>
    <row r="327" spans="2:15" x14ac:dyDescent="0.15">
      <c r="B327" s="256"/>
      <c r="C327" s="134" t="s">
        <v>481</v>
      </c>
      <c r="D327" s="135"/>
      <c r="E327" s="74"/>
      <c r="F327" s="74"/>
      <c r="G327" s="75"/>
      <c r="J327" s="130" t="str">
        <f t="shared" si="7"/>
        <v/>
      </c>
    </row>
    <row r="328" spans="2:15" x14ac:dyDescent="0.15">
      <c r="B328" s="256"/>
      <c r="C328" s="134" t="s">
        <v>482</v>
      </c>
      <c r="D328" s="139"/>
      <c r="E328" s="74"/>
      <c r="F328" s="74"/>
      <c r="G328" s="75"/>
      <c r="J328" s="130" t="str">
        <f t="shared" si="7"/>
        <v/>
      </c>
    </row>
    <row r="329" spans="2:15" x14ac:dyDescent="0.15">
      <c r="B329" s="256"/>
      <c r="C329" s="134" t="s">
        <v>483</v>
      </c>
      <c r="D329" s="139"/>
      <c r="E329" s="74"/>
      <c r="F329" s="74"/>
      <c r="G329" s="75"/>
      <c r="J329" s="130" t="str">
        <f t="shared" si="7"/>
        <v/>
      </c>
      <c r="K329" s="142"/>
      <c r="L329" s="142"/>
      <c r="M329" s="142"/>
      <c r="N329" s="142"/>
    </row>
    <row r="330" spans="2:15" ht="37.5" x14ac:dyDescent="0.15">
      <c r="B330" s="256"/>
      <c r="C330" s="134" t="s">
        <v>484</v>
      </c>
      <c r="D330" s="139"/>
      <c r="E330" s="74"/>
      <c r="F330" s="74"/>
      <c r="G330" s="75"/>
      <c r="J330" s="130" t="str">
        <f t="shared" si="7"/>
        <v/>
      </c>
    </row>
    <row r="331" spans="2:15" x14ac:dyDescent="0.15">
      <c r="B331" s="256"/>
      <c r="C331" s="134" t="s">
        <v>485</v>
      </c>
      <c r="D331" s="139"/>
      <c r="E331" s="74"/>
      <c r="F331" s="74"/>
      <c r="G331" s="75"/>
      <c r="J331" s="130" t="str">
        <f t="shared" si="7"/>
        <v/>
      </c>
    </row>
    <row r="332" spans="2:15" x14ac:dyDescent="0.15">
      <c r="B332" s="234"/>
      <c r="C332" s="134" t="s">
        <v>486</v>
      </c>
      <c r="D332" s="140"/>
      <c r="E332" s="74"/>
      <c r="F332" s="74"/>
      <c r="G332" s="75"/>
      <c r="J332" s="130" t="str">
        <f t="shared" si="7"/>
        <v/>
      </c>
    </row>
    <row r="333" spans="2:15" x14ac:dyDescent="0.15">
      <c r="B333" s="234"/>
      <c r="C333" s="134" t="s">
        <v>487</v>
      </c>
      <c r="D333" s="139" t="s">
        <v>20</v>
      </c>
      <c r="E333" s="74"/>
      <c r="F333" s="74"/>
      <c r="G333" s="75"/>
      <c r="J333" s="130" t="str">
        <f t="shared" si="7"/>
        <v>×</v>
      </c>
      <c r="K333" s="208" t="str">
        <f>C333</f>
        <v>４　画像診断法</v>
      </c>
      <c r="L333" s="209"/>
      <c r="M333" s="209"/>
      <c r="N333" s="285"/>
      <c r="O333" s="142"/>
    </row>
    <row r="334" spans="2:15" x14ac:dyDescent="0.15">
      <c r="B334" s="234"/>
      <c r="C334" s="134" t="s">
        <v>488</v>
      </c>
      <c r="D334" s="140"/>
      <c r="E334" s="74"/>
      <c r="F334" s="74"/>
      <c r="G334" s="75"/>
      <c r="J334" s="130" t="str">
        <f t="shared" si="7"/>
        <v/>
      </c>
      <c r="O334" s="142"/>
    </row>
    <row r="335" spans="2:15" x14ac:dyDescent="0.15">
      <c r="B335" s="234"/>
      <c r="C335" s="134" t="s">
        <v>489</v>
      </c>
      <c r="D335" s="140"/>
      <c r="E335" s="74"/>
      <c r="F335" s="74"/>
      <c r="G335" s="75"/>
      <c r="J335" s="130" t="str">
        <f t="shared" si="7"/>
        <v/>
      </c>
      <c r="O335" s="142"/>
    </row>
    <row r="336" spans="2:15" ht="37.5" x14ac:dyDescent="0.15">
      <c r="B336" s="234"/>
      <c r="C336" s="134" t="s">
        <v>490</v>
      </c>
      <c r="D336" s="140"/>
      <c r="E336" s="74"/>
      <c r="F336" s="74"/>
      <c r="G336" s="75"/>
      <c r="J336" s="130" t="str">
        <f t="shared" si="7"/>
        <v/>
      </c>
      <c r="K336" s="142"/>
      <c r="L336" s="142"/>
      <c r="M336" s="142"/>
      <c r="N336" s="142"/>
      <c r="O336" s="142"/>
    </row>
    <row r="337" spans="2:15" x14ac:dyDescent="0.15">
      <c r="B337" s="234"/>
      <c r="C337" s="134" t="s">
        <v>491</v>
      </c>
      <c r="D337" s="140"/>
      <c r="E337" s="74"/>
      <c r="F337" s="74"/>
      <c r="G337" s="75"/>
      <c r="J337" s="130" t="str">
        <f t="shared" si="7"/>
        <v/>
      </c>
      <c r="K337" s="142"/>
      <c r="L337" s="142"/>
      <c r="M337" s="142"/>
      <c r="N337" s="142"/>
      <c r="O337" s="142"/>
    </row>
    <row r="338" spans="2:15" x14ac:dyDescent="0.15">
      <c r="B338" s="234"/>
      <c r="C338" s="134" t="s">
        <v>492</v>
      </c>
      <c r="D338" s="135" t="s">
        <v>20</v>
      </c>
      <c r="E338" s="74"/>
      <c r="F338" s="74"/>
      <c r="G338" s="75"/>
      <c r="J338" s="130" t="str">
        <f t="shared" si="7"/>
        <v>×</v>
      </c>
      <c r="K338" s="359" t="str">
        <f>C338</f>
        <v>（５）内視鏡</v>
      </c>
      <c r="L338" s="288"/>
      <c r="M338" s="288"/>
      <c r="N338" s="285"/>
      <c r="O338" s="142"/>
    </row>
    <row r="339" spans="2:15" ht="37.5" x14ac:dyDescent="0.15">
      <c r="B339" s="234"/>
      <c r="C339" s="134" t="s">
        <v>493</v>
      </c>
      <c r="D339" s="135" t="s">
        <v>20</v>
      </c>
      <c r="E339" s="74"/>
      <c r="F339" s="74"/>
      <c r="G339" s="75"/>
      <c r="J339" s="130" t="str">
        <f t="shared" si="7"/>
        <v>×</v>
      </c>
      <c r="K339" s="208" t="str">
        <f>C339</f>
        <v>５　在宅医療等で用いられる生体計測機器</v>
      </c>
      <c r="L339" s="209"/>
      <c r="M339" s="209"/>
      <c r="N339" s="285"/>
      <c r="O339" s="142"/>
    </row>
    <row r="340" spans="2:15" ht="37.5" x14ac:dyDescent="0.15">
      <c r="B340" s="234"/>
      <c r="C340" s="134" t="s">
        <v>494</v>
      </c>
      <c r="D340" s="140" t="s">
        <v>20</v>
      </c>
      <c r="E340" s="74"/>
      <c r="F340" s="74"/>
      <c r="G340" s="75"/>
      <c r="J340" s="130" t="str">
        <f t="shared" si="7"/>
        <v>×</v>
      </c>
      <c r="K340" s="208" t="str">
        <f>C340</f>
        <v>６　計測機器を用いた臨床支援技術の実際</v>
      </c>
      <c r="L340" s="209"/>
      <c r="M340" s="209"/>
      <c r="N340" s="285"/>
      <c r="O340" s="142"/>
    </row>
    <row r="341" spans="2:15" ht="19.5" thickBot="1" x14ac:dyDescent="0.2">
      <c r="B341" s="235"/>
      <c r="C341" s="143" t="s">
        <v>469</v>
      </c>
      <c r="D341" s="270" t="s">
        <v>20</v>
      </c>
      <c r="E341" s="79"/>
      <c r="F341" s="79"/>
      <c r="G341" s="76"/>
      <c r="J341" s="130" t="str">
        <f t="shared" si="7"/>
        <v>×</v>
      </c>
      <c r="K341" s="208" t="str">
        <f>C341</f>
        <v>７　実習</v>
      </c>
      <c r="L341" s="209"/>
      <c r="M341" s="209"/>
      <c r="N341" s="285"/>
      <c r="O341" s="142"/>
    </row>
    <row r="342" spans="2:15" ht="37.5" x14ac:dyDescent="0.15">
      <c r="B342" s="234" t="s">
        <v>495</v>
      </c>
      <c r="C342" s="128" t="s">
        <v>496</v>
      </c>
      <c r="D342" s="129" t="s">
        <v>20</v>
      </c>
      <c r="E342" s="72"/>
      <c r="F342" s="72"/>
      <c r="G342" s="73"/>
      <c r="J342" s="130" t="str">
        <f t="shared" si="7"/>
        <v>×</v>
      </c>
      <c r="K342" s="208" t="str">
        <f>C342</f>
        <v>１　臨床支援技術に必要な実践的知識の基礎</v>
      </c>
      <c r="L342" s="209"/>
      <c r="M342" s="209"/>
      <c r="N342" s="209"/>
      <c r="O342" s="142"/>
    </row>
    <row r="343" spans="2:15" x14ac:dyDescent="0.15">
      <c r="B343" s="234"/>
      <c r="C343" s="134" t="s">
        <v>497</v>
      </c>
      <c r="D343" s="140"/>
      <c r="E343" s="74"/>
      <c r="F343" s="74"/>
      <c r="G343" s="75"/>
      <c r="J343" s="130"/>
      <c r="O343" s="142"/>
    </row>
    <row r="344" spans="2:15" x14ac:dyDescent="0.15">
      <c r="B344" s="234"/>
      <c r="C344" s="134" t="s">
        <v>498</v>
      </c>
      <c r="D344" s="140"/>
      <c r="E344" s="74"/>
      <c r="F344" s="74"/>
      <c r="G344" s="75"/>
      <c r="J344" s="130" t="str">
        <f t="shared" si="7"/>
        <v/>
      </c>
      <c r="O344" s="142"/>
    </row>
    <row r="345" spans="2:15" x14ac:dyDescent="0.15">
      <c r="B345" s="234"/>
      <c r="C345" s="134" t="s">
        <v>499</v>
      </c>
      <c r="D345" s="135" t="s">
        <v>20</v>
      </c>
      <c r="E345" s="74"/>
      <c r="F345" s="74"/>
      <c r="G345" s="75"/>
      <c r="J345" s="130" t="str">
        <f t="shared" si="7"/>
        <v>×</v>
      </c>
      <c r="K345" s="208" t="str">
        <f t="shared" ref="K345:K352" si="8">C345</f>
        <v>２　臨床支援技術に必要な医工学の基礎</v>
      </c>
      <c r="L345" s="209"/>
      <c r="M345" s="209"/>
      <c r="N345" s="285"/>
      <c r="O345" s="142"/>
    </row>
    <row r="346" spans="2:15" x14ac:dyDescent="0.15">
      <c r="B346" s="234"/>
      <c r="C346" s="134" t="s">
        <v>500</v>
      </c>
      <c r="D346" s="135" t="s">
        <v>20</v>
      </c>
      <c r="E346" s="74"/>
      <c r="F346" s="74"/>
      <c r="G346" s="75"/>
      <c r="J346" s="130" t="str">
        <f t="shared" si="7"/>
        <v>×</v>
      </c>
      <c r="K346" s="208" t="str">
        <f t="shared" si="8"/>
        <v>（１）内視鏡治療・検査関連機器</v>
      </c>
      <c r="L346" s="209"/>
      <c r="M346" s="209"/>
      <c r="N346" s="285"/>
      <c r="O346" s="142"/>
    </row>
    <row r="347" spans="2:15" x14ac:dyDescent="0.15">
      <c r="B347" s="234"/>
      <c r="C347" s="134" t="s">
        <v>501</v>
      </c>
      <c r="D347" s="135" t="s">
        <v>20</v>
      </c>
      <c r="E347" s="74"/>
      <c r="F347" s="74"/>
      <c r="G347" s="75"/>
      <c r="J347" s="130" t="str">
        <f t="shared" si="7"/>
        <v>×</v>
      </c>
      <c r="K347" s="208" t="str">
        <f t="shared" si="8"/>
        <v>（２）内視鏡による外科的治療関連機器</v>
      </c>
      <c r="L347" s="209"/>
      <c r="M347" s="209"/>
      <c r="N347" s="285"/>
      <c r="O347" s="142"/>
    </row>
    <row r="348" spans="2:15" x14ac:dyDescent="0.15">
      <c r="B348" s="234"/>
      <c r="C348" s="134" t="s">
        <v>502</v>
      </c>
      <c r="D348" s="140" t="s">
        <v>20</v>
      </c>
      <c r="E348" s="74"/>
      <c r="F348" s="74"/>
      <c r="G348" s="75"/>
      <c r="J348" s="130" t="str">
        <f t="shared" si="7"/>
        <v>×</v>
      </c>
      <c r="K348" s="208" t="str">
        <f t="shared" si="8"/>
        <v>（３）心・血管カテーテル関連機器</v>
      </c>
      <c r="L348" s="209"/>
      <c r="M348" s="209"/>
      <c r="N348" s="285"/>
      <c r="O348" s="142"/>
    </row>
    <row r="349" spans="2:15" x14ac:dyDescent="0.15">
      <c r="B349" s="234"/>
      <c r="C349" s="134" t="s">
        <v>503</v>
      </c>
      <c r="D349" s="135" t="s">
        <v>20</v>
      </c>
      <c r="E349" s="74"/>
      <c r="F349" s="74"/>
      <c r="G349" s="75"/>
      <c r="J349" s="130" t="str">
        <f t="shared" si="7"/>
        <v>×</v>
      </c>
      <c r="K349" s="208" t="str">
        <f t="shared" si="8"/>
        <v>３　各種治療・検査法の実際</v>
      </c>
      <c r="L349" s="209"/>
      <c r="M349" s="209"/>
      <c r="N349" s="285"/>
      <c r="O349" s="142"/>
    </row>
    <row r="350" spans="2:15" x14ac:dyDescent="0.15">
      <c r="B350" s="234"/>
      <c r="C350" s="134" t="s">
        <v>819</v>
      </c>
      <c r="D350" s="135" t="s">
        <v>20</v>
      </c>
      <c r="E350" s="74"/>
      <c r="F350" s="74"/>
      <c r="G350" s="75"/>
      <c r="J350" s="130" t="str">
        <f t="shared" si="7"/>
        <v>×</v>
      </c>
      <c r="K350" s="208" t="str">
        <f t="shared" si="8"/>
        <v>（１）内視鏡治療・検査法の手技</v>
      </c>
      <c r="L350" s="209"/>
      <c r="M350" s="209"/>
      <c r="N350" s="285"/>
      <c r="O350" s="142"/>
    </row>
    <row r="351" spans="2:15" ht="37.5" x14ac:dyDescent="0.15">
      <c r="B351" s="234"/>
      <c r="C351" s="134" t="s">
        <v>504</v>
      </c>
      <c r="D351" s="135" t="s">
        <v>20</v>
      </c>
      <c r="E351" s="74"/>
      <c r="F351" s="74"/>
      <c r="G351" s="75"/>
      <c r="J351" s="130" t="str">
        <f t="shared" si="7"/>
        <v>×</v>
      </c>
      <c r="K351" s="208" t="str">
        <f t="shared" si="8"/>
        <v>（２）心・血管カテーテル治療・検査の手技</v>
      </c>
      <c r="L351" s="209"/>
      <c r="M351" s="209"/>
      <c r="N351" s="209"/>
      <c r="O351" s="142"/>
    </row>
    <row r="352" spans="2:15" ht="19.5" thickBot="1" x14ac:dyDescent="0.2">
      <c r="B352" s="235"/>
      <c r="C352" s="143" t="s">
        <v>505</v>
      </c>
      <c r="D352" s="270" t="s">
        <v>20</v>
      </c>
      <c r="E352" s="79"/>
      <c r="F352" s="79"/>
      <c r="G352" s="76"/>
      <c r="J352" s="130" t="str">
        <f t="shared" si="7"/>
        <v>×</v>
      </c>
      <c r="K352" s="208" t="str">
        <f t="shared" si="8"/>
        <v>４　演習・実習</v>
      </c>
      <c r="L352" s="209"/>
      <c r="M352" s="209"/>
      <c r="N352" s="285"/>
      <c r="O352" s="142"/>
    </row>
    <row r="353" spans="2:15" x14ac:dyDescent="0.15">
      <c r="B353" s="234" t="s">
        <v>507</v>
      </c>
      <c r="C353" s="128" t="s">
        <v>506</v>
      </c>
      <c r="D353" s="140" t="s">
        <v>20</v>
      </c>
      <c r="E353" s="72"/>
      <c r="F353" s="72"/>
      <c r="G353" s="73"/>
      <c r="J353" s="130" t="str">
        <f t="shared" si="7"/>
        <v>×</v>
      </c>
      <c r="K353" s="208" t="str">
        <f>C353</f>
        <v>１　呼吸療法装置</v>
      </c>
      <c r="L353" s="209"/>
      <c r="M353" s="209"/>
      <c r="N353" s="285"/>
      <c r="O353" s="142"/>
    </row>
    <row r="354" spans="2:15" x14ac:dyDescent="0.15">
      <c r="B354" s="234"/>
      <c r="C354" s="134" t="s">
        <v>508</v>
      </c>
      <c r="D354" s="140"/>
      <c r="E354" s="74"/>
      <c r="F354" s="74"/>
      <c r="G354" s="75"/>
      <c r="J354" s="130" t="str">
        <f t="shared" si="7"/>
        <v/>
      </c>
    </row>
    <row r="355" spans="2:15" x14ac:dyDescent="0.15">
      <c r="B355" s="234"/>
      <c r="C355" s="134" t="s">
        <v>509</v>
      </c>
      <c r="D355" s="140"/>
      <c r="E355" s="74"/>
      <c r="F355" s="74"/>
      <c r="G355" s="75"/>
      <c r="J355" s="130" t="str">
        <f t="shared" si="7"/>
        <v/>
      </c>
    </row>
    <row r="356" spans="2:15" x14ac:dyDescent="0.15">
      <c r="B356" s="234"/>
      <c r="C356" s="134" t="s">
        <v>510</v>
      </c>
      <c r="D356" s="140"/>
      <c r="E356" s="74"/>
      <c r="F356" s="74"/>
      <c r="G356" s="75"/>
      <c r="J356" s="130" t="str">
        <f t="shared" si="7"/>
        <v/>
      </c>
    </row>
    <row r="357" spans="2:15" x14ac:dyDescent="0.15">
      <c r="B357" s="234"/>
      <c r="C357" s="134" t="s">
        <v>511</v>
      </c>
      <c r="D357" s="140"/>
      <c r="E357" s="74"/>
      <c r="F357" s="74"/>
      <c r="G357" s="75"/>
      <c r="J357" s="130" t="str">
        <f t="shared" si="7"/>
        <v/>
      </c>
      <c r="K357" s="142"/>
      <c r="L357" s="142"/>
      <c r="M357" s="142"/>
      <c r="N357" s="142"/>
    </row>
    <row r="358" spans="2:15" x14ac:dyDescent="0.15">
      <c r="B358" s="234"/>
      <c r="C358" s="134" t="s">
        <v>512</v>
      </c>
      <c r="D358" s="140" t="s">
        <v>20</v>
      </c>
      <c r="E358" s="74"/>
      <c r="F358" s="74"/>
      <c r="G358" s="75"/>
      <c r="J358" s="130" t="str">
        <f t="shared" si="7"/>
        <v>×</v>
      </c>
      <c r="K358" s="208" t="str">
        <f>C358</f>
        <v>（５）呼吸療法技術（酸素療法含む）</v>
      </c>
      <c r="L358" s="209"/>
      <c r="M358" s="209"/>
      <c r="N358" s="285"/>
      <c r="O358" s="142"/>
    </row>
    <row r="359" spans="2:15" x14ac:dyDescent="0.15">
      <c r="B359" s="234"/>
      <c r="C359" s="134" t="s">
        <v>513</v>
      </c>
      <c r="D359" s="140"/>
      <c r="E359" s="74"/>
      <c r="F359" s="74"/>
      <c r="G359" s="75"/>
      <c r="J359" s="130" t="str">
        <f t="shared" si="7"/>
        <v/>
      </c>
      <c r="O359" s="142"/>
    </row>
    <row r="360" spans="2:15" x14ac:dyDescent="0.15">
      <c r="B360" s="234"/>
      <c r="C360" s="134" t="s">
        <v>514</v>
      </c>
      <c r="D360" s="140"/>
      <c r="E360" s="74"/>
      <c r="F360" s="74"/>
      <c r="G360" s="75"/>
      <c r="J360" s="130" t="str">
        <f t="shared" si="7"/>
        <v/>
      </c>
      <c r="O360" s="142"/>
    </row>
    <row r="361" spans="2:15" x14ac:dyDescent="0.15">
      <c r="B361" s="234"/>
      <c r="C361" s="134" t="s">
        <v>515</v>
      </c>
      <c r="D361" s="140"/>
      <c r="E361" s="74"/>
      <c r="F361" s="74"/>
      <c r="G361" s="75"/>
      <c r="J361" s="130" t="str">
        <f t="shared" si="7"/>
        <v/>
      </c>
      <c r="O361" s="142"/>
    </row>
    <row r="362" spans="2:15" x14ac:dyDescent="0.15">
      <c r="B362" s="234"/>
      <c r="C362" s="134" t="s">
        <v>516</v>
      </c>
      <c r="D362" s="140"/>
      <c r="E362" s="74"/>
      <c r="F362" s="74"/>
      <c r="G362" s="75"/>
      <c r="J362" s="130" t="str">
        <f t="shared" si="7"/>
        <v/>
      </c>
      <c r="K362" s="142"/>
      <c r="L362" s="142"/>
      <c r="M362" s="142"/>
      <c r="N362" s="142"/>
      <c r="O362" s="142"/>
    </row>
    <row r="363" spans="2:15" x14ac:dyDescent="0.15">
      <c r="B363" s="234"/>
      <c r="C363" s="134" t="s">
        <v>517</v>
      </c>
      <c r="D363" s="140" t="s">
        <v>20</v>
      </c>
      <c r="E363" s="74"/>
      <c r="F363" s="74"/>
      <c r="G363" s="75"/>
      <c r="J363" s="130" t="str">
        <f t="shared" si="7"/>
        <v>×</v>
      </c>
      <c r="K363" s="208" t="str">
        <f>C363</f>
        <v>（10）保守点検技術</v>
      </c>
      <c r="L363" s="209"/>
      <c r="M363" s="209"/>
      <c r="N363" s="285"/>
      <c r="O363" s="142"/>
    </row>
    <row r="364" spans="2:15" x14ac:dyDescent="0.15">
      <c r="B364" s="234"/>
      <c r="C364" s="134" t="s">
        <v>518</v>
      </c>
      <c r="D364" s="140"/>
      <c r="E364" s="74"/>
      <c r="F364" s="74"/>
      <c r="G364" s="75"/>
      <c r="J364" s="130" t="str">
        <f t="shared" si="7"/>
        <v/>
      </c>
      <c r="O364" s="142"/>
    </row>
    <row r="365" spans="2:15" x14ac:dyDescent="0.15">
      <c r="B365" s="234"/>
      <c r="C365" s="134" t="s">
        <v>519</v>
      </c>
      <c r="D365" s="140" t="s">
        <v>20</v>
      </c>
      <c r="E365" s="74"/>
      <c r="F365" s="74"/>
      <c r="G365" s="75"/>
      <c r="J365" s="130" t="str">
        <f t="shared" si="7"/>
        <v>×</v>
      </c>
      <c r="K365" s="208" t="str">
        <f>C365</f>
        <v>（12）在宅酸素療法</v>
      </c>
      <c r="L365" s="209"/>
      <c r="M365" s="209"/>
      <c r="N365" s="285"/>
      <c r="O365" s="142"/>
    </row>
    <row r="366" spans="2:15" x14ac:dyDescent="0.15">
      <c r="B366" s="234"/>
      <c r="C366" s="134" t="s">
        <v>520</v>
      </c>
      <c r="D366" s="140" t="s">
        <v>20</v>
      </c>
      <c r="E366" s="74"/>
      <c r="F366" s="74"/>
      <c r="G366" s="75"/>
      <c r="J366" s="130" t="str">
        <f t="shared" si="7"/>
        <v>×</v>
      </c>
      <c r="K366" s="208" t="str">
        <f>C366</f>
        <v>（13）ECMO</v>
      </c>
      <c r="L366" s="209"/>
      <c r="M366" s="209"/>
      <c r="N366" s="285"/>
      <c r="O366" s="142"/>
    </row>
    <row r="367" spans="2:15" x14ac:dyDescent="0.15">
      <c r="B367" s="234"/>
      <c r="C367" s="134" t="s">
        <v>521</v>
      </c>
      <c r="D367" s="140" t="s">
        <v>20</v>
      </c>
      <c r="E367" s="74"/>
      <c r="F367" s="74"/>
      <c r="G367" s="75"/>
      <c r="J367" s="130" t="str">
        <f t="shared" si="7"/>
        <v>×</v>
      </c>
      <c r="K367" s="208" t="str">
        <f>C367</f>
        <v>（14）実習</v>
      </c>
      <c r="L367" s="209"/>
      <c r="M367" s="209"/>
      <c r="N367" s="285"/>
      <c r="O367" s="142"/>
    </row>
    <row r="368" spans="2:15" x14ac:dyDescent="0.15">
      <c r="B368" s="234"/>
      <c r="C368" s="134" t="s">
        <v>522</v>
      </c>
      <c r="D368" s="140" t="s">
        <v>20</v>
      </c>
      <c r="E368" s="74"/>
      <c r="F368" s="74"/>
      <c r="G368" s="75"/>
      <c r="J368" s="130" t="str">
        <f t="shared" si="7"/>
        <v>×</v>
      </c>
      <c r="K368" s="208" t="str">
        <f>C368</f>
        <v>２　体外循環装置</v>
      </c>
      <c r="L368" s="209"/>
      <c r="M368" s="209"/>
      <c r="N368" s="285"/>
      <c r="O368" s="142"/>
    </row>
    <row r="369" spans="2:15" x14ac:dyDescent="0.15">
      <c r="B369" s="234"/>
      <c r="C369" s="134" t="s">
        <v>523</v>
      </c>
      <c r="D369" s="140"/>
      <c r="E369" s="74"/>
      <c r="F369" s="74"/>
      <c r="G369" s="75"/>
      <c r="J369" s="130" t="str">
        <f t="shared" si="7"/>
        <v/>
      </c>
      <c r="O369" s="142"/>
    </row>
    <row r="370" spans="2:15" x14ac:dyDescent="0.15">
      <c r="B370" s="234"/>
      <c r="C370" s="134" t="s">
        <v>524</v>
      </c>
      <c r="D370" s="140"/>
      <c r="E370" s="74"/>
      <c r="F370" s="74"/>
      <c r="G370" s="75"/>
      <c r="J370" s="130" t="str">
        <f t="shared" si="7"/>
        <v/>
      </c>
      <c r="K370" s="142"/>
      <c r="L370" s="142"/>
      <c r="M370" s="142"/>
      <c r="N370" s="142"/>
      <c r="O370" s="142"/>
    </row>
    <row r="371" spans="2:15" x14ac:dyDescent="0.15">
      <c r="B371" s="234"/>
      <c r="C371" s="134" t="s">
        <v>510</v>
      </c>
      <c r="D371" s="141"/>
      <c r="E371" s="74"/>
      <c r="F371" s="74"/>
      <c r="G371" s="75"/>
      <c r="J371" s="130" t="str">
        <f t="shared" si="7"/>
        <v/>
      </c>
      <c r="O371" s="142"/>
    </row>
    <row r="372" spans="2:15" x14ac:dyDescent="0.15">
      <c r="B372" s="234"/>
      <c r="C372" s="134" t="s">
        <v>525</v>
      </c>
      <c r="D372" s="141"/>
      <c r="E372" s="74"/>
      <c r="F372" s="74"/>
      <c r="G372" s="75"/>
      <c r="J372" s="130" t="str">
        <f t="shared" si="7"/>
        <v/>
      </c>
      <c r="O372" s="142"/>
    </row>
    <row r="373" spans="2:15" x14ac:dyDescent="0.15">
      <c r="B373" s="234"/>
      <c r="C373" s="134" t="s">
        <v>526</v>
      </c>
      <c r="D373" s="141"/>
      <c r="E373" s="74"/>
      <c r="F373" s="74"/>
      <c r="G373" s="75"/>
      <c r="J373" s="130" t="str">
        <f t="shared" si="7"/>
        <v/>
      </c>
      <c r="O373" s="142"/>
    </row>
    <row r="374" spans="2:15" x14ac:dyDescent="0.15">
      <c r="B374" s="234"/>
      <c r="C374" s="128" t="s">
        <v>527</v>
      </c>
      <c r="D374" s="129" t="s">
        <v>20</v>
      </c>
      <c r="E374" s="72"/>
      <c r="F374" s="72"/>
      <c r="G374" s="73"/>
      <c r="J374" s="130" t="str">
        <f t="shared" si="7"/>
        <v>×</v>
      </c>
      <c r="K374" s="208" t="str">
        <f>C374</f>
        <v>（６）体外循環技術</v>
      </c>
      <c r="L374" s="209"/>
      <c r="M374" s="209"/>
      <c r="N374" s="285"/>
      <c r="O374" s="142"/>
    </row>
    <row r="375" spans="2:15" x14ac:dyDescent="0.15">
      <c r="B375" s="234"/>
      <c r="C375" s="128" t="s">
        <v>528</v>
      </c>
      <c r="D375" s="129"/>
      <c r="E375" s="72"/>
      <c r="F375" s="72"/>
      <c r="G375" s="73"/>
      <c r="J375" s="130" t="str">
        <f t="shared" si="7"/>
        <v/>
      </c>
      <c r="K375" s="142"/>
      <c r="L375" s="142"/>
      <c r="M375" s="142"/>
      <c r="N375" s="142"/>
      <c r="O375" s="142"/>
    </row>
    <row r="376" spans="2:15" x14ac:dyDescent="0.15">
      <c r="B376" s="234"/>
      <c r="C376" s="134" t="s">
        <v>529</v>
      </c>
      <c r="D376" s="135"/>
      <c r="E376" s="74"/>
      <c r="F376" s="74"/>
      <c r="G376" s="75"/>
      <c r="J376" s="130" t="str">
        <f t="shared" si="7"/>
        <v/>
      </c>
      <c r="O376" s="142"/>
    </row>
    <row r="377" spans="2:15" x14ac:dyDescent="0.15">
      <c r="B377" s="234"/>
      <c r="C377" s="134" t="s">
        <v>530</v>
      </c>
      <c r="D377" s="129" t="s">
        <v>20</v>
      </c>
      <c r="E377" s="74"/>
      <c r="F377" s="74"/>
      <c r="G377" s="75"/>
      <c r="J377" s="130" t="str">
        <f t="shared" si="7"/>
        <v>×</v>
      </c>
      <c r="K377" s="208" t="str">
        <f>C377</f>
        <v>（９）患者管理</v>
      </c>
      <c r="L377" s="209"/>
      <c r="M377" s="209"/>
      <c r="N377" s="285"/>
      <c r="O377" s="142"/>
    </row>
    <row r="378" spans="2:15" x14ac:dyDescent="0.15">
      <c r="B378" s="234"/>
      <c r="C378" s="134" t="s">
        <v>531</v>
      </c>
      <c r="D378" s="129"/>
      <c r="E378" s="74"/>
      <c r="F378" s="74"/>
      <c r="G378" s="75"/>
      <c r="J378" s="130" t="str">
        <f t="shared" si="7"/>
        <v/>
      </c>
      <c r="O378" s="142"/>
    </row>
    <row r="379" spans="2:15" x14ac:dyDescent="0.15">
      <c r="B379" s="256"/>
      <c r="C379" s="134" t="s">
        <v>532</v>
      </c>
      <c r="D379" s="135"/>
      <c r="E379" s="74"/>
      <c r="F379" s="74"/>
      <c r="G379" s="75"/>
      <c r="J379" s="130" t="str">
        <f t="shared" si="7"/>
        <v/>
      </c>
      <c r="O379" s="142"/>
    </row>
    <row r="380" spans="2:15" x14ac:dyDescent="0.15">
      <c r="B380" s="256"/>
      <c r="C380" s="134" t="s">
        <v>533</v>
      </c>
      <c r="D380" s="135" t="s">
        <v>20</v>
      </c>
      <c r="E380" s="74"/>
      <c r="F380" s="74"/>
      <c r="G380" s="75"/>
      <c r="J380" s="130" t="str">
        <f t="shared" si="7"/>
        <v>×</v>
      </c>
      <c r="K380" s="208" t="str">
        <f>C380</f>
        <v>（12）保守点検技術</v>
      </c>
      <c r="L380" s="209"/>
      <c r="M380" s="209"/>
      <c r="N380" s="285"/>
      <c r="O380" s="142"/>
    </row>
    <row r="381" spans="2:15" x14ac:dyDescent="0.15">
      <c r="B381" s="256"/>
      <c r="C381" s="134" t="s">
        <v>534</v>
      </c>
      <c r="D381" s="129" t="s">
        <v>20</v>
      </c>
      <c r="E381" s="74"/>
      <c r="F381" s="74"/>
      <c r="G381" s="75"/>
      <c r="J381" s="130" t="str">
        <f t="shared" si="7"/>
        <v>×</v>
      </c>
      <c r="K381" s="208" t="str">
        <f>C381</f>
        <v>（13）実習</v>
      </c>
      <c r="L381" s="209"/>
      <c r="M381" s="209"/>
      <c r="N381" s="285"/>
      <c r="O381" s="142"/>
    </row>
    <row r="382" spans="2:15" ht="37.5" x14ac:dyDescent="0.15">
      <c r="B382" s="256"/>
      <c r="C382" s="134" t="s">
        <v>535</v>
      </c>
      <c r="D382" s="140" t="s">
        <v>20</v>
      </c>
      <c r="E382" s="74"/>
      <c r="F382" s="74"/>
      <c r="G382" s="75"/>
      <c r="J382" s="130" t="str">
        <f t="shared" si="7"/>
        <v>×</v>
      </c>
      <c r="K382" s="208" t="str">
        <f>C382</f>
        <v>３　血液浄化装置（人工透析装置を含む）</v>
      </c>
      <c r="L382" s="209"/>
      <c r="M382" s="209"/>
      <c r="N382" s="285"/>
      <c r="O382" s="142"/>
    </row>
    <row r="383" spans="2:15" x14ac:dyDescent="0.15">
      <c r="B383" s="256"/>
      <c r="C383" s="134" t="s">
        <v>523</v>
      </c>
      <c r="D383" s="135"/>
      <c r="E383" s="74"/>
      <c r="F383" s="74"/>
      <c r="G383" s="75"/>
      <c r="J383" s="130" t="str">
        <f t="shared" si="7"/>
        <v/>
      </c>
    </row>
    <row r="384" spans="2:15" x14ac:dyDescent="0.15">
      <c r="B384" s="256"/>
      <c r="C384" s="134" t="s">
        <v>536</v>
      </c>
      <c r="D384" s="135"/>
      <c r="E384" s="74"/>
      <c r="F384" s="74"/>
      <c r="G384" s="75"/>
      <c r="J384" s="130" t="str">
        <f t="shared" si="7"/>
        <v/>
      </c>
    </row>
    <row r="385" spans="2:18" x14ac:dyDescent="0.15">
      <c r="B385" s="256"/>
      <c r="C385" s="134" t="s">
        <v>510</v>
      </c>
      <c r="D385" s="135"/>
      <c r="E385" s="74"/>
      <c r="F385" s="74"/>
      <c r="G385" s="75"/>
      <c r="J385" s="130" t="str">
        <f t="shared" si="7"/>
        <v/>
      </c>
    </row>
    <row r="386" spans="2:18" x14ac:dyDescent="0.15">
      <c r="B386" s="256"/>
      <c r="C386" s="134" t="s">
        <v>537</v>
      </c>
      <c r="D386" s="135"/>
      <c r="E386" s="74"/>
      <c r="F386" s="74"/>
      <c r="G386" s="75"/>
      <c r="J386" s="130" t="str">
        <f t="shared" si="7"/>
        <v/>
      </c>
    </row>
    <row r="387" spans="2:18" x14ac:dyDescent="0.15">
      <c r="B387" s="256"/>
      <c r="C387" s="134" t="s">
        <v>538</v>
      </c>
      <c r="D387" s="135"/>
      <c r="E387" s="74"/>
      <c r="F387" s="74"/>
      <c r="G387" s="75"/>
      <c r="J387" s="130" t="str">
        <f t="shared" si="7"/>
        <v/>
      </c>
    </row>
    <row r="388" spans="2:18" ht="37.5" x14ac:dyDescent="0.15">
      <c r="B388" s="256"/>
      <c r="C388" s="134" t="s">
        <v>539</v>
      </c>
      <c r="D388" s="135" t="s">
        <v>20</v>
      </c>
      <c r="E388" s="74"/>
      <c r="F388" s="74"/>
      <c r="G388" s="75"/>
      <c r="J388" s="130" t="str">
        <f t="shared" si="7"/>
        <v>×</v>
      </c>
      <c r="K388" s="208" t="str">
        <f>C388</f>
        <v>（６）血液浄化技術（アフェレーシス、腹膜透析、腹水濾過濃縮含む）</v>
      </c>
      <c r="L388" s="209"/>
      <c r="M388" s="209"/>
      <c r="N388" s="209"/>
      <c r="O388" s="142"/>
      <c r="P388" s="142"/>
      <c r="Q388" s="142"/>
      <c r="R388" s="142"/>
    </row>
    <row r="389" spans="2:18" ht="37.5" x14ac:dyDescent="0.15">
      <c r="B389" s="256"/>
      <c r="C389" s="134" t="s">
        <v>540</v>
      </c>
      <c r="D389" s="135"/>
      <c r="E389" s="74"/>
      <c r="F389" s="74"/>
      <c r="G389" s="75"/>
      <c r="J389" s="130" t="str">
        <f t="shared" ref="J389:J445" si="9">IF(AND(OR(D389="◎",D389="◎※１"),OR(E389="",F389="",G389="")),"×","")</f>
        <v/>
      </c>
      <c r="K389" s="142"/>
      <c r="L389" s="142"/>
      <c r="M389" s="142"/>
      <c r="N389" s="142"/>
      <c r="O389" s="142"/>
      <c r="P389" s="142"/>
      <c r="Q389" s="142"/>
      <c r="R389" s="142"/>
    </row>
    <row r="390" spans="2:18" x14ac:dyDescent="0.15">
      <c r="B390" s="256"/>
      <c r="C390" s="134" t="s">
        <v>541</v>
      </c>
      <c r="D390" s="135"/>
      <c r="E390" s="74"/>
      <c r="F390" s="74"/>
      <c r="G390" s="75"/>
      <c r="J390" s="130" t="str">
        <f t="shared" si="9"/>
        <v/>
      </c>
      <c r="K390" s="142"/>
      <c r="L390" s="142"/>
      <c r="M390" s="142"/>
      <c r="N390" s="142"/>
      <c r="O390" s="142"/>
      <c r="P390" s="142"/>
      <c r="Q390" s="142"/>
      <c r="R390" s="142"/>
    </row>
    <row r="391" spans="2:18" x14ac:dyDescent="0.15">
      <c r="B391" s="256"/>
      <c r="C391" s="134" t="s">
        <v>530</v>
      </c>
      <c r="D391" s="135" t="s">
        <v>20</v>
      </c>
      <c r="E391" s="74"/>
      <c r="F391" s="74"/>
      <c r="G391" s="75"/>
      <c r="J391" s="130" t="str">
        <f t="shared" si="9"/>
        <v>×</v>
      </c>
      <c r="K391" s="208" t="str">
        <f>C391</f>
        <v>（９）患者管理</v>
      </c>
      <c r="L391" s="209"/>
      <c r="M391" s="209"/>
      <c r="N391" s="285"/>
      <c r="O391" s="142"/>
      <c r="P391" s="142"/>
      <c r="Q391" s="142"/>
      <c r="R391" s="142"/>
    </row>
    <row r="392" spans="2:18" x14ac:dyDescent="0.15">
      <c r="B392" s="256"/>
      <c r="C392" s="134" t="s">
        <v>542</v>
      </c>
      <c r="D392" s="135" t="s">
        <v>20</v>
      </c>
      <c r="E392" s="74"/>
      <c r="F392" s="74"/>
      <c r="G392" s="75"/>
      <c r="J392" s="130" t="str">
        <f t="shared" si="9"/>
        <v>×</v>
      </c>
      <c r="K392" s="208" t="str">
        <f>C392</f>
        <v>（10）バスキュラ-アクセスの管理</v>
      </c>
      <c r="L392" s="209"/>
      <c r="M392" s="209"/>
      <c r="N392" s="285"/>
      <c r="O392" s="142"/>
      <c r="P392" s="142"/>
      <c r="Q392" s="142"/>
      <c r="R392" s="142"/>
    </row>
    <row r="393" spans="2:18" x14ac:dyDescent="0.15">
      <c r="B393" s="256"/>
      <c r="C393" s="134" t="s">
        <v>543</v>
      </c>
      <c r="D393" s="139"/>
      <c r="E393" s="74"/>
      <c r="F393" s="74"/>
      <c r="G393" s="75"/>
      <c r="J393" s="130" t="str">
        <f t="shared" si="9"/>
        <v/>
      </c>
      <c r="O393" s="142"/>
      <c r="P393" s="142"/>
      <c r="Q393" s="142"/>
      <c r="R393" s="142"/>
    </row>
    <row r="394" spans="2:18" x14ac:dyDescent="0.15">
      <c r="B394" s="256"/>
      <c r="C394" s="134" t="s">
        <v>544</v>
      </c>
      <c r="D394" s="139"/>
      <c r="E394" s="74"/>
      <c r="F394" s="74"/>
      <c r="G394" s="75"/>
      <c r="J394" s="130" t="str">
        <f t="shared" si="9"/>
        <v/>
      </c>
      <c r="O394" s="142"/>
      <c r="P394" s="142"/>
      <c r="Q394" s="142"/>
      <c r="R394" s="142"/>
    </row>
    <row r="395" spans="2:18" x14ac:dyDescent="0.15">
      <c r="B395" s="234"/>
      <c r="C395" s="134" t="s">
        <v>545</v>
      </c>
      <c r="D395" s="135" t="s">
        <v>20</v>
      </c>
      <c r="E395" s="74"/>
      <c r="F395" s="74"/>
      <c r="G395" s="75"/>
      <c r="J395" s="130" t="str">
        <f t="shared" si="9"/>
        <v>×</v>
      </c>
      <c r="K395" s="208" t="str">
        <f>C395</f>
        <v>（13）保守点検技術</v>
      </c>
      <c r="L395" s="209"/>
      <c r="M395" s="209"/>
      <c r="N395" s="285"/>
      <c r="O395" s="142"/>
      <c r="P395" s="142"/>
      <c r="Q395" s="142"/>
      <c r="R395" s="142"/>
    </row>
    <row r="396" spans="2:18" ht="19.5" thickBot="1" x14ac:dyDescent="0.2">
      <c r="B396" s="244"/>
      <c r="C396" s="143" t="s">
        <v>521</v>
      </c>
      <c r="D396" s="270" t="s">
        <v>20</v>
      </c>
      <c r="E396" s="79"/>
      <c r="F396" s="79"/>
      <c r="G396" s="76"/>
      <c r="J396" s="130" t="str">
        <f t="shared" si="9"/>
        <v>×</v>
      </c>
      <c r="K396" s="208" t="str">
        <f>C396</f>
        <v>（14）実習</v>
      </c>
      <c r="L396" s="209"/>
      <c r="M396" s="209"/>
      <c r="N396" s="285"/>
      <c r="O396" s="142"/>
      <c r="P396" s="142"/>
      <c r="Q396" s="142"/>
      <c r="R396" s="142"/>
    </row>
    <row r="397" spans="2:18" x14ac:dyDescent="0.15">
      <c r="B397" s="234" t="s">
        <v>546</v>
      </c>
      <c r="C397" s="147" t="s">
        <v>547</v>
      </c>
      <c r="D397" s="257" t="s">
        <v>548</v>
      </c>
      <c r="E397" s="72"/>
      <c r="F397" s="72"/>
      <c r="G397" s="73"/>
      <c r="J397" s="130" t="str">
        <f t="shared" si="9"/>
        <v>×</v>
      </c>
      <c r="K397" s="208" t="str">
        <f>C397</f>
        <v xml:space="preserve">１　臨床工学の概念 </v>
      </c>
      <c r="L397" s="209"/>
      <c r="M397" s="209"/>
      <c r="N397" s="285"/>
      <c r="O397" s="142"/>
      <c r="P397" s="142"/>
      <c r="Q397" s="142"/>
      <c r="R397" s="142"/>
    </row>
    <row r="398" spans="2:18" x14ac:dyDescent="0.15">
      <c r="B398" s="234"/>
      <c r="C398" s="134" t="s">
        <v>549</v>
      </c>
      <c r="D398" s="140" t="s">
        <v>20</v>
      </c>
      <c r="E398" s="74"/>
      <c r="F398" s="74"/>
      <c r="G398" s="75"/>
      <c r="J398" s="130" t="str">
        <f t="shared" si="9"/>
        <v>×</v>
      </c>
      <c r="K398" s="208" t="str">
        <f>C398</f>
        <v>２　各種エネルギーの人体への危険性</v>
      </c>
      <c r="L398" s="209"/>
      <c r="M398" s="209"/>
      <c r="N398" s="285"/>
      <c r="O398" s="142"/>
      <c r="P398" s="142"/>
      <c r="Q398" s="142"/>
      <c r="R398" s="142"/>
    </row>
    <row r="399" spans="2:18" x14ac:dyDescent="0.15">
      <c r="B399" s="234"/>
      <c r="C399" s="134" t="s">
        <v>550</v>
      </c>
      <c r="D399" s="140"/>
      <c r="E399" s="74"/>
      <c r="F399" s="74"/>
      <c r="G399" s="75"/>
      <c r="J399" s="130" t="str">
        <f t="shared" si="9"/>
        <v/>
      </c>
      <c r="O399" s="142"/>
      <c r="P399" s="142"/>
      <c r="Q399" s="142"/>
      <c r="R399" s="142"/>
    </row>
    <row r="400" spans="2:18" x14ac:dyDescent="0.15">
      <c r="B400" s="234"/>
      <c r="C400" s="134" t="s">
        <v>551</v>
      </c>
      <c r="D400" s="140"/>
      <c r="E400" s="74"/>
      <c r="F400" s="74"/>
      <c r="G400" s="75"/>
      <c r="J400" s="130" t="str">
        <f t="shared" si="9"/>
        <v/>
      </c>
      <c r="O400" s="142"/>
      <c r="P400" s="142"/>
      <c r="Q400" s="142"/>
      <c r="R400" s="142"/>
    </row>
    <row r="401" spans="2:18" x14ac:dyDescent="0.15">
      <c r="B401" s="234"/>
      <c r="C401" s="134" t="s">
        <v>552</v>
      </c>
      <c r="D401" s="140"/>
      <c r="E401" s="74"/>
      <c r="F401" s="74"/>
      <c r="G401" s="75"/>
      <c r="J401" s="130" t="str">
        <f t="shared" si="9"/>
        <v/>
      </c>
      <c r="O401" s="142"/>
      <c r="P401" s="142"/>
      <c r="Q401" s="142"/>
      <c r="R401" s="142"/>
    </row>
    <row r="402" spans="2:18" x14ac:dyDescent="0.15">
      <c r="B402" s="234"/>
      <c r="C402" s="134" t="s">
        <v>553</v>
      </c>
      <c r="D402" s="140" t="s">
        <v>20</v>
      </c>
      <c r="E402" s="74"/>
      <c r="F402" s="74"/>
      <c r="G402" s="75"/>
      <c r="J402" s="130" t="str">
        <f t="shared" si="9"/>
        <v>×</v>
      </c>
      <c r="K402" s="208" t="str">
        <f>C402</f>
        <v>３　安全基準</v>
      </c>
      <c r="L402" s="209"/>
      <c r="M402" s="209"/>
      <c r="N402" s="285"/>
      <c r="O402" s="142"/>
      <c r="P402" s="142"/>
      <c r="Q402" s="142"/>
      <c r="R402" s="142"/>
    </row>
    <row r="403" spans="2:18" x14ac:dyDescent="0.15">
      <c r="B403" s="234"/>
      <c r="C403" s="134" t="s">
        <v>554</v>
      </c>
      <c r="D403" s="140"/>
      <c r="E403" s="74"/>
      <c r="F403" s="74"/>
      <c r="G403" s="75"/>
      <c r="J403" s="130" t="str">
        <f t="shared" si="9"/>
        <v/>
      </c>
      <c r="O403" s="142"/>
      <c r="P403" s="142"/>
      <c r="Q403" s="142"/>
      <c r="R403" s="142"/>
    </row>
    <row r="404" spans="2:18" x14ac:dyDescent="0.15">
      <c r="B404" s="234"/>
      <c r="C404" s="134" t="s">
        <v>555</v>
      </c>
      <c r="D404" s="140"/>
      <c r="E404" s="74"/>
      <c r="F404" s="74"/>
      <c r="G404" s="75"/>
      <c r="J404" s="130" t="str">
        <f t="shared" si="9"/>
        <v/>
      </c>
      <c r="K404" s="357"/>
      <c r="L404" s="357"/>
      <c r="M404" s="357"/>
      <c r="N404" s="357"/>
      <c r="O404" s="142"/>
      <c r="P404" s="142"/>
      <c r="Q404" s="142"/>
      <c r="R404" s="142"/>
    </row>
    <row r="405" spans="2:18" x14ac:dyDescent="0.15">
      <c r="B405" s="272"/>
      <c r="C405" s="134" t="s">
        <v>556</v>
      </c>
      <c r="D405" s="211" t="s">
        <v>20</v>
      </c>
      <c r="E405" s="77"/>
      <c r="F405" s="212"/>
      <c r="G405" s="213"/>
      <c r="J405" s="130" t="str">
        <f t="shared" si="9"/>
        <v>×</v>
      </c>
      <c r="K405" s="360" t="str">
        <f>C405</f>
        <v>４　電気的安全性の測定</v>
      </c>
      <c r="L405" s="357"/>
      <c r="M405" s="357"/>
      <c r="N405" s="358"/>
      <c r="O405" s="142"/>
      <c r="P405" s="142"/>
      <c r="Q405" s="142"/>
      <c r="R405" s="142"/>
    </row>
    <row r="406" spans="2:18" x14ac:dyDescent="0.15">
      <c r="B406" s="272"/>
      <c r="C406" s="276" t="s">
        <v>557</v>
      </c>
      <c r="D406" s="275"/>
      <c r="E406" s="74"/>
      <c r="F406" s="74"/>
      <c r="G406" s="75"/>
      <c r="J406" s="130" t="str">
        <f t="shared" si="9"/>
        <v/>
      </c>
    </row>
    <row r="407" spans="2:18" x14ac:dyDescent="0.15">
      <c r="B407" s="272"/>
      <c r="C407" s="134" t="s">
        <v>558</v>
      </c>
      <c r="D407" s="129"/>
      <c r="E407" s="72"/>
      <c r="F407" s="72"/>
      <c r="G407" s="73"/>
      <c r="J407" s="130" t="str">
        <f t="shared" si="9"/>
        <v/>
      </c>
      <c r="K407" s="142"/>
      <c r="L407" s="142"/>
      <c r="M407" s="142"/>
      <c r="N407" s="142"/>
    </row>
    <row r="408" spans="2:18" x14ac:dyDescent="0.15">
      <c r="B408" s="234"/>
      <c r="C408" s="134" t="s">
        <v>559</v>
      </c>
      <c r="D408" s="135"/>
      <c r="E408" s="74"/>
      <c r="F408" s="74"/>
      <c r="G408" s="75"/>
      <c r="J408" s="130" t="str">
        <f t="shared" si="9"/>
        <v/>
      </c>
      <c r="O408" s="142"/>
    </row>
    <row r="409" spans="2:18" x14ac:dyDescent="0.15">
      <c r="B409" s="234"/>
      <c r="C409" s="134" t="s">
        <v>560</v>
      </c>
      <c r="D409" s="140" t="s">
        <v>20</v>
      </c>
      <c r="E409" s="74"/>
      <c r="F409" s="74"/>
      <c r="G409" s="75"/>
      <c r="J409" s="130" t="str">
        <f t="shared" si="9"/>
        <v>×</v>
      </c>
      <c r="K409" s="208" t="str">
        <f>C409</f>
        <v>５　安全管理技術</v>
      </c>
      <c r="L409" s="209"/>
      <c r="M409" s="209"/>
      <c r="N409" s="285"/>
      <c r="O409" s="142"/>
    </row>
    <row r="410" spans="2:18" x14ac:dyDescent="0.15">
      <c r="B410" s="234"/>
      <c r="C410" s="134" t="s">
        <v>561</v>
      </c>
      <c r="D410" s="135"/>
      <c r="E410" s="74"/>
      <c r="F410" s="74"/>
      <c r="G410" s="75"/>
      <c r="J410" s="130" t="str">
        <f t="shared" si="9"/>
        <v/>
      </c>
      <c r="O410" s="142"/>
    </row>
    <row r="411" spans="2:18" x14ac:dyDescent="0.15">
      <c r="B411" s="256"/>
      <c r="C411" s="134" t="s">
        <v>562</v>
      </c>
      <c r="D411" s="135"/>
      <c r="E411" s="74"/>
      <c r="F411" s="74"/>
      <c r="G411" s="75"/>
      <c r="J411" s="130" t="str">
        <f t="shared" si="9"/>
        <v/>
      </c>
      <c r="K411" s="142"/>
      <c r="L411" s="142"/>
      <c r="M411" s="142"/>
      <c r="N411" s="142"/>
      <c r="O411" s="142"/>
    </row>
    <row r="412" spans="2:18" x14ac:dyDescent="0.15">
      <c r="B412" s="256"/>
      <c r="C412" s="134" t="s">
        <v>563</v>
      </c>
      <c r="D412" s="135"/>
      <c r="E412" s="74"/>
      <c r="F412" s="74"/>
      <c r="G412" s="75"/>
      <c r="J412" s="130" t="str">
        <f t="shared" si="9"/>
        <v/>
      </c>
      <c r="O412" s="142"/>
    </row>
    <row r="413" spans="2:18" x14ac:dyDescent="0.15">
      <c r="B413" s="256"/>
      <c r="C413" s="134" t="s">
        <v>564</v>
      </c>
      <c r="D413" s="135"/>
      <c r="E413" s="74"/>
      <c r="F413" s="74"/>
      <c r="G413" s="75"/>
      <c r="J413" s="130" t="str">
        <f t="shared" si="9"/>
        <v/>
      </c>
      <c r="O413" s="142"/>
    </row>
    <row r="414" spans="2:18" x14ac:dyDescent="0.15">
      <c r="B414" s="256"/>
      <c r="C414" s="134" t="s">
        <v>565</v>
      </c>
      <c r="D414" s="135"/>
      <c r="E414" s="74"/>
      <c r="F414" s="74"/>
      <c r="G414" s="75"/>
      <c r="J414" s="130" t="str">
        <f t="shared" si="9"/>
        <v/>
      </c>
      <c r="K414" s="142"/>
      <c r="L414" s="142"/>
      <c r="M414" s="142"/>
      <c r="N414" s="142"/>
      <c r="O414" s="142"/>
    </row>
    <row r="415" spans="2:18" x14ac:dyDescent="0.15">
      <c r="B415" s="256"/>
      <c r="C415" s="134" t="s">
        <v>566</v>
      </c>
      <c r="D415" s="135"/>
      <c r="E415" s="74"/>
      <c r="F415" s="74"/>
      <c r="G415" s="75"/>
      <c r="J415" s="130" t="str">
        <f t="shared" si="9"/>
        <v/>
      </c>
      <c r="O415" s="142"/>
    </row>
    <row r="416" spans="2:18" x14ac:dyDescent="0.15">
      <c r="B416" s="256"/>
      <c r="C416" s="134" t="s">
        <v>567</v>
      </c>
      <c r="D416" s="135"/>
      <c r="E416" s="74"/>
      <c r="F416" s="74"/>
      <c r="G416" s="75"/>
      <c r="J416" s="130" t="str">
        <f t="shared" si="9"/>
        <v/>
      </c>
      <c r="O416" s="142"/>
    </row>
    <row r="417" spans="2:19" ht="37.5" x14ac:dyDescent="0.15">
      <c r="B417" s="256"/>
      <c r="C417" s="134" t="s">
        <v>568</v>
      </c>
      <c r="D417" s="135"/>
      <c r="E417" s="74"/>
      <c r="F417" s="74"/>
      <c r="G417" s="75"/>
      <c r="J417" s="130" t="str">
        <f t="shared" si="9"/>
        <v/>
      </c>
      <c r="O417" s="142"/>
    </row>
    <row r="418" spans="2:19" x14ac:dyDescent="0.15">
      <c r="B418" s="256"/>
      <c r="C418" s="134" t="s">
        <v>569</v>
      </c>
      <c r="D418" s="135"/>
      <c r="E418" s="74"/>
      <c r="F418" s="74"/>
      <c r="G418" s="75"/>
      <c r="J418" s="130" t="str">
        <f t="shared" si="9"/>
        <v/>
      </c>
      <c r="O418" s="142"/>
    </row>
    <row r="419" spans="2:19" ht="37.5" x14ac:dyDescent="0.15">
      <c r="B419" s="256"/>
      <c r="C419" s="134" t="s">
        <v>570</v>
      </c>
      <c r="D419" s="135"/>
      <c r="E419" s="74"/>
      <c r="F419" s="74"/>
      <c r="G419" s="75"/>
      <c r="J419" s="130" t="str">
        <f t="shared" si="9"/>
        <v/>
      </c>
      <c r="O419" s="142"/>
    </row>
    <row r="420" spans="2:19" x14ac:dyDescent="0.15">
      <c r="B420" s="256"/>
      <c r="C420" s="134" t="s">
        <v>571</v>
      </c>
      <c r="D420" s="135"/>
      <c r="E420" s="74"/>
      <c r="F420" s="74"/>
      <c r="G420" s="75"/>
      <c r="J420" s="130" t="str">
        <f t="shared" si="9"/>
        <v/>
      </c>
      <c r="O420" s="142"/>
    </row>
    <row r="421" spans="2:19" x14ac:dyDescent="0.15">
      <c r="B421" s="256"/>
      <c r="C421" s="134" t="s">
        <v>572</v>
      </c>
      <c r="D421" s="139" t="s">
        <v>20</v>
      </c>
      <c r="E421" s="74"/>
      <c r="F421" s="74"/>
      <c r="G421" s="75"/>
      <c r="J421" s="130" t="str">
        <f t="shared" si="9"/>
        <v>×</v>
      </c>
      <c r="K421" s="208" t="str">
        <f>C421</f>
        <v>６　システム安全</v>
      </c>
      <c r="L421" s="209"/>
      <c r="M421" s="209"/>
      <c r="N421" s="285"/>
      <c r="O421" s="142"/>
    </row>
    <row r="422" spans="2:19" x14ac:dyDescent="0.15">
      <c r="B422" s="256"/>
      <c r="C422" s="134" t="s">
        <v>573</v>
      </c>
      <c r="D422" s="135"/>
      <c r="E422" s="74"/>
      <c r="F422" s="74"/>
      <c r="G422" s="75"/>
      <c r="J422" s="130" t="str">
        <f t="shared" si="9"/>
        <v/>
      </c>
      <c r="O422" s="142"/>
    </row>
    <row r="423" spans="2:19" x14ac:dyDescent="0.15">
      <c r="B423" s="256"/>
      <c r="C423" s="134" t="s">
        <v>574</v>
      </c>
      <c r="D423" s="139"/>
      <c r="E423" s="74"/>
      <c r="F423" s="74"/>
      <c r="G423" s="75"/>
      <c r="J423" s="130" t="str">
        <f t="shared" si="9"/>
        <v/>
      </c>
      <c r="K423" s="142"/>
      <c r="L423" s="142"/>
      <c r="M423" s="142"/>
      <c r="N423" s="142"/>
      <c r="O423" s="142"/>
    </row>
    <row r="424" spans="2:19" x14ac:dyDescent="0.15">
      <c r="B424" s="256"/>
      <c r="C424" s="134" t="s">
        <v>575</v>
      </c>
      <c r="D424" s="139"/>
      <c r="E424" s="74"/>
      <c r="F424" s="74"/>
      <c r="G424" s="75"/>
      <c r="J424" s="130" t="str">
        <f t="shared" si="9"/>
        <v/>
      </c>
      <c r="O424" s="142"/>
    </row>
    <row r="425" spans="2:19" x14ac:dyDescent="0.15">
      <c r="B425" s="256"/>
      <c r="C425" s="134" t="s">
        <v>576</v>
      </c>
      <c r="D425" s="139"/>
      <c r="E425" s="74"/>
      <c r="F425" s="74"/>
      <c r="G425" s="75"/>
      <c r="J425" s="130" t="str">
        <f t="shared" si="9"/>
        <v/>
      </c>
      <c r="O425" s="142"/>
    </row>
    <row r="426" spans="2:19" x14ac:dyDescent="0.15">
      <c r="B426" s="256"/>
      <c r="C426" s="134" t="s">
        <v>577</v>
      </c>
      <c r="D426" s="139"/>
      <c r="E426" s="74"/>
      <c r="F426" s="74"/>
      <c r="G426" s="75"/>
      <c r="J426" s="130" t="str">
        <f t="shared" si="9"/>
        <v/>
      </c>
      <c r="O426" s="142"/>
    </row>
    <row r="427" spans="2:19" ht="37.5" x14ac:dyDescent="0.15">
      <c r="B427" s="234"/>
      <c r="C427" s="134" t="s">
        <v>578</v>
      </c>
      <c r="D427" s="139" t="s">
        <v>20</v>
      </c>
      <c r="E427" s="74"/>
      <c r="F427" s="74"/>
      <c r="G427" s="75"/>
      <c r="J427" s="130" t="str">
        <f t="shared" si="9"/>
        <v>×</v>
      </c>
      <c r="K427" s="208" t="str">
        <f>C427</f>
        <v>７　高圧医用ガス、可燃性医用ガスの安全</v>
      </c>
      <c r="L427" s="209"/>
      <c r="M427" s="209"/>
      <c r="N427" s="285"/>
      <c r="O427" s="142"/>
    </row>
    <row r="428" spans="2:19" ht="37.5" x14ac:dyDescent="0.15">
      <c r="B428" s="234"/>
      <c r="C428" s="134" t="s">
        <v>579</v>
      </c>
      <c r="D428" s="140"/>
      <c r="E428" s="74"/>
      <c r="F428" s="74"/>
      <c r="G428" s="75"/>
      <c r="J428" s="130" t="str">
        <f t="shared" si="9"/>
        <v/>
      </c>
    </row>
    <row r="429" spans="2:19" x14ac:dyDescent="0.15">
      <c r="B429" s="234"/>
      <c r="C429" s="134" t="s">
        <v>580</v>
      </c>
      <c r="D429" s="140"/>
      <c r="E429" s="74"/>
      <c r="F429" s="74"/>
      <c r="G429" s="75"/>
      <c r="J429" s="130" t="str">
        <f t="shared" si="9"/>
        <v/>
      </c>
      <c r="K429" s="142"/>
      <c r="L429" s="142"/>
      <c r="M429" s="142"/>
      <c r="N429" s="142"/>
    </row>
    <row r="430" spans="2:19" x14ac:dyDescent="0.15">
      <c r="B430" s="234"/>
      <c r="C430" s="134" t="s">
        <v>581</v>
      </c>
      <c r="D430" s="139" t="s">
        <v>20</v>
      </c>
      <c r="E430" s="74"/>
      <c r="F430" s="74"/>
      <c r="G430" s="75"/>
      <c r="J430" s="130" t="str">
        <f t="shared" si="9"/>
        <v>×</v>
      </c>
      <c r="K430" s="208" t="str">
        <f t="shared" ref="K430:K441" si="10">C430</f>
        <v>８　医療安全と患者急変時対応</v>
      </c>
      <c r="L430" s="209"/>
      <c r="M430" s="209"/>
      <c r="N430" s="285"/>
      <c r="O430" s="142"/>
      <c r="P430" s="142"/>
      <c r="Q430" s="142"/>
      <c r="R430" s="142"/>
      <c r="S430" s="142"/>
    </row>
    <row r="431" spans="2:19" ht="37.5" x14ac:dyDescent="0.15">
      <c r="B431" s="234"/>
      <c r="C431" s="134" t="s">
        <v>582</v>
      </c>
      <c r="D431" s="139" t="s">
        <v>20</v>
      </c>
      <c r="E431" s="74"/>
      <c r="F431" s="74"/>
      <c r="G431" s="75"/>
      <c r="J431" s="130" t="str">
        <f t="shared" si="9"/>
        <v>×</v>
      </c>
      <c r="K431" s="208" t="str">
        <f t="shared" si="10"/>
        <v xml:space="preserve">９　各種医療機器の操作に伴う危険因子の認識と対処 </v>
      </c>
      <c r="L431" s="209"/>
      <c r="M431" s="209"/>
      <c r="N431" s="288"/>
      <c r="O431" s="142"/>
      <c r="P431" s="142"/>
      <c r="Q431" s="142"/>
      <c r="R431" s="142"/>
      <c r="S431" s="142"/>
    </row>
    <row r="432" spans="2:19" ht="37.5" x14ac:dyDescent="0.15">
      <c r="B432" s="234"/>
      <c r="C432" s="134" t="s">
        <v>583</v>
      </c>
      <c r="D432" s="139" t="s">
        <v>20</v>
      </c>
      <c r="E432" s="74"/>
      <c r="F432" s="74"/>
      <c r="G432" s="75"/>
      <c r="J432" s="130" t="str">
        <f t="shared" si="9"/>
        <v>×</v>
      </c>
      <c r="K432" s="208" t="str">
        <f t="shared" si="10"/>
        <v>（１）体外循環装置を用いた治療中の操作</v>
      </c>
      <c r="L432" s="209"/>
      <c r="M432" s="209"/>
      <c r="N432" s="285"/>
      <c r="O432" s="142"/>
      <c r="P432" s="142"/>
      <c r="Q432" s="142"/>
      <c r="R432" s="142"/>
      <c r="S432" s="142"/>
    </row>
    <row r="433" spans="2:19" x14ac:dyDescent="0.15">
      <c r="B433" s="234"/>
      <c r="C433" s="134" t="s">
        <v>584</v>
      </c>
      <c r="D433" s="139" t="s">
        <v>20</v>
      </c>
      <c r="E433" s="74"/>
      <c r="F433" s="74"/>
      <c r="G433" s="75"/>
      <c r="J433" s="130" t="str">
        <f t="shared" si="9"/>
        <v>×</v>
      </c>
      <c r="K433" s="208" t="str">
        <f t="shared" si="10"/>
        <v>（２）人工呼吸器を用いた治療中の操作</v>
      </c>
      <c r="L433" s="209"/>
      <c r="M433" s="209"/>
      <c r="N433" s="285"/>
      <c r="O433" s="142"/>
      <c r="P433" s="142"/>
      <c r="Q433" s="142"/>
      <c r="R433" s="142"/>
      <c r="S433" s="142"/>
    </row>
    <row r="434" spans="2:19" ht="37.5" x14ac:dyDescent="0.15">
      <c r="B434" s="234"/>
      <c r="C434" s="134" t="s">
        <v>585</v>
      </c>
      <c r="D434" s="139" t="s">
        <v>20</v>
      </c>
      <c r="E434" s="74"/>
      <c r="F434" s="74"/>
      <c r="G434" s="75"/>
      <c r="J434" s="130" t="str">
        <f t="shared" si="9"/>
        <v>×</v>
      </c>
      <c r="K434" s="262" t="str">
        <f t="shared" si="10"/>
        <v>（３）血液浄化療法装置を用いた治療中の操作</v>
      </c>
      <c r="L434" s="262"/>
      <c r="M434" s="264"/>
      <c r="N434" s="287"/>
      <c r="O434" s="142"/>
      <c r="P434" s="142"/>
      <c r="Q434" s="142"/>
      <c r="R434" s="142"/>
      <c r="S434" s="142"/>
    </row>
    <row r="435" spans="2:19" ht="37.5" x14ac:dyDescent="0.15">
      <c r="B435" s="234"/>
      <c r="C435" s="134" t="s">
        <v>586</v>
      </c>
      <c r="D435" s="139" t="s">
        <v>20</v>
      </c>
      <c r="E435" s="74"/>
      <c r="F435" s="74"/>
      <c r="G435" s="75"/>
      <c r="J435" s="130" t="str">
        <f t="shared" si="9"/>
        <v>×</v>
      </c>
      <c r="K435" s="208" t="str">
        <f t="shared" si="10"/>
        <v>（４）血液浄化療法における表在化動脈への穿刺針の接続・抜去</v>
      </c>
      <c r="L435" s="209"/>
      <c r="M435" s="209"/>
      <c r="N435" s="288"/>
      <c r="O435" s="142"/>
      <c r="P435" s="142"/>
      <c r="Q435" s="142"/>
      <c r="R435" s="142"/>
      <c r="S435" s="142"/>
    </row>
    <row r="436" spans="2:19" ht="37.5" x14ac:dyDescent="0.15">
      <c r="B436" s="234"/>
      <c r="C436" s="134" t="s">
        <v>587</v>
      </c>
      <c r="D436" s="139" t="s">
        <v>20</v>
      </c>
      <c r="E436" s="74"/>
      <c r="F436" s="74"/>
      <c r="G436" s="75"/>
      <c r="J436" s="130" t="str">
        <f t="shared" si="9"/>
        <v>×</v>
      </c>
      <c r="K436" s="277" t="str">
        <f t="shared" si="10"/>
        <v>（５）高気圧酸素治療装置を用いた治療中の操作</v>
      </c>
      <c r="L436" s="262"/>
      <c r="M436" s="264"/>
      <c r="N436" s="287"/>
      <c r="O436" s="142"/>
      <c r="P436" s="142"/>
      <c r="Q436" s="142"/>
      <c r="R436" s="142"/>
      <c r="S436" s="142"/>
    </row>
    <row r="437" spans="2:19" x14ac:dyDescent="0.15">
      <c r="B437" s="272"/>
      <c r="C437" s="268" t="s">
        <v>588</v>
      </c>
      <c r="D437" s="211" t="s">
        <v>20</v>
      </c>
      <c r="E437" s="212"/>
      <c r="F437" s="212"/>
      <c r="G437" s="213"/>
      <c r="J437" s="130" t="str">
        <f t="shared" si="9"/>
        <v>×</v>
      </c>
      <c r="K437" s="262" t="str">
        <f t="shared" si="10"/>
        <v>（６）鏡視下手術時の操作</v>
      </c>
      <c r="L437" s="264"/>
      <c r="M437" s="264"/>
      <c r="N437" s="285"/>
      <c r="O437" s="142"/>
      <c r="P437" s="142"/>
      <c r="Q437" s="142"/>
      <c r="R437" s="142"/>
      <c r="S437" s="142"/>
    </row>
    <row r="438" spans="2:19" ht="37.5" x14ac:dyDescent="0.15">
      <c r="B438" s="272"/>
      <c r="C438" s="134" t="s">
        <v>589</v>
      </c>
      <c r="D438" s="139" t="s">
        <v>20</v>
      </c>
      <c r="E438" s="74"/>
      <c r="F438" s="74"/>
      <c r="G438" s="75"/>
      <c r="J438" s="130" t="str">
        <f t="shared" si="9"/>
        <v>×</v>
      </c>
      <c r="K438" s="262" t="str">
        <f t="shared" si="10"/>
        <v>（７）心・血管カテーテル治療における電気的負荷装置の操作</v>
      </c>
      <c r="L438" s="264"/>
      <c r="M438" s="264"/>
      <c r="N438" s="287"/>
      <c r="O438" s="142"/>
      <c r="P438" s="142"/>
      <c r="Q438" s="142"/>
      <c r="R438" s="142"/>
      <c r="S438" s="142"/>
    </row>
    <row r="439" spans="2:19" ht="37.5" x14ac:dyDescent="0.15">
      <c r="B439" s="271"/>
      <c r="C439" s="128" t="s">
        <v>821</v>
      </c>
      <c r="D439" s="129" t="s">
        <v>20</v>
      </c>
      <c r="E439" s="72"/>
      <c r="F439" s="72"/>
      <c r="G439" s="73"/>
      <c r="J439" s="130" t="str">
        <f t="shared" si="9"/>
        <v>×</v>
      </c>
      <c r="K439" s="262" t="str">
        <f t="shared" si="10"/>
        <v>（８）輸液ポンプやシリンジポンプを用いた薬剤投与、静脈路の確保・抜針</v>
      </c>
      <c r="L439" s="264"/>
      <c r="M439" s="264"/>
      <c r="N439" s="287"/>
      <c r="O439" s="142"/>
      <c r="P439" s="142"/>
      <c r="Q439" s="142"/>
      <c r="R439" s="142"/>
      <c r="S439" s="142"/>
    </row>
    <row r="440" spans="2:19" x14ac:dyDescent="0.15">
      <c r="B440" s="234"/>
      <c r="C440" s="134" t="s">
        <v>590</v>
      </c>
      <c r="D440" s="135" t="s">
        <v>20</v>
      </c>
      <c r="E440" s="74"/>
      <c r="F440" s="74"/>
      <c r="G440" s="75"/>
      <c r="J440" s="130" t="str">
        <f t="shared" si="9"/>
        <v>×</v>
      </c>
      <c r="K440" s="208" t="str">
        <f t="shared" si="10"/>
        <v>（９）上記以外の医療機器の操作</v>
      </c>
      <c r="L440" s="209"/>
      <c r="M440" s="209"/>
      <c r="N440" s="285"/>
      <c r="O440" s="142"/>
      <c r="P440" s="142"/>
      <c r="Q440" s="142"/>
      <c r="R440" s="142"/>
      <c r="S440" s="142"/>
    </row>
    <row r="441" spans="2:19" x14ac:dyDescent="0.15">
      <c r="B441" s="234"/>
      <c r="C441" s="134" t="s">
        <v>591</v>
      </c>
      <c r="D441" s="139" t="s">
        <v>20</v>
      </c>
      <c r="E441" s="74"/>
      <c r="F441" s="74"/>
      <c r="G441" s="75"/>
      <c r="J441" s="130" t="str">
        <f t="shared" si="9"/>
        <v>×</v>
      </c>
      <c r="K441" s="208" t="str">
        <f t="shared" si="10"/>
        <v>10　感染対策</v>
      </c>
      <c r="L441" s="209"/>
      <c r="M441" s="209"/>
      <c r="N441" s="285"/>
      <c r="O441" s="142"/>
      <c r="P441" s="142"/>
      <c r="Q441" s="142"/>
      <c r="R441" s="142"/>
      <c r="S441" s="142"/>
    </row>
    <row r="442" spans="2:19" x14ac:dyDescent="0.15">
      <c r="B442" s="234"/>
      <c r="C442" s="134" t="s">
        <v>592</v>
      </c>
      <c r="D442" s="135"/>
      <c r="E442" s="74"/>
      <c r="F442" s="74"/>
      <c r="G442" s="75"/>
      <c r="J442" s="130" t="str">
        <f t="shared" si="9"/>
        <v/>
      </c>
      <c r="O442" s="142"/>
      <c r="P442" s="142"/>
      <c r="Q442" s="142"/>
      <c r="R442" s="142"/>
      <c r="S442" s="142"/>
    </row>
    <row r="443" spans="2:19" x14ac:dyDescent="0.15">
      <c r="B443" s="256"/>
      <c r="C443" s="134" t="s">
        <v>593</v>
      </c>
      <c r="D443" s="135"/>
      <c r="E443" s="74"/>
      <c r="F443" s="74"/>
      <c r="G443" s="75"/>
      <c r="J443" s="130" t="str">
        <f t="shared" si="9"/>
        <v/>
      </c>
      <c r="O443" s="142"/>
      <c r="P443" s="142"/>
      <c r="Q443" s="142"/>
      <c r="R443" s="142"/>
      <c r="S443" s="142"/>
    </row>
    <row r="444" spans="2:19" x14ac:dyDescent="0.15">
      <c r="B444" s="256"/>
      <c r="C444" s="134" t="s">
        <v>594</v>
      </c>
      <c r="D444" s="135"/>
      <c r="E444" s="74"/>
      <c r="F444" s="74"/>
      <c r="G444" s="75"/>
      <c r="J444" s="130" t="str">
        <f t="shared" si="9"/>
        <v/>
      </c>
      <c r="O444" s="142"/>
      <c r="P444" s="142"/>
      <c r="Q444" s="142"/>
      <c r="R444" s="142"/>
      <c r="S444" s="142"/>
    </row>
    <row r="445" spans="2:19" x14ac:dyDescent="0.15">
      <c r="B445" s="256"/>
      <c r="C445" s="134" t="s">
        <v>824</v>
      </c>
      <c r="D445" s="139" t="s">
        <v>20</v>
      </c>
      <c r="E445" s="74"/>
      <c r="F445" s="74"/>
      <c r="G445" s="75"/>
      <c r="J445" s="130" t="str">
        <f t="shared" si="9"/>
        <v>×</v>
      </c>
      <c r="K445" s="208" t="str">
        <f>C445</f>
        <v>11　医療電磁環境と電波管理</v>
      </c>
      <c r="L445" s="209"/>
      <c r="M445" s="209"/>
      <c r="N445" s="285"/>
      <c r="O445" s="142"/>
      <c r="P445" s="142"/>
      <c r="Q445" s="142"/>
      <c r="R445" s="142"/>
      <c r="S445" s="142"/>
    </row>
    <row r="446" spans="2:19" x14ac:dyDescent="0.15">
      <c r="B446" s="256"/>
      <c r="C446" s="134" t="s">
        <v>825</v>
      </c>
      <c r="D446" s="139" t="s">
        <v>20</v>
      </c>
      <c r="E446" s="74"/>
      <c r="F446" s="74"/>
      <c r="G446" s="75"/>
      <c r="J446" s="130" t="str">
        <f t="shared" ref="J446:J515" si="11">IF(AND(OR(D446="◎",D446="◎※１"),OR(E446="",F446="",G446="")),"×","")</f>
        <v>×</v>
      </c>
      <c r="K446" s="262" t="str">
        <f>C446</f>
        <v>12　災害対策と事業継続</v>
      </c>
      <c r="L446" s="264"/>
      <c r="M446" s="264"/>
      <c r="N446" s="286"/>
      <c r="O446" s="142"/>
      <c r="P446" s="142"/>
      <c r="Q446" s="142"/>
      <c r="R446" s="142"/>
      <c r="S446" s="142"/>
    </row>
    <row r="447" spans="2:19" ht="19.5" thickBot="1" x14ac:dyDescent="0.2">
      <c r="B447" s="258"/>
      <c r="C447" s="143" t="s">
        <v>826</v>
      </c>
      <c r="D447" s="270" t="s">
        <v>20</v>
      </c>
      <c r="E447" s="79"/>
      <c r="F447" s="79"/>
      <c r="G447" s="76"/>
      <c r="J447" s="130" t="str">
        <f t="shared" si="11"/>
        <v>×</v>
      </c>
      <c r="K447" s="208" t="str">
        <f>C447</f>
        <v>13　医療安全に関する関係法規</v>
      </c>
      <c r="L447" s="209"/>
      <c r="M447" s="209"/>
      <c r="N447" s="285"/>
      <c r="O447" s="142"/>
      <c r="P447" s="142"/>
      <c r="Q447" s="142"/>
      <c r="R447" s="142"/>
      <c r="S447" s="142"/>
    </row>
    <row r="448" spans="2:19" x14ac:dyDescent="0.15">
      <c r="B448" s="363" t="s">
        <v>150</v>
      </c>
      <c r="C448" s="128" t="s">
        <v>595</v>
      </c>
      <c r="D448" s="129" t="s">
        <v>548</v>
      </c>
      <c r="E448" s="72"/>
      <c r="F448" s="72"/>
      <c r="G448" s="73"/>
      <c r="J448" s="130" t="str">
        <f t="shared" si="11"/>
        <v>×</v>
      </c>
      <c r="K448" s="208" t="str">
        <f>C448</f>
        <v>１　内科学概論</v>
      </c>
      <c r="L448" s="209"/>
      <c r="M448" s="209"/>
      <c r="N448" s="285"/>
      <c r="O448" s="142"/>
      <c r="P448" s="142"/>
      <c r="Q448" s="142"/>
      <c r="R448" s="142"/>
      <c r="S448" s="142"/>
    </row>
    <row r="449" spans="2:19" x14ac:dyDescent="0.15">
      <c r="B449" s="256"/>
      <c r="C449" s="134" t="s">
        <v>596</v>
      </c>
      <c r="D449" s="135"/>
      <c r="E449" s="74"/>
      <c r="F449" s="74"/>
      <c r="G449" s="75"/>
      <c r="J449" s="130" t="str">
        <f t="shared" si="11"/>
        <v/>
      </c>
      <c r="O449" s="142"/>
      <c r="P449" s="142"/>
      <c r="Q449" s="142"/>
      <c r="R449" s="142"/>
      <c r="S449" s="142"/>
    </row>
    <row r="450" spans="2:19" x14ac:dyDescent="0.15">
      <c r="B450" s="256"/>
      <c r="C450" s="134" t="s">
        <v>828</v>
      </c>
      <c r="D450" s="135"/>
      <c r="E450" s="74"/>
      <c r="F450" s="74"/>
      <c r="G450" s="75"/>
      <c r="J450" s="130" t="str">
        <f t="shared" si="11"/>
        <v/>
      </c>
      <c r="O450" s="142"/>
      <c r="P450" s="142"/>
      <c r="Q450" s="142"/>
      <c r="R450" s="142"/>
      <c r="S450" s="142"/>
    </row>
    <row r="451" spans="2:19" x14ac:dyDescent="0.15">
      <c r="B451" s="256"/>
      <c r="C451" s="134" t="s">
        <v>597</v>
      </c>
      <c r="D451" s="135"/>
      <c r="E451" s="74"/>
      <c r="F451" s="74"/>
      <c r="G451" s="75"/>
      <c r="J451" s="130" t="str">
        <f t="shared" si="11"/>
        <v/>
      </c>
      <c r="O451" s="142"/>
      <c r="P451" s="142"/>
      <c r="Q451" s="142"/>
      <c r="R451" s="142"/>
      <c r="S451" s="142"/>
    </row>
    <row r="452" spans="2:19" x14ac:dyDescent="0.15">
      <c r="B452" s="256"/>
      <c r="C452" s="134" t="s">
        <v>598</v>
      </c>
      <c r="D452" s="135" t="s">
        <v>20</v>
      </c>
      <c r="E452" s="74"/>
      <c r="F452" s="74"/>
      <c r="G452" s="75"/>
      <c r="J452" s="130" t="str">
        <f t="shared" si="11"/>
        <v>×</v>
      </c>
      <c r="K452" s="208" t="str">
        <f>C452</f>
        <v>２　外科学概論</v>
      </c>
      <c r="L452" s="209"/>
      <c r="M452" s="209"/>
      <c r="N452" s="285"/>
      <c r="O452" s="142"/>
      <c r="P452" s="142"/>
      <c r="Q452" s="142"/>
      <c r="R452" s="142"/>
      <c r="S452" s="142"/>
    </row>
    <row r="453" spans="2:19" x14ac:dyDescent="0.15">
      <c r="B453" s="256"/>
      <c r="C453" s="134" t="s">
        <v>599</v>
      </c>
      <c r="D453" s="135"/>
      <c r="E453" s="74"/>
      <c r="F453" s="74"/>
      <c r="G453" s="75"/>
      <c r="J453" s="130" t="str">
        <f t="shared" si="11"/>
        <v/>
      </c>
    </row>
    <row r="454" spans="2:19" x14ac:dyDescent="0.15">
      <c r="B454" s="256"/>
      <c r="C454" s="134" t="s">
        <v>600</v>
      </c>
      <c r="D454" s="135"/>
      <c r="E454" s="74"/>
      <c r="F454" s="74"/>
      <c r="G454" s="75"/>
      <c r="J454" s="130" t="str">
        <f t="shared" si="11"/>
        <v/>
      </c>
    </row>
    <row r="455" spans="2:19" x14ac:dyDescent="0.15">
      <c r="B455" s="256"/>
      <c r="C455" s="134" t="s">
        <v>601</v>
      </c>
      <c r="D455" s="139"/>
      <c r="E455" s="74"/>
      <c r="F455" s="74"/>
      <c r="G455" s="75"/>
      <c r="J455" s="130" t="str">
        <f t="shared" si="11"/>
        <v/>
      </c>
    </row>
    <row r="456" spans="2:19" x14ac:dyDescent="0.15">
      <c r="B456" s="256"/>
      <c r="C456" s="134" t="s">
        <v>602</v>
      </c>
      <c r="D456" s="139"/>
      <c r="E456" s="74"/>
      <c r="F456" s="74"/>
      <c r="G456" s="75"/>
      <c r="J456" s="130" t="str">
        <f t="shared" si="11"/>
        <v/>
      </c>
      <c r="K456" s="142"/>
      <c r="L456" s="142"/>
      <c r="M456" s="142"/>
      <c r="N456" s="142"/>
    </row>
    <row r="457" spans="2:19" x14ac:dyDescent="0.15">
      <c r="B457" s="256"/>
      <c r="C457" s="134" t="s">
        <v>716</v>
      </c>
      <c r="D457" s="135"/>
      <c r="E457" s="74"/>
      <c r="F457" s="74"/>
      <c r="G457" s="75"/>
      <c r="J457" s="130" t="str">
        <f t="shared" ref="J457:J462" si="12">IF(AND(OR(D457="◎",D457="◎※１"),OR(E457="",F457="",G457="")),"×","")</f>
        <v/>
      </c>
    </row>
    <row r="458" spans="2:19" x14ac:dyDescent="0.15">
      <c r="B458" s="256"/>
      <c r="C458" s="134" t="s">
        <v>603</v>
      </c>
      <c r="D458" s="135" t="s">
        <v>20</v>
      </c>
      <c r="E458" s="74"/>
      <c r="F458" s="74"/>
      <c r="G458" s="75"/>
      <c r="J458" s="130" t="str">
        <f t="shared" si="12"/>
        <v>×</v>
      </c>
      <c r="K458" s="208" t="str">
        <f>C458</f>
        <v>３　呼吸器系</v>
      </c>
      <c r="L458" s="209"/>
      <c r="M458" s="209"/>
      <c r="N458" s="209"/>
      <c r="O458" s="277"/>
    </row>
    <row r="459" spans="2:19" x14ac:dyDescent="0.15">
      <c r="B459" s="256"/>
      <c r="C459" s="134" t="s">
        <v>604</v>
      </c>
      <c r="D459" s="135"/>
      <c r="E459" s="74"/>
      <c r="F459" s="74"/>
      <c r="G459" s="75"/>
      <c r="J459" s="130" t="str">
        <f t="shared" si="12"/>
        <v/>
      </c>
    </row>
    <row r="460" spans="2:19" x14ac:dyDescent="0.15">
      <c r="B460" s="256"/>
      <c r="C460" s="134" t="s">
        <v>605</v>
      </c>
      <c r="D460" s="135"/>
      <c r="E460" s="74"/>
      <c r="F460" s="74"/>
      <c r="G460" s="75"/>
      <c r="J460" s="130" t="str">
        <f t="shared" si="12"/>
        <v/>
      </c>
      <c r="K460" s="142"/>
      <c r="L460" s="142"/>
      <c r="M460" s="142"/>
      <c r="N460" s="142"/>
    </row>
    <row r="461" spans="2:19" x14ac:dyDescent="0.15">
      <c r="B461" s="256"/>
      <c r="C461" s="134" t="s">
        <v>606</v>
      </c>
      <c r="D461" s="135"/>
      <c r="E461" s="74"/>
      <c r="F461" s="74"/>
      <c r="G461" s="75"/>
      <c r="J461" s="130" t="str">
        <f t="shared" si="12"/>
        <v/>
      </c>
    </row>
    <row r="462" spans="2:19" x14ac:dyDescent="0.15">
      <c r="B462" s="256"/>
      <c r="C462" s="134" t="s">
        <v>607</v>
      </c>
      <c r="D462" s="135"/>
      <c r="E462" s="74"/>
      <c r="F462" s="74"/>
      <c r="G462" s="75"/>
      <c r="J462" s="130" t="str">
        <f t="shared" si="12"/>
        <v/>
      </c>
    </row>
    <row r="463" spans="2:19" x14ac:dyDescent="0.15">
      <c r="B463" s="256"/>
      <c r="C463" s="134" t="s">
        <v>608</v>
      </c>
      <c r="D463" s="139"/>
      <c r="E463" s="74"/>
      <c r="F463" s="74"/>
      <c r="G463" s="75"/>
      <c r="J463" s="130" t="str">
        <f t="shared" si="11"/>
        <v/>
      </c>
    </row>
    <row r="464" spans="2:19" x14ac:dyDescent="0.15">
      <c r="B464" s="256"/>
      <c r="C464" s="134" t="s">
        <v>609</v>
      </c>
      <c r="D464" s="139"/>
      <c r="E464" s="74"/>
      <c r="F464" s="74"/>
      <c r="G464" s="75"/>
      <c r="J464" s="130" t="str">
        <f t="shared" si="11"/>
        <v/>
      </c>
    </row>
    <row r="465" spans="2:14" x14ac:dyDescent="0.15">
      <c r="B465" s="234"/>
      <c r="C465" s="134" t="s">
        <v>610</v>
      </c>
      <c r="D465" s="140"/>
      <c r="E465" s="74"/>
      <c r="F465" s="74"/>
      <c r="G465" s="75"/>
      <c r="J465" s="130" t="str">
        <f t="shared" si="11"/>
        <v/>
      </c>
    </row>
    <row r="466" spans="2:14" x14ac:dyDescent="0.15">
      <c r="B466" s="234"/>
      <c r="C466" s="134" t="s">
        <v>611</v>
      </c>
      <c r="D466" s="140"/>
      <c r="E466" s="74"/>
      <c r="F466" s="74"/>
      <c r="G466" s="75"/>
      <c r="J466" s="130" t="str">
        <f t="shared" si="11"/>
        <v/>
      </c>
    </row>
    <row r="467" spans="2:14" x14ac:dyDescent="0.15">
      <c r="B467" s="234"/>
      <c r="C467" s="134" t="s">
        <v>612</v>
      </c>
      <c r="D467" s="140" t="s">
        <v>20</v>
      </c>
      <c r="E467" s="74"/>
      <c r="F467" s="74"/>
      <c r="G467" s="75"/>
      <c r="J467" s="130" t="str">
        <f t="shared" si="11"/>
        <v>×</v>
      </c>
      <c r="K467" s="136" t="str">
        <f>C467</f>
        <v>４　循環器系</v>
      </c>
      <c r="L467" s="137"/>
      <c r="M467" s="137"/>
      <c r="N467" s="138"/>
    </row>
    <row r="468" spans="2:14" x14ac:dyDescent="0.15">
      <c r="B468" s="234"/>
      <c r="C468" s="134" t="s">
        <v>613</v>
      </c>
      <c r="D468" s="140"/>
      <c r="E468" s="74"/>
      <c r="F468" s="74"/>
      <c r="G468" s="75"/>
      <c r="J468" s="130" t="str">
        <f t="shared" si="11"/>
        <v/>
      </c>
    </row>
    <row r="469" spans="2:14" x14ac:dyDescent="0.15">
      <c r="B469" s="234"/>
      <c r="C469" s="134" t="s">
        <v>614</v>
      </c>
      <c r="D469" s="140"/>
      <c r="E469" s="74"/>
      <c r="F469" s="74"/>
      <c r="G469" s="75"/>
      <c r="J469" s="130" t="str">
        <f t="shared" si="11"/>
        <v/>
      </c>
    </row>
    <row r="470" spans="2:14" x14ac:dyDescent="0.15">
      <c r="B470" s="234"/>
      <c r="C470" s="134" t="s">
        <v>615</v>
      </c>
      <c r="D470" s="140"/>
      <c r="E470" s="74"/>
      <c r="F470" s="74"/>
      <c r="G470" s="75"/>
      <c r="J470" s="130" t="str">
        <f t="shared" si="11"/>
        <v/>
      </c>
    </row>
    <row r="471" spans="2:14" x14ac:dyDescent="0.15">
      <c r="B471" s="234"/>
      <c r="C471" s="134" t="s">
        <v>616</v>
      </c>
      <c r="D471" s="140"/>
      <c r="E471" s="74"/>
      <c r="F471" s="74"/>
      <c r="G471" s="75"/>
      <c r="J471" s="130" t="str">
        <f t="shared" si="11"/>
        <v/>
      </c>
    </row>
    <row r="472" spans="2:14" x14ac:dyDescent="0.15">
      <c r="B472" s="234"/>
      <c r="C472" s="134" t="s">
        <v>617</v>
      </c>
      <c r="D472" s="140"/>
      <c r="E472" s="74"/>
      <c r="F472" s="74"/>
      <c r="G472" s="75"/>
      <c r="J472" s="130" t="str">
        <f t="shared" si="11"/>
        <v/>
      </c>
    </row>
    <row r="473" spans="2:14" x14ac:dyDescent="0.15">
      <c r="B473" s="234"/>
      <c r="C473" s="134" t="s">
        <v>618</v>
      </c>
      <c r="D473" s="140"/>
      <c r="E473" s="74"/>
      <c r="F473" s="74"/>
      <c r="G473" s="75"/>
      <c r="J473" s="130" t="str">
        <f t="shared" si="11"/>
        <v/>
      </c>
      <c r="K473" s="142"/>
      <c r="L473" s="142"/>
      <c r="M473" s="142"/>
      <c r="N473" s="142"/>
    </row>
    <row r="474" spans="2:14" x14ac:dyDescent="0.15">
      <c r="B474" s="234"/>
      <c r="C474" s="134" t="s">
        <v>619</v>
      </c>
      <c r="D474" s="140"/>
      <c r="E474" s="74"/>
      <c r="F474" s="74"/>
      <c r="G474" s="75"/>
      <c r="J474" s="130" t="str">
        <f t="shared" si="11"/>
        <v/>
      </c>
      <c r="K474" s="142"/>
      <c r="L474" s="142"/>
      <c r="M474" s="142"/>
      <c r="N474" s="142"/>
    </row>
    <row r="475" spans="2:14" x14ac:dyDescent="0.15">
      <c r="B475" s="234"/>
      <c r="C475" s="134" t="s">
        <v>620</v>
      </c>
      <c r="D475" s="140"/>
      <c r="E475" s="74"/>
      <c r="F475" s="74"/>
      <c r="G475" s="75"/>
      <c r="J475" s="130" t="str">
        <f t="shared" si="11"/>
        <v/>
      </c>
      <c r="K475" s="142"/>
      <c r="L475" s="142"/>
      <c r="M475" s="142"/>
      <c r="N475" s="142"/>
    </row>
    <row r="476" spans="2:14" x14ac:dyDescent="0.15">
      <c r="B476" s="234"/>
      <c r="C476" s="134" t="s">
        <v>621</v>
      </c>
      <c r="D476" s="140"/>
      <c r="E476" s="74"/>
      <c r="F476" s="74"/>
      <c r="G476" s="75"/>
      <c r="J476" s="130" t="str">
        <f t="shared" si="11"/>
        <v/>
      </c>
      <c r="K476" s="142"/>
      <c r="L476" s="142"/>
      <c r="M476" s="142"/>
      <c r="N476" s="142"/>
    </row>
    <row r="477" spans="2:14" x14ac:dyDescent="0.15">
      <c r="B477" s="234"/>
      <c r="C477" s="134" t="s">
        <v>622</v>
      </c>
      <c r="D477" s="140"/>
      <c r="E477" s="74"/>
      <c r="F477" s="74"/>
      <c r="G477" s="75"/>
      <c r="J477" s="130" t="str">
        <f t="shared" si="11"/>
        <v/>
      </c>
      <c r="K477" s="142"/>
      <c r="L477" s="142"/>
      <c r="M477" s="142"/>
      <c r="N477" s="142"/>
    </row>
    <row r="478" spans="2:14" x14ac:dyDescent="0.15">
      <c r="B478" s="234"/>
      <c r="C478" s="134" t="s">
        <v>623</v>
      </c>
      <c r="D478" s="140"/>
      <c r="E478" s="74"/>
      <c r="F478" s="74"/>
      <c r="G478" s="75"/>
      <c r="J478" s="130" t="str">
        <f t="shared" si="11"/>
        <v/>
      </c>
    </row>
    <row r="479" spans="2:14" x14ac:dyDescent="0.15">
      <c r="B479" s="234"/>
      <c r="C479" s="134" t="s">
        <v>624</v>
      </c>
      <c r="D479" s="140" t="s">
        <v>548</v>
      </c>
      <c r="E479" s="74"/>
      <c r="F479" s="74"/>
      <c r="G479" s="75"/>
      <c r="J479" s="130" t="str">
        <f t="shared" si="11"/>
        <v>×</v>
      </c>
      <c r="K479" s="208" t="str">
        <f>C479</f>
        <v>５　内分泌系</v>
      </c>
      <c r="L479" s="209"/>
      <c r="M479" s="209"/>
      <c r="N479" s="210"/>
    </row>
    <row r="480" spans="2:14" x14ac:dyDescent="0.15">
      <c r="B480" s="234"/>
      <c r="C480" s="134" t="s">
        <v>625</v>
      </c>
      <c r="D480" s="140"/>
      <c r="E480" s="74"/>
      <c r="F480" s="74"/>
      <c r="G480" s="75"/>
      <c r="J480" s="130" t="str">
        <f t="shared" si="11"/>
        <v/>
      </c>
    </row>
    <row r="481" spans="2:14" x14ac:dyDescent="0.15">
      <c r="B481" s="234"/>
      <c r="C481" s="134" t="s">
        <v>626</v>
      </c>
      <c r="D481" s="140"/>
      <c r="E481" s="74"/>
      <c r="F481" s="74"/>
      <c r="G481" s="75"/>
      <c r="J481" s="130" t="str">
        <f t="shared" si="11"/>
        <v/>
      </c>
      <c r="K481" s="142"/>
      <c r="L481" s="142"/>
      <c r="M481" s="142"/>
      <c r="N481" s="142"/>
    </row>
    <row r="482" spans="2:14" x14ac:dyDescent="0.15">
      <c r="B482" s="234"/>
      <c r="C482" s="134" t="s">
        <v>627</v>
      </c>
      <c r="D482" s="140"/>
      <c r="E482" s="74"/>
      <c r="F482" s="74"/>
      <c r="G482" s="75"/>
      <c r="J482" s="130" t="str">
        <f t="shared" si="11"/>
        <v/>
      </c>
    </row>
    <row r="483" spans="2:14" x14ac:dyDescent="0.15">
      <c r="B483" s="234"/>
      <c r="C483" s="134" t="s">
        <v>628</v>
      </c>
      <c r="D483" s="140"/>
      <c r="E483" s="74"/>
      <c r="F483" s="74"/>
      <c r="G483" s="75"/>
      <c r="J483" s="130" t="str">
        <f t="shared" si="11"/>
        <v/>
      </c>
    </row>
    <row r="484" spans="2:14" x14ac:dyDescent="0.15">
      <c r="B484" s="234"/>
      <c r="C484" s="134" t="s">
        <v>629</v>
      </c>
      <c r="D484" s="140" t="s">
        <v>548</v>
      </c>
      <c r="E484" s="74"/>
      <c r="F484" s="74"/>
      <c r="G484" s="75"/>
      <c r="J484" s="130" t="str">
        <f t="shared" si="11"/>
        <v>×</v>
      </c>
      <c r="K484" s="208" t="str">
        <f>C484</f>
        <v>６　代謝系</v>
      </c>
      <c r="L484" s="209"/>
      <c r="M484" s="209"/>
      <c r="N484" s="210"/>
    </row>
    <row r="485" spans="2:14" x14ac:dyDescent="0.15">
      <c r="B485" s="234"/>
      <c r="C485" s="134" t="s">
        <v>630</v>
      </c>
      <c r="D485" s="140"/>
      <c r="E485" s="74"/>
      <c r="F485" s="74"/>
      <c r="G485" s="75"/>
      <c r="J485" s="130" t="str">
        <f t="shared" si="11"/>
        <v/>
      </c>
    </row>
    <row r="486" spans="2:14" x14ac:dyDescent="0.15">
      <c r="B486" s="234"/>
      <c r="C486" s="134" t="s">
        <v>631</v>
      </c>
      <c r="D486" s="140"/>
      <c r="E486" s="74"/>
      <c r="F486" s="74"/>
      <c r="G486" s="75"/>
      <c r="J486" s="130" t="str">
        <f t="shared" si="11"/>
        <v/>
      </c>
    </row>
    <row r="487" spans="2:14" x14ac:dyDescent="0.15">
      <c r="B487" s="234"/>
      <c r="C487" s="134" t="s">
        <v>632</v>
      </c>
      <c r="D487" s="140"/>
      <c r="E487" s="74"/>
      <c r="F487" s="74"/>
      <c r="G487" s="75"/>
      <c r="J487" s="130" t="str">
        <f t="shared" si="11"/>
        <v/>
      </c>
      <c r="K487" s="142"/>
      <c r="L487" s="142"/>
      <c r="M487" s="142"/>
      <c r="N487" s="142"/>
    </row>
    <row r="488" spans="2:14" x14ac:dyDescent="0.15">
      <c r="B488" s="234"/>
      <c r="C488" s="134" t="s">
        <v>633</v>
      </c>
      <c r="D488" s="140"/>
      <c r="E488" s="74"/>
      <c r="F488" s="74"/>
      <c r="G488" s="75"/>
      <c r="J488" s="130" t="str">
        <f t="shared" si="11"/>
        <v/>
      </c>
    </row>
    <row r="489" spans="2:14" x14ac:dyDescent="0.15">
      <c r="B489" s="234"/>
      <c r="C489" s="134" t="s">
        <v>634</v>
      </c>
      <c r="D489" s="140" t="s">
        <v>548</v>
      </c>
      <c r="E489" s="74"/>
      <c r="F489" s="74"/>
      <c r="G489" s="75"/>
      <c r="J489" s="130" t="str">
        <f t="shared" si="11"/>
        <v>×</v>
      </c>
      <c r="K489" s="208" t="str">
        <f>C489</f>
        <v>７　神経・筋肉系</v>
      </c>
      <c r="L489" s="209"/>
      <c r="M489" s="209"/>
      <c r="N489" s="210"/>
    </row>
    <row r="490" spans="2:14" x14ac:dyDescent="0.15">
      <c r="B490" s="234"/>
      <c r="C490" s="134" t="s">
        <v>635</v>
      </c>
      <c r="D490" s="140"/>
      <c r="E490" s="74"/>
      <c r="F490" s="74"/>
      <c r="G490" s="75"/>
      <c r="J490" s="130" t="str">
        <f t="shared" si="11"/>
        <v/>
      </c>
    </row>
    <row r="491" spans="2:14" x14ac:dyDescent="0.15">
      <c r="B491" s="234"/>
      <c r="C491" s="134" t="s">
        <v>636</v>
      </c>
      <c r="D491" s="140"/>
      <c r="E491" s="74"/>
      <c r="F491" s="74"/>
      <c r="G491" s="75"/>
      <c r="J491" s="130" t="str">
        <f t="shared" si="11"/>
        <v/>
      </c>
    </row>
    <row r="492" spans="2:14" x14ac:dyDescent="0.15">
      <c r="B492" s="234"/>
      <c r="C492" s="134" t="s">
        <v>637</v>
      </c>
      <c r="D492" s="140"/>
      <c r="E492" s="74"/>
      <c r="F492" s="74"/>
      <c r="G492" s="75"/>
      <c r="J492" s="130" t="str">
        <f t="shared" si="11"/>
        <v/>
      </c>
      <c r="K492" s="142"/>
      <c r="L492" s="142"/>
      <c r="M492" s="142"/>
      <c r="N492" s="142"/>
    </row>
    <row r="493" spans="2:14" x14ac:dyDescent="0.15">
      <c r="B493" s="234"/>
      <c r="C493" s="134" t="s">
        <v>638</v>
      </c>
      <c r="D493" s="140"/>
      <c r="E493" s="74"/>
      <c r="F493" s="74"/>
      <c r="G493" s="75"/>
      <c r="J493" s="130" t="str">
        <f t="shared" si="11"/>
        <v/>
      </c>
    </row>
    <row r="494" spans="2:14" x14ac:dyDescent="0.15">
      <c r="B494" s="234"/>
      <c r="C494" s="134" t="s">
        <v>639</v>
      </c>
      <c r="D494" s="140" t="s">
        <v>548</v>
      </c>
      <c r="E494" s="74"/>
      <c r="F494" s="74"/>
      <c r="G494" s="75"/>
      <c r="J494" s="130" t="str">
        <f t="shared" si="11"/>
        <v>×</v>
      </c>
      <c r="K494" s="208" t="str">
        <f>C494</f>
        <v>８　感染症</v>
      </c>
      <c r="L494" s="209"/>
      <c r="M494" s="209"/>
      <c r="N494" s="210"/>
    </row>
    <row r="495" spans="2:14" x14ac:dyDescent="0.15">
      <c r="B495" s="234"/>
      <c r="C495" s="134" t="s">
        <v>640</v>
      </c>
      <c r="D495" s="140"/>
      <c r="E495" s="74"/>
      <c r="F495" s="74"/>
      <c r="G495" s="75"/>
      <c r="J495" s="130" t="str">
        <f t="shared" si="11"/>
        <v/>
      </c>
    </row>
    <row r="496" spans="2:14" x14ac:dyDescent="0.15">
      <c r="B496" s="234"/>
      <c r="C496" s="134" t="s">
        <v>641</v>
      </c>
      <c r="D496" s="140"/>
      <c r="E496" s="74"/>
      <c r="F496" s="74"/>
      <c r="G496" s="75"/>
      <c r="J496" s="130" t="str">
        <f t="shared" si="11"/>
        <v/>
      </c>
    </row>
    <row r="497" spans="2:14" x14ac:dyDescent="0.15">
      <c r="B497" s="234"/>
      <c r="C497" s="134" t="s">
        <v>642</v>
      </c>
      <c r="D497" s="140"/>
      <c r="E497" s="74"/>
      <c r="F497" s="74"/>
      <c r="G497" s="75"/>
      <c r="J497" s="130" t="str">
        <f t="shared" si="11"/>
        <v/>
      </c>
    </row>
    <row r="498" spans="2:14" x14ac:dyDescent="0.15">
      <c r="B498" s="234"/>
      <c r="C498" s="134" t="s">
        <v>643</v>
      </c>
      <c r="D498" s="140"/>
      <c r="E498" s="74"/>
      <c r="F498" s="74"/>
      <c r="G498" s="75"/>
      <c r="J498" s="130" t="str">
        <f t="shared" si="11"/>
        <v/>
      </c>
    </row>
    <row r="499" spans="2:14" x14ac:dyDescent="0.15">
      <c r="B499" s="234"/>
      <c r="C499" s="134" t="s">
        <v>644</v>
      </c>
      <c r="D499" s="140"/>
      <c r="E499" s="74"/>
      <c r="F499" s="74"/>
      <c r="G499" s="75"/>
      <c r="J499" s="130" t="str">
        <f t="shared" si="11"/>
        <v/>
      </c>
      <c r="K499" s="142"/>
      <c r="L499" s="142"/>
      <c r="M499" s="142"/>
      <c r="N499" s="142"/>
    </row>
    <row r="500" spans="2:14" x14ac:dyDescent="0.15">
      <c r="B500" s="272"/>
      <c r="C500" s="268" t="s">
        <v>645</v>
      </c>
      <c r="D500" s="211"/>
      <c r="E500" s="212"/>
      <c r="F500" s="212"/>
      <c r="G500" s="80"/>
      <c r="J500" s="130" t="str">
        <f t="shared" si="11"/>
        <v/>
      </c>
      <c r="K500" s="142"/>
      <c r="L500" s="142"/>
      <c r="M500" s="142"/>
      <c r="N500" s="142"/>
    </row>
    <row r="501" spans="2:14" x14ac:dyDescent="0.15">
      <c r="B501" s="272"/>
      <c r="C501" s="134" t="s">
        <v>646</v>
      </c>
      <c r="D501" s="140"/>
      <c r="E501" s="74"/>
      <c r="F501" s="74"/>
      <c r="G501" s="75"/>
      <c r="J501" s="130" t="str">
        <f t="shared" si="11"/>
        <v/>
      </c>
      <c r="K501" s="142"/>
      <c r="L501" s="142"/>
      <c r="M501" s="142"/>
      <c r="N501" s="142"/>
    </row>
    <row r="502" spans="2:14" x14ac:dyDescent="0.15">
      <c r="B502" s="271"/>
      <c r="C502" s="128" t="s">
        <v>647</v>
      </c>
      <c r="D502" s="129"/>
      <c r="E502" s="72"/>
      <c r="F502" s="72"/>
      <c r="G502" s="73"/>
      <c r="J502" s="130" t="str">
        <f t="shared" si="11"/>
        <v/>
      </c>
      <c r="K502" s="142"/>
      <c r="L502" s="142"/>
      <c r="M502" s="142"/>
      <c r="N502" s="142"/>
    </row>
    <row r="503" spans="2:14" x14ac:dyDescent="0.15">
      <c r="B503" s="234"/>
      <c r="C503" s="134" t="s">
        <v>648</v>
      </c>
      <c r="D503" s="135"/>
      <c r="E503" s="74"/>
      <c r="F503" s="74"/>
      <c r="G503" s="75"/>
      <c r="J503" s="130" t="str">
        <f t="shared" si="11"/>
        <v/>
      </c>
      <c r="K503" s="142"/>
      <c r="L503" s="142"/>
      <c r="M503" s="142"/>
      <c r="N503" s="142"/>
    </row>
    <row r="504" spans="2:14" x14ac:dyDescent="0.15">
      <c r="B504" s="234"/>
      <c r="C504" s="134" t="s">
        <v>649</v>
      </c>
      <c r="D504" s="135"/>
      <c r="E504" s="74"/>
      <c r="F504" s="74"/>
      <c r="G504" s="75"/>
      <c r="J504" s="130" t="str">
        <f t="shared" si="11"/>
        <v/>
      </c>
      <c r="K504" s="142"/>
      <c r="L504" s="142"/>
      <c r="M504" s="142"/>
      <c r="N504" s="142"/>
    </row>
    <row r="505" spans="2:14" x14ac:dyDescent="0.15">
      <c r="B505" s="234"/>
      <c r="C505" s="134" t="s">
        <v>650</v>
      </c>
      <c r="D505" s="135"/>
      <c r="E505" s="74"/>
      <c r="F505" s="74"/>
      <c r="G505" s="75"/>
      <c r="J505" s="130" t="str">
        <f t="shared" si="11"/>
        <v/>
      </c>
      <c r="K505" s="142"/>
      <c r="L505" s="142"/>
      <c r="M505" s="142"/>
      <c r="N505" s="142"/>
    </row>
    <row r="506" spans="2:14" x14ac:dyDescent="0.15">
      <c r="B506" s="256"/>
      <c r="C506" s="134" t="s">
        <v>651</v>
      </c>
      <c r="D506" s="135"/>
      <c r="E506" s="74"/>
      <c r="F506" s="74"/>
      <c r="G506" s="75"/>
      <c r="J506" s="130" t="str">
        <f t="shared" si="11"/>
        <v/>
      </c>
      <c r="K506" s="142"/>
      <c r="L506" s="142"/>
      <c r="M506" s="142"/>
      <c r="N506" s="142"/>
    </row>
    <row r="507" spans="2:14" x14ac:dyDescent="0.15">
      <c r="B507" s="256"/>
      <c r="C507" s="134" t="s">
        <v>652</v>
      </c>
      <c r="D507" s="135"/>
      <c r="E507" s="74"/>
      <c r="F507" s="74"/>
      <c r="G507" s="75"/>
      <c r="J507" s="130" t="str">
        <f t="shared" si="11"/>
        <v/>
      </c>
      <c r="K507" s="142"/>
      <c r="L507" s="142"/>
      <c r="M507" s="142"/>
      <c r="N507" s="142"/>
    </row>
    <row r="508" spans="2:14" x14ac:dyDescent="0.15">
      <c r="B508" s="256"/>
      <c r="C508" s="134" t="s">
        <v>653</v>
      </c>
      <c r="D508" s="206" t="s">
        <v>548</v>
      </c>
      <c r="E508" s="74"/>
      <c r="F508" s="74"/>
      <c r="G508" s="75"/>
      <c r="J508" s="130" t="str">
        <f>IF(AND(OR(D508="◎",D508="◎※１"),OR(E508="",F508="",G508="")),"×","")</f>
        <v>×</v>
      </c>
      <c r="K508" s="208" t="str">
        <f>C508</f>
        <v>９　腎臓・泌尿器・生殖器系</v>
      </c>
      <c r="L508" s="209"/>
      <c r="M508" s="209"/>
      <c r="N508" s="210"/>
    </row>
    <row r="509" spans="2:14" x14ac:dyDescent="0.15">
      <c r="B509" s="256"/>
      <c r="C509" s="134" t="s">
        <v>654</v>
      </c>
      <c r="D509" s="135"/>
      <c r="E509" s="74"/>
      <c r="F509" s="74"/>
      <c r="G509" s="75"/>
      <c r="J509" s="130" t="str">
        <f t="shared" si="11"/>
        <v/>
      </c>
    </row>
    <row r="510" spans="2:14" x14ac:dyDescent="0.15">
      <c r="B510" s="256"/>
      <c r="C510" s="134" t="s">
        <v>655</v>
      </c>
      <c r="D510" s="135"/>
      <c r="E510" s="74"/>
      <c r="F510" s="74"/>
      <c r="G510" s="75"/>
      <c r="J510" s="130" t="str">
        <f t="shared" si="11"/>
        <v/>
      </c>
    </row>
    <row r="511" spans="2:14" x14ac:dyDescent="0.15">
      <c r="B511" s="256"/>
      <c r="C511" s="134" t="s">
        <v>656</v>
      </c>
      <c r="D511" s="135"/>
      <c r="E511" s="74"/>
      <c r="F511" s="74"/>
      <c r="G511" s="75"/>
      <c r="J511" s="130" t="str">
        <f t="shared" si="11"/>
        <v/>
      </c>
    </row>
    <row r="512" spans="2:14" x14ac:dyDescent="0.15">
      <c r="B512" s="256"/>
      <c r="C512" s="134" t="s">
        <v>657</v>
      </c>
      <c r="D512" s="135"/>
      <c r="E512" s="74"/>
      <c r="F512" s="74"/>
      <c r="G512" s="75"/>
      <c r="J512" s="130" t="str">
        <f t="shared" si="11"/>
        <v/>
      </c>
    </row>
    <row r="513" spans="2:14" x14ac:dyDescent="0.15">
      <c r="B513" s="256"/>
      <c r="C513" s="134" t="s">
        <v>658</v>
      </c>
      <c r="D513" s="135"/>
      <c r="E513" s="74"/>
      <c r="F513" s="74"/>
      <c r="G513" s="75"/>
      <c r="J513" s="130" t="str">
        <f t="shared" si="11"/>
        <v/>
      </c>
    </row>
    <row r="514" spans="2:14" x14ac:dyDescent="0.15">
      <c r="B514" s="256"/>
      <c r="C514" s="134" t="s">
        <v>659</v>
      </c>
      <c r="D514" s="135"/>
      <c r="E514" s="74"/>
      <c r="F514" s="74"/>
      <c r="G514" s="75"/>
      <c r="J514" s="130" t="str">
        <f t="shared" si="11"/>
        <v/>
      </c>
    </row>
    <row r="515" spans="2:14" x14ac:dyDescent="0.15">
      <c r="B515" s="256"/>
      <c r="C515" s="134" t="s">
        <v>660</v>
      </c>
      <c r="D515" s="135"/>
      <c r="E515" s="74"/>
      <c r="F515" s="74"/>
      <c r="G515" s="75"/>
      <c r="J515" s="130" t="str">
        <f t="shared" si="11"/>
        <v/>
      </c>
    </row>
    <row r="516" spans="2:14" x14ac:dyDescent="0.15">
      <c r="B516" s="256"/>
      <c r="C516" s="134" t="s">
        <v>661</v>
      </c>
      <c r="D516" s="135"/>
      <c r="E516" s="74"/>
      <c r="F516" s="74"/>
      <c r="G516" s="75"/>
      <c r="J516" s="130" t="str">
        <f t="shared" ref="J516:J579" si="13">IF(AND(OR(D516="◎",D516="◎※１"),OR(E516="",F516="",G516="")),"×","")</f>
        <v/>
      </c>
    </row>
    <row r="517" spans="2:14" x14ac:dyDescent="0.15">
      <c r="B517" s="256"/>
      <c r="C517" s="134" t="s">
        <v>662</v>
      </c>
      <c r="D517" s="135"/>
      <c r="E517" s="74"/>
      <c r="F517" s="74"/>
      <c r="G517" s="75"/>
      <c r="J517" s="130" t="str">
        <f t="shared" si="13"/>
        <v/>
      </c>
    </row>
    <row r="518" spans="2:14" x14ac:dyDescent="0.15">
      <c r="B518" s="256"/>
      <c r="C518" s="134" t="s">
        <v>663</v>
      </c>
      <c r="D518" s="139"/>
      <c r="E518" s="74"/>
      <c r="F518" s="74"/>
      <c r="G518" s="75"/>
      <c r="J518" s="130" t="str">
        <f t="shared" si="13"/>
        <v/>
      </c>
    </row>
    <row r="519" spans="2:14" x14ac:dyDescent="0.15">
      <c r="B519" s="256"/>
      <c r="C519" s="134" t="s">
        <v>664</v>
      </c>
      <c r="D519" s="139"/>
      <c r="E519" s="74"/>
      <c r="F519" s="74"/>
      <c r="G519" s="75"/>
      <c r="J519" s="130" t="str">
        <f t="shared" si="13"/>
        <v/>
      </c>
      <c r="K519" s="142"/>
      <c r="L519" s="142"/>
      <c r="M519" s="142"/>
      <c r="N519" s="142"/>
    </row>
    <row r="520" spans="2:14" x14ac:dyDescent="0.15">
      <c r="B520" s="256"/>
      <c r="C520" s="134" t="s">
        <v>665</v>
      </c>
      <c r="D520" s="139"/>
      <c r="E520" s="74"/>
      <c r="F520" s="74"/>
      <c r="G520" s="75"/>
      <c r="J520" s="130" t="str">
        <f t="shared" si="13"/>
        <v/>
      </c>
      <c r="K520" s="142"/>
      <c r="L520" s="142"/>
      <c r="M520" s="142"/>
      <c r="N520" s="142"/>
    </row>
    <row r="521" spans="2:14" x14ac:dyDescent="0.15">
      <c r="B521" s="256"/>
      <c r="C521" s="134" t="s">
        <v>666</v>
      </c>
      <c r="D521" s="139"/>
      <c r="E521" s="74"/>
      <c r="F521" s="74"/>
      <c r="G521" s="75"/>
      <c r="J521" s="130" t="str">
        <f t="shared" si="13"/>
        <v/>
      </c>
      <c r="K521" s="142"/>
      <c r="L521" s="142"/>
      <c r="M521" s="142"/>
      <c r="N521" s="142"/>
    </row>
    <row r="522" spans="2:14" x14ac:dyDescent="0.15">
      <c r="B522" s="234"/>
      <c r="C522" s="134" t="s">
        <v>667</v>
      </c>
      <c r="D522" s="140"/>
      <c r="E522" s="74"/>
      <c r="F522" s="74"/>
      <c r="G522" s="75"/>
      <c r="J522" s="130" t="str">
        <f t="shared" si="13"/>
        <v/>
      </c>
      <c r="K522" s="142"/>
      <c r="L522" s="142"/>
      <c r="M522" s="142"/>
      <c r="N522" s="142"/>
    </row>
    <row r="523" spans="2:14" x14ac:dyDescent="0.15">
      <c r="B523" s="234"/>
      <c r="C523" s="134" t="s">
        <v>668</v>
      </c>
      <c r="D523" s="140"/>
      <c r="E523" s="74"/>
      <c r="F523" s="74"/>
      <c r="G523" s="75"/>
      <c r="J523" s="130" t="str">
        <f t="shared" si="13"/>
        <v/>
      </c>
      <c r="K523" s="142"/>
      <c r="L523" s="142"/>
      <c r="M523" s="142"/>
      <c r="N523" s="142"/>
    </row>
    <row r="524" spans="2:14" x14ac:dyDescent="0.15">
      <c r="B524" s="234"/>
      <c r="C524" s="134" t="s">
        <v>669</v>
      </c>
      <c r="D524" s="140" t="s">
        <v>548</v>
      </c>
      <c r="E524" s="74"/>
      <c r="F524" s="74"/>
      <c r="G524" s="75"/>
      <c r="J524" s="130" t="str">
        <f t="shared" si="13"/>
        <v>×</v>
      </c>
      <c r="K524" s="208" t="str">
        <f>C524</f>
        <v>10　消化器系の疾患</v>
      </c>
      <c r="L524" s="209"/>
      <c r="M524" s="209"/>
      <c r="N524" s="210"/>
    </row>
    <row r="525" spans="2:14" x14ac:dyDescent="0.15">
      <c r="B525" s="234"/>
      <c r="C525" s="134" t="s">
        <v>670</v>
      </c>
      <c r="D525" s="140"/>
      <c r="E525" s="74"/>
      <c r="F525" s="74"/>
      <c r="G525" s="75"/>
      <c r="J525" s="130" t="str">
        <f t="shared" si="13"/>
        <v/>
      </c>
      <c r="K525" s="142"/>
      <c r="L525" s="142"/>
      <c r="M525" s="142"/>
      <c r="N525" s="142"/>
    </row>
    <row r="526" spans="2:14" x14ac:dyDescent="0.15">
      <c r="B526" s="234"/>
      <c r="C526" s="134" t="s">
        <v>671</v>
      </c>
      <c r="D526" s="207"/>
      <c r="E526" s="74"/>
      <c r="F526" s="74"/>
      <c r="G526" s="75"/>
      <c r="J526" s="130" t="str">
        <f t="shared" si="13"/>
        <v/>
      </c>
      <c r="K526" s="142"/>
      <c r="L526" s="142"/>
      <c r="M526" s="142"/>
      <c r="N526" s="142"/>
    </row>
    <row r="527" spans="2:14" x14ac:dyDescent="0.15">
      <c r="B527" s="234"/>
      <c r="C527" s="134" t="s">
        <v>672</v>
      </c>
      <c r="D527" s="140"/>
      <c r="E527" s="74"/>
      <c r="F527" s="74"/>
      <c r="G527" s="75"/>
      <c r="J527" s="130" t="str">
        <f t="shared" si="13"/>
        <v/>
      </c>
      <c r="K527" s="142"/>
      <c r="L527" s="142"/>
      <c r="M527" s="142"/>
      <c r="N527" s="142"/>
    </row>
    <row r="528" spans="2:14" x14ac:dyDescent="0.15">
      <c r="B528" s="234"/>
      <c r="C528" s="134" t="s">
        <v>673</v>
      </c>
      <c r="D528" s="140"/>
      <c r="E528" s="74"/>
      <c r="F528" s="74"/>
      <c r="G528" s="75"/>
      <c r="J528" s="130" t="str">
        <f t="shared" si="13"/>
        <v/>
      </c>
      <c r="K528" s="142"/>
      <c r="L528" s="142"/>
      <c r="M528" s="142"/>
      <c r="N528" s="142"/>
    </row>
    <row r="529" spans="2:15" x14ac:dyDescent="0.15">
      <c r="B529" s="234"/>
      <c r="C529" s="134" t="s">
        <v>674</v>
      </c>
      <c r="D529" s="140"/>
      <c r="E529" s="74"/>
      <c r="F529" s="74"/>
      <c r="G529" s="75"/>
      <c r="J529" s="130" t="str">
        <f t="shared" si="13"/>
        <v/>
      </c>
      <c r="K529" s="142"/>
      <c r="L529" s="142"/>
      <c r="M529" s="142"/>
      <c r="N529" s="142"/>
    </row>
    <row r="530" spans="2:15" x14ac:dyDescent="0.15">
      <c r="B530" s="234"/>
      <c r="C530" s="134" t="s">
        <v>675</v>
      </c>
      <c r="D530" s="140"/>
      <c r="E530" s="74"/>
      <c r="F530" s="74"/>
      <c r="G530" s="75"/>
      <c r="J530" s="130" t="str">
        <f t="shared" si="13"/>
        <v/>
      </c>
      <c r="K530" s="142"/>
      <c r="L530" s="142"/>
      <c r="M530" s="142"/>
      <c r="N530" s="142"/>
    </row>
    <row r="531" spans="2:15" x14ac:dyDescent="0.15">
      <c r="B531" s="234"/>
      <c r="C531" s="134" t="s">
        <v>676</v>
      </c>
      <c r="D531" s="140"/>
      <c r="E531" s="74"/>
      <c r="F531" s="74"/>
      <c r="G531" s="75"/>
      <c r="J531" s="130" t="str">
        <f t="shared" si="13"/>
        <v/>
      </c>
      <c r="K531" s="142"/>
      <c r="L531" s="142"/>
      <c r="M531" s="142"/>
      <c r="N531" s="142"/>
    </row>
    <row r="532" spans="2:15" x14ac:dyDescent="0.15">
      <c r="B532" s="234"/>
      <c r="C532" s="134" t="s">
        <v>677</v>
      </c>
      <c r="D532" s="140" t="s">
        <v>548</v>
      </c>
      <c r="E532" s="74"/>
      <c r="F532" s="74"/>
      <c r="G532" s="75"/>
      <c r="J532" s="130" t="str">
        <f t="shared" si="13"/>
        <v>×</v>
      </c>
      <c r="K532" s="208" t="str">
        <f>C532</f>
        <v>11　血液系</v>
      </c>
      <c r="L532" s="209"/>
      <c r="M532" s="209"/>
      <c r="N532" s="210"/>
    </row>
    <row r="533" spans="2:15" x14ac:dyDescent="0.15">
      <c r="B533" s="234"/>
      <c r="C533" s="134" t="s">
        <v>678</v>
      </c>
      <c r="D533" s="140"/>
      <c r="E533" s="74"/>
      <c r="F533" s="74"/>
      <c r="G533" s="75"/>
      <c r="J533" s="130" t="str">
        <f t="shared" si="13"/>
        <v/>
      </c>
      <c r="K533" s="142"/>
      <c r="L533" s="142"/>
      <c r="M533" s="142"/>
      <c r="N533" s="142"/>
    </row>
    <row r="534" spans="2:15" x14ac:dyDescent="0.15">
      <c r="B534" s="234"/>
      <c r="C534" s="134" t="s">
        <v>679</v>
      </c>
      <c r="D534" s="140"/>
      <c r="E534" s="74"/>
      <c r="F534" s="74"/>
      <c r="G534" s="75"/>
      <c r="J534" s="130" t="str">
        <f t="shared" si="13"/>
        <v/>
      </c>
      <c r="K534" s="142"/>
      <c r="L534" s="142"/>
      <c r="M534" s="142"/>
      <c r="N534" s="142"/>
    </row>
    <row r="535" spans="2:15" x14ac:dyDescent="0.15">
      <c r="B535" s="234"/>
      <c r="C535" s="134" t="s">
        <v>680</v>
      </c>
      <c r="D535" s="140"/>
      <c r="E535" s="74"/>
      <c r="F535" s="74"/>
      <c r="G535" s="75"/>
      <c r="J535" s="130" t="str">
        <f t="shared" si="13"/>
        <v/>
      </c>
      <c r="K535" s="142"/>
      <c r="L535" s="142"/>
      <c r="M535" s="142"/>
      <c r="N535" s="142"/>
      <c r="O535" s="142"/>
    </row>
    <row r="536" spans="2:15" x14ac:dyDescent="0.15">
      <c r="B536" s="234"/>
      <c r="C536" s="134" t="s">
        <v>681</v>
      </c>
      <c r="D536" s="140"/>
      <c r="E536" s="74"/>
      <c r="F536" s="74"/>
      <c r="G536" s="75"/>
      <c r="J536" s="130" t="str">
        <f t="shared" si="13"/>
        <v/>
      </c>
      <c r="K536" s="142"/>
      <c r="L536" s="142"/>
      <c r="M536" s="142"/>
      <c r="N536" s="142"/>
      <c r="O536" s="142"/>
    </row>
    <row r="537" spans="2:15" x14ac:dyDescent="0.15">
      <c r="B537" s="234"/>
      <c r="C537" s="134" t="s">
        <v>682</v>
      </c>
      <c r="D537" s="140" t="s">
        <v>20</v>
      </c>
      <c r="E537" s="74"/>
      <c r="F537" s="74"/>
      <c r="G537" s="75"/>
      <c r="J537" s="130" t="str">
        <f t="shared" si="13"/>
        <v>×</v>
      </c>
      <c r="K537" s="208" t="str">
        <f>C537</f>
        <v>12　麻酔科学</v>
      </c>
      <c r="L537" s="209"/>
      <c r="M537" s="209"/>
      <c r="N537" s="210"/>
      <c r="O537" s="142"/>
    </row>
    <row r="538" spans="2:15" x14ac:dyDescent="0.15">
      <c r="B538" s="234"/>
      <c r="C538" s="134" t="s">
        <v>683</v>
      </c>
      <c r="D538" s="140"/>
      <c r="E538" s="74"/>
      <c r="F538" s="74"/>
      <c r="G538" s="75"/>
      <c r="J538" s="130" t="str">
        <f t="shared" si="13"/>
        <v/>
      </c>
      <c r="K538" s="142"/>
      <c r="L538" s="142"/>
      <c r="M538" s="142"/>
      <c r="N538" s="142"/>
      <c r="O538" s="142"/>
    </row>
    <row r="539" spans="2:15" x14ac:dyDescent="0.15">
      <c r="B539" s="234"/>
      <c r="C539" s="134" t="s">
        <v>684</v>
      </c>
      <c r="D539" s="140"/>
      <c r="E539" s="74"/>
      <c r="F539" s="74"/>
      <c r="G539" s="75"/>
      <c r="J539" s="130" t="str">
        <f t="shared" si="13"/>
        <v/>
      </c>
      <c r="K539" s="142"/>
      <c r="L539" s="142"/>
      <c r="M539" s="142"/>
      <c r="N539" s="142"/>
      <c r="O539" s="142"/>
    </row>
    <row r="540" spans="2:15" x14ac:dyDescent="0.15">
      <c r="B540" s="234"/>
      <c r="C540" s="134" t="s">
        <v>685</v>
      </c>
      <c r="D540" s="140"/>
      <c r="E540" s="74"/>
      <c r="F540" s="74"/>
      <c r="G540" s="75"/>
      <c r="J540" s="130" t="str">
        <f t="shared" si="13"/>
        <v/>
      </c>
      <c r="K540" s="142"/>
      <c r="L540" s="142"/>
      <c r="M540" s="142"/>
      <c r="N540" s="142"/>
      <c r="O540" s="142"/>
    </row>
    <row r="541" spans="2:15" x14ac:dyDescent="0.15">
      <c r="B541" s="234"/>
      <c r="C541" s="134" t="s">
        <v>686</v>
      </c>
      <c r="D541" s="140"/>
      <c r="E541" s="74"/>
      <c r="F541" s="74"/>
      <c r="G541" s="75"/>
      <c r="J541" s="130" t="str">
        <f t="shared" si="13"/>
        <v/>
      </c>
      <c r="K541" s="142"/>
      <c r="L541" s="142"/>
      <c r="M541" s="142"/>
      <c r="N541" s="142"/>
      <c r="O541" s="142"/>
    </row>
    <row r="542" spans="2:15" x14ac:dyDescent="0.15">
      <c r="B542" s="234"/>
      <c r="C542" s="134" t="s">
        <v>687</v>
      </c>
      <c r="D542" s="140"/>
      <c r="E542" s="74"/>
      <c r="F542" s="74"/>
      <c r="G542" s="75"/>
      <c r="J542" s="130" t="str">
        <f t="shared" si="13"/>
        <v/>
      </c>
      <c r="K542" s="142"/>
      <c r="L542" s="142"/>
      <c r="M542" s="142"/>
      <c r="N542" s="142"/>
      <c r="O542" s="142"/>
    </row>
    <row r="543" spans="2:15" x14ac:dyDescent="0.15">
      <c r="B543" s="234"/>
      <c r="C543" s="134" t="s">
        <v>688</v>
      </c>
      <c r="D543" s="140"/>
      <c r="E543" s="74"/>
      <c r="F543" s="74"/>
      <c r="G543" s="75"/>
      <c r="J543" s="130" t="str">
        <f t="shared" si="13"/>
        <v/>
      </c>
      <c r="K543" s="142"/>
      <c r="L543" s="142"/>
      <c r="M543" s="142"/>
      <c r="N543" s="142"/>
      <c r="O543" s="142"/>
    </row>
    <row r="544" spans="2:15" x14ac:dyDescent="0.15">
      <c r="B544" s="272"/>
      <c r="C544" s="268" t="s">
        <v>689</v>
      </c>
      <c r="D544" s="211"/>
      <c r="E544" s="212"/>
      <c r="F544" s="212"/>
      <c r="G544" s="213"/>
      <c r="J544" s="130" t="str">
        <f t="shared" si="13"/>
        <v/>
      </c>
      <c r="K544" s="142"/>
      <c r="L544" s="142"/>
      <c r="M544" s="142"/>
      <c r="N544" s="142"/>
      <c r="O544" s="142"/>
    </row>
    <row r="545" spans="2:15" x14ac:dyDescent="0.15">
      <c r="B545" s="272"/>
      <c r="C545" s="134" t="s">
        <v>690</v>
      </c>
      <c r="D545" s="140"/>
      <c r="E545" s="74"/>
      <c r="F545" s="74"/>
      <c r="G545" s="75"/>
      <c r="J545" s="130" t="str">
        <f t="shared" si="13"/>
        <v/>
      </c>
      <c r="K545" s="142"/>
      <c r="L545" s="142"/>
      <c r="M545" s="142"/>
      <c r="N545" s="142"/>
      <c r="O545" s="142"/>
    </row>
    <row r="546" spans="2:15" x14ac:dyDescent="0.15">
      <c r="B546" s="271"/>
      <c r="C546" s="128" t="s">
        <v>691</v>
      </c>
      <c r="D546" s="129"/>
      <c r="E546" s="72"/>
      <c r="F546" s="72"/>
      <c r="G546" s="73"/>
      <c r="J546" s="130" t="str">
        <f t="shared" si="13"/>
        <v/>
      </c>
      <c r="K546" s="142"/>
      <c r="L546" s="142"/>
      <c r="M546" s="142"/>
      <c r="N546" s="142"/>
      <c r="O546" s="142"/>
    </row>
    <row r="547" spans="2:15" x14ac:dyDescent="0.15">
      <c r="B547" s="234"/>
      <c r="C547" s="134" t="s">
        <v>692</v>
      </c>
      <c r="D547" s="135"/>
      <c r="E547" s="74"/>
      <c r="F547" s="74"/>
      <c r="G547" s="75"/>
      <c r="J547" s="130" t="str">
        <f t="shared" si="13"/>
        <v/>
      </c>
    </row>
    <row r="548" spans="2:15" x14ac:dyDescent="0.15">
      <c r="B548" s="234"/>
      <c r="C548" s="134" t="s">
        <v>693</v>
      </c>
      <c r="D548" s="135"/>
      <c r="E548" s="74"/>
      <c r="F548" s="74"/>
      <c r="G548" s="75"/>
      <c r="J548" s="130" t="str">
        <f t="shared" si="13"/>
        <v/>
      </c>
    </row>
    <row r="549" spans="2:15" x14ac:dyDescent="0.15">
      <c r="B549" s="234"/>
      <c r="C549" s="134" t="s">
        <v>823</v>
      </c>
      <c r="D549" s="135"/>
      <c r="E549" s="74"/>
      <c r="F549" s="74"/>
      <c r="G549" s="75"/>
      <c r="J549" s="130" t="str">
        <f t="shared" si="13"/>
        <v/>
      </c>
    </row>
    <row r="550" spans="2:15" x14ac:dyDescent="0.15">
      <c r="B550" s="256"/>
      <c r="C550" s="134" t="s">
        <v>694</v>
      </c>
      <c r="D550" s="135"/>
      <c r="E550" s="74"/>
      <c r="F550" s="74"/>
      <c r="G550" s="75"/>
      <c r="J550" s="130" t="str">
        <f t="shared" si="13"/>
        <v/>
      </c>
    </row>
    <row r="551" spans="2:15" x14ac:dyDescent="0.15">
      <c r="B551" s="256"/>
      <c r="C551" s="134" t="s">
        <v>695</v>
      </c>
      <c r="D551" s="135"/>
      <c r="E551" s="74"/>
      <c r="F551" s="74"/>
      <c r="G551" s="75"/>
      <c r="J551" s="130" t="str">
        <f t="shared" si="13"/>
        <v/>
      </c>
      <c r="K551" s="142"/>
      <c r="L551" s="142"/>
      <c r="M551" s="142"/>
      <c r="N551" s="142"/>
      <c r="O551" s="142"/>
    </row>
    <row r="552" spans="2:15" x14ac:dyDescent="0.15">
      <c r="B552" s="256"/>
      <c r="C552" s="134" t="s">
        <v>696</v>
      </c>
      <c r="D552" s="135"/>
      <c r="E552" s="74"/>
      <c r="F552" s="74"/>
      <c r="G552" s="75"/>
      <c r="J552" s="130" t="str">
        <f t="shared" si="13"/>
        <v/>
      </c>
      <c r="K552" s="142"/>
      <c r="L552" s="142"/>
      <c r="M552" s="142"/>
      <c r="N552" s="142"/>
      <c r="O552" s="142"/>
    </row>
    <row r="553" spans="2:15" x14ac:dyDescent="0.15">
      <c r="B553" s="256"/>
      <c r="C553" s="134" t="s">
        <v>697</v>
      </c>
      <c r="D553" s="135"/>
      <c r="E553" s="74"/>
      <c r="F553" s="74"/>
      <c r="G553" s="75"/>
      <c r="J553" s="130" t="str">
        <f t="shared" si="13"/>
        <v/>
      </c>
      <c r="K553" s="142"/>
      <c r="L553" s="142"/>
      <c r="M553" s="142"/>
      <c r="N553" s="142"/>
      <c r="O553" s="142"/>
    </row>
    <row r="554" spans="2:15" x14ac:dyDescent="0.15">
      <c r="B554" s="256"/>
      <c r="C554" s="134" t="s">
        <v>698</v>
      </c>
      <c r="D554" s="135" t="s">
        <v>548</v>
      </c>
      <c r="E554" s="74"/>
      <c r="F554" s="74"/>
      <c r="G554" s="75"/>
      <c r="J554" s="130" t="str">
        <f t="shared" si="13"/>
        <v>×</v>
      </c>
      <c r="K554" s="208" t="str">
        <f>C554</f>
        <v>13　集中治療・救急医学</v>
      </c>
      <c r="L554" s="209"/>
      <c r="M554" s="209"/>
      <c r="N554" s="210"/>
      <c r="O554" s="142"/>
    </row>
    <row r="555" spans="2:15" x14ac:dyDescent="0.15">
      <c r="B555" s="256"/>
      <c r="C555" s="134" t="s">
        <v>699</v>
      </c>
      <c r="D555" s="135"/>
      <c r="E555" s="74"/>
      <c r="F555" s="74"/>
      <c r="G555" s="75"/>
      <c r="J555" s="130" t="str">
        <f t="shared" si="13"/>
        <v/>
      </c>
      <c r="K555" s="142"/>
      <c r="L555" s="142"/>
      <c r="M555" s="142"/>
      <c r="N555" s="142"/>
      <c r="O555" s="142"/>
    </row>
    <row r="556" spans="2:15" x14ac:dyDescent="0.15">
      <c r="B556" s="256"/>
      <c r="C556" s="134" t="s">
        <v>700</v>
      </c>
      <c r="D556" s="135"/>
      <c r="E556" s="74"/>
      <c r="F556" s="74"/>
      <c r="G556" s="75"/>
      <c r="J556" s="130" t="str">
        <f t="shared" si="13"/>
        <v/>
      </c>
      <c r="K556" s="142"/>
      <c r="L556" s="142"/>
      <c r="M556" s="142"/>
      <c r="N556" s="142"/>
      <c r="O556" s="142"/>
    </row>
    <row r="557" spans="2:15" x14ac:dyDescent="0.15">
      <c r="B557" s="256"/>
      <c r="C557" s="134" t="s">
        <v>701</v>
      </c>
      <c r="D557" s="135"/>
      <c r="E557" s="74"/>
      <c r="F557" s="74"/>
      <c r="G557" s="75"/>
      <c r="J557" s="130" t="str">
        <f t="shared" si="13"/>
        <v/>
      </c>
      <c r="K557" s="142"/>
      <c r="L557" s="142"/>
      <c r="M557" s="142"/>
      <c r="N557" s="142"/>
      <c r="O557" s="142"/>
    </row>
    <row r="558" spans="2:15" x14ac:dyDescent="0.15">
      <c r="B558" s="256"/>
      <c r="C558" s="134" t="s">
        <v>702</v>
      </c>
      <c r="D558" s="135"/>
      <c r="E558" s="74"/>
      <c r="F558" s="74"/>
      <c r="G558" s="75"/>
      <c r="J558" s="130" t="str">
        <f t="shared" si="13"/>
        <v/>
      </c>
      <c r="K558" s="142"/>
      <c r="L558" s="142"/>
      <c r="M558" s="142"/>
      <c r="N558" s="142"/>
      <c r="O558" s="142"/>
    </row>
    <row r="559" spans="2:15" x14ac:dyDescent="0.15">
      <c r="B559" s="256"/>
      <c r="C559" s="134" t="s">
        <v>703</v>
      </c>
      <c r="D559" s="135"/>
      <c r="E559" s="74"/>
      <c r="F559" s="74"/>
      <c r="G559" s="75"/>
      <c r="J559" s="130" t="str">
        <f t="shared" si="13"/>
        <v/>
      </c>
      <c r="K559" s="142"/>
      <c r="L559" s="142"/>
      <c r="M559" s="142"/>
      <c r="N559" s="142"/>
      <c r="O559" s="142"/>
    </row>
    <row r="560" spans="2:15" x14ac:dyDescent="0.15">
      <c r="B560" s="256"/>
      <c r="C560" s="134" t="s">
        <v>704</v>
      </c>
      <c r="D560" s="135"/>
      <c r="E560" s="74"/>
      <c r="F560" s="74"/>
      <c r="G560" s="75"/>
      <c r="J560" s="130" t="str">
        <f t="shared" si="13"/>
        <v/>
      </c>
      <c r="K560" s="142"/>
      <c r="L560" s="142"/>
      <c r="M560" s="142"/>
      <c r="N560" s="142"/>
      <c r="O560" s="142"/>
    </row>
    <row r="561" spans="2:20" x14ac:dyDescent="0.15">
      <c r="B561" s="256"/>
      <c r="C561" s="134" t="s">
        <v>705</v>
      </c>
      <c r="D561" s="135"/>
      <c r="E561" s="74"/>
      <c r="F561" s="74"/>
      <c r="G561" s="75"/>
      <c r="J561" s="130" t="str">
        <f t="shared" si="13"/>
        <v/>
      </c>
      <c r="K561" s="142"/>
      <c r="L561" s="142"/>
      <c r="M561" s="142"/>
      <c r="N561" s="142"/>
      <c r="O561" s="142"/>
    </row>
    <row r="562" spans="2:20" x14ac:dyDescent="0.15">
      <c r="B562" s="256"/>
      <c r="C562" s="134" t="s">
        <v>706</v>
      </c>
      <c r="D562" s="139" t="s">
        <v>548</v>
      </c>
      <c r="E562" s="74"/>
      <c r="F562" s="74"/>
      <c r="G562" s="75"/>
      <c r="J562" s="130" t="str">
        <f t="shared" si="13"/>
        <v>×</v>
      </c>
      <c r="K562" s="208" t="str">
        <f>C562</f>
        <v>14　手術医学</v>
      </c>
      <c r="L562" s="209"/>
      <c r="M562" s="209"/>
      <c r="N562" s="210"/>
      <c r="O562" s="142"/>
    </row>
    <row r="563" spans="2:20" x14ac:dyDescent="0.15">
      <c r="B563" s="256"/>
      <c r="C563" s="134" t="s">
        <v>707</v>
      </c>
      <c r="D563" s="139"/>
      <c r="E563" s="74"/>
      <c r="F563" s="74"/>
      <c r="G563" s="75"/>
      <c r="J563" s="130" t="str">
        <f t="shared" si="13"/>
        <v/>
      </c>
      <c r="K563" s="142"/>
      <c r="L563" s="142"/>
      <c r="M563" s="142"/>
      <c r="N563" s="142"/>
      <c r="O563" s="142"/>
    </row>
    <row r="564" spans="2:20" x14ac:dyDescent="0.15">
      <c r="B564" s="256"/>
      <c r="C564" s="134" t="s">
        <v>708</v>
      </c>
      <c r="D564" s="139"/>
      <c r="E564" s="74"/>
      <c r="F564" s="74"/>
      <c r="G564" s="75"/>
      <c r="J564" s="130" t="str">
        <f t="shared" si="13"/>
        <v/>
      </c>
      <c r="K564" s="142"/>
      <c r="L564" s="142"/>
      <c r="M564" s="142"/>
      <c r="N564" s="142"/>
      <c r="O564" s="142"/>
    </row>
    <row r="565" spans="2:20" x14ac:dyDescent="0.15">
      <c r="B565" s="256"/>
      <c r="C565" s="134" t="s">
        <v>709</v>
      </c>
      <c r="D565" s="139"/>
      <c r="E565" s="74"/>
      <c r="F565" s="74"/>
      <c r="G565" s="75"/>
      <c r="J565" s="130" t="str">
        <f t="shared" si="13"/>
        <v/>
      </c>
      <c r="K565" s="142"/>
      <c r="L565" s="142"/>
      <c r="M565" s="142"/>
      <c r="N565" s="142"/>
      <c r="O565" s="142"/>
    </row>
    <row r="566" spans="2:20" x14ac:dyDescent="0.15">
      <c r="B566" s="234"/>
      <c r="C566" s="134" t="s">
        <v>710</v>
      </c>
      <c r="D566" s="140"/>
      <c r="E566" s="74"/>
      <c r="F566" s="74"/>
      <c r="G566" s="75"/>
      <c r="J566" s="130" t="str">
        <f t="shared" si="13"/>
        <v/>
      </c>
      <c r="K566" s="142"/>
      <c r="L566" s="142"/>
      <c r="M566" s="142"/>
      <c r="N566" s="142"/>
      <c r="O566" s="142"/>
    </row>
    <row r="567" spans="2:20" x14ac:dyDescent="0.15">
      <c r="B567" s="234"/>
      <c r="C567" s="134" t="s">
        <v>711</v>
      </c>
      <c r="D567" s="140" t="s">
        <v>548</v>
      </c>
      <c r="E567" s="74"/>
      <c r="F567" s="74"/>
      <c r="G567" s="75"/>
      <c r="J567" s="130" t="str">
        <f t="shared" si="13"/>
        <v>×</v>
      </c>
      <c r="K567" s="208" t="str">
        <f>C567</f>
        <v>15　臨床生理学検査</v>
      </c>
      <c r="L567" s="209"/>
      <c r="M567" s="209"/>
      <c r="N567" s="210"/>
    </row>
    <row r="568" spans="2:20" x14ac:dyDescent="0.15">
      <c r="B568" s="234"/>
      <c r="C568" s="134" t="s">
        <v>712</v>
      </c>
      <c r="D568" s="140"/>
      <c r="E568" s="74"/>
      <c r="F568" s="74"/>
      <c r="G568" s="75"/>
      <c r="J568" s="130" t="str">
        <f t="shared" si="13"/>
        <v/>
      </c>
    </row>
    <row r="569" spans="2:20" x14ac:dyDescent="0.15">
      <c r="B569" s="234"/>
      <c r="C569" s="134" t="s">
        <v>713</v>
      </c>
      <c r="D569" s="140"/>
      <c r="E569" s="74"/>
      <c r="F569" s="74"/>
      <c r="G569" s="75"/>
      <c r="J569" s="130" t="str">
        <f t="shared" si="13"/>
        <v/>
      </c>
    </row>
    <row r="570" spans="2:20" x14ac:dyDescent="0.15">
      <c r="B570" s="234"/>
      <c r="C570" s="134" t="s">
        <v>714</v>
      </c>
      <c r="D570" s="140"/>
      <c r="E570" s="74"/>
      <c r="F570" s="74"/>
      <c r="G570" s="75"/>
      <c r="J570" s="130" t="str">
        <f t="shared" si="13"/>
        <v/>
      </c>
    </row>
    <row r="571" spans="2:20" ht="19.5" thickBot="1" x14ac:dyDescent="0.2">
      <c r="B571" s="273"/>
      <c r="C571" s="143" t="s">
        <v>715</v>
      </c>
      <c r="D571" s="149"/>
      <c r="E571" s="79"/>
      <c r="F571" s="79"/>
      <c r="G571" s="76"/>
      <c r="J571" s="130" t="str">
        <f t="shared" si="13"/>
        <v/>
      </c>
    </row>
    <row r="572" spans="2:20" x14ac:dyDescent="0.15">
      <c r="B572" s="234" t="s">
        <v>717</v>
      </c>
      <c r="C572" s="128" t="s">
        <v>718</v>
      </c>
      <c r="D572" s="257" t="s">
        <v>548</v>
      </c>
      <c r="E572" s="72"/>
      <c r="F572" s="72"/>
      <c r="G572" s="73"/>
      <c r="J572" s="130" t="str">
        <f t="shared" si="13"/>
        <v>×</v>
      </c>
      <c r="K572" s="262" t="str">
        <f t="shared" ref="K572:K578" si="14">C572</f>
        <v>１　血液浄化療法関連実習</v>
      </c>
      <c r="L572" s="264"/>
      <c r="M572" s="264"/>
      <c r="N572" s="265"/>
    </row>
    <row r="573" spans="2:20" ht="37.5" x14ac:dyDescent="0.15">
      <c r="B573" s="509" t="s">
        <v>726</v>
      </c>
      <c r="C573" s="134" t="s">
        <v>719</v>
      </c>
      <c r="D573" s="140" t="s">
        <v>20</v>
      </c>
      <c r="E573" s="74"/>
      <c r="F573" s="74"/>
      <c r="G573" s="75"/>
      <c r="J573" s="130" t="str">
        <f t="shared" si="13"/>
        <v>×</v>
      </c>
      <c r="K573" s="262" t="str">
        <f t="shared" si="14"/>
        <v>２　呼吸療法関連実習（集中治療室と手術室での実習を含む）</v>
      </c>
      <c r="L573" s="264"/>
      <c r="M573" s="264"/>
      <c r="N573" s="264"/>
      <c r="O573" s="142"/>
      <c r="P573" s="142"/>
      <c r="Q573" s="142"/>
      <c r="R573" s="142"/>
      <c r="S573" s="142"/>
      <c r="T573" s="142"/>
    </row>
    <row r="574" spans="2:20" ht="56.25" x14ac:dyDescent="0.15">
      <c r="B574" s="509"/>
      <c r="C574" s="134" t="s">
        <v>720</v>
      </c>
      <c r="D574" s="140" t="s">
        <v>20</v>
      </c>
      <c r="E574" s="74"/>
      <c r="F574" s="74"/>
      <c r="G574" s="75"/>
      <c r="J574" s="130" t="str">
        <f t="shared" si="13"/>
        <v>×</v>
      </c>
      <c r="K574" s="208" t="str">
        <f t="shared" si="14"/>
        <v>３　循環器関連実習（集中治療室と手術室での実習及び人工心肺装置の実習を含む）</v>
      </c>
      <c r="L574" s="209"/>
      <c r="M574" s="209"/>
      <c r="N574" s="209"/>
      <c r="O574" s="142"/>
      <c r="P574" s="142"/>
      <c r="Q574" s="142"/>
      <c r="R574" s="142"/>
      <c r="S574" s="142"/>
      <c r="T574" s="142"/>
    </row>
    <row r="575" spans="2:20" x14ac:dyDescent="0.15">
      <c r="B575" s="509"/>
      <c r="C575" s="134" t="s">
        <v>721</v>
      </c>
      <c r="D575" s="140" t="s">
        <v>20</v>
      </c>
      <c r="E575" s="74"/>
      <c r="F575" s="74"/>
      <c r="G575" s="75"/>
      <c r="J575" s="130" t="str">
        <f t="shared" si="13"/>
        <v>×</v>
      </c>
      <c r="K575" s="208" t="str">
        <f t="shared" si="14"/>
        <v>４　治療機器関連実習</v>
      </c>
      <c r="L575" s="209"/>
      <c r="M575" s="209"/>
      <c r="N575" s="210"/>
    </row>
    <row r="576" spans="2:20" x14ac:dyDescent="0.15">
      <c r="B576" s="509"/>
      <c r="C576" s="134" t="s">
        <v>722</v>
      </c>
      <c r="D576" s="140" t="s">
        <v>20</v>
      </c>
      <c r="E576" s="74"/>
      <c r="F576" s="74"/>
      <c r="G576" s="75"/>
      <c r="J576" s="130" t="str">
        <f t="shared" si="13"/>
        <v>×</v>
      </c>
      <c r="K576" s="262" t="str">
        <f t="shared" si="14"/>
        <v>５　医療機器管理業務実習</v>
      </c>
      <c r="L576" s="264"/>
      <c r="M576" s="264"/>
      <c r="N576" s="265"/>
    </row>
    <row r="577" spans="2:20" ht="56.25" x14ac:dyDescent="0.15">
      <c r="B577" s="509"/>
      <c r="C577" s="134" t="s">
        <v>723</v>
      </c>
      <c r="D577" s="140" t="s">
        <v>20</v>
      </c>
      <c r="E577" s="74"/>
      <c r="F577" s="74"/>
      <c r="G577" s="75"/>
      <c r="J577" s="130" t="str">
        <f t="shared" si="13"/>
        <v>×</v>
      </c>
      <c r="K577" s="208" t="str">
        <f t="shared" si="14"/>
        <v>６　その他臨床での実習（医療機関各部門の見学実習、臨床支援技術実習、振り返り等）</v>
      </c>
      <c r="L577" s="209"/>
      <c r="M577" s="209"/>
      <c r="N577" s="288"/>
      <c r="O577" s="142"/>
      <c r="P577" s="142"/>
      <c r="Q577" s="142"/>
      <c r="R577" s="142"/>
      <c r="S577" s="142"/>
      <c r="T577" s="142"/>
    </row>
    <row r="578" spans="2:20" ht="37.5" x14ac:dyDescent="0.15">
      <c r="B578" s="509"/>
      <c r="C578" s="134" t="s">
        <v>724</v>
      </c>
      <c r="D578" s="140" t="s">
        <v>20</v>
      </c>
      <c r="E578" s="74"/>
      <c r="F578" s="74"/>
      <c r="G578" s="75"/>
      <c r="J578" s="130" t="str">
        <f t="shared" si="13"/>
        <v>×</v>
      </c>
      <c r="K578" s="208" t="str">
        <f t="shared" si="14"/>
        <v>７学内実習（臨床実習前後の技術・知識の到達度評価）</v>
      </c>
      <c r="L578" s="209"/>
      <c r="M578" s="209"/>
      <c r="N578" s="288"/>
      <c r="O578" s="142"/>
      <c r="P578" s="142"/>
      <c r="Q578" s="142"/>
      <c r="R578" s="142"/>
      <c r="S578" s="142"/>
      <c r="T578" s="142"/>
    </row>
    <row r="579" spans="2:20" ht="19.5" thickBot="1" x14ac:dyDescent="0.2">
      <c r="B579" s="510"/>
      <c r="C579" s="143" t="s">
        <v>725</v>
      </c>
      <c r="D579" s="149"/>
      <c r="E579" s="79"/>
      <c r="F579" s="79"/>
      <c r="G579" s="76"/>
      <c r="J579" s="130" t="str">
        <f t="shared" si="13"/>
        <v/>
      </c>
      <c r="K579" s="142"/>
      <c r="L579" s="142"/>
      <c r="M579" s="142"/>
      <c r="N579" s="142"/>
      <c r="O579" s="142"/>
      <c r="P579" s="142"/>
      <c r="Q579" s="142"/>
      <c r="R579" s="142"/>
      <c r="S579" s="142"/>
      <c r="T579" s="142"/>
    </row>
    <row r="580" spans="2:20" x14ac:dyDescent="0.15">
      <c r="J580" s="130"/>
    </row>
    <row r="581" spans="2:20" ht="18.75" customHeight="1" x14ac:dyDescent="0.15">
      <c r="B581" s="515" t="s">
        <v>776</v>
      </c>
      <c r="C581" s="516"/>
      <c r="D581" s="516"/>
      <c r="E581" s="516"/>
      <c r="F581" s="516"/>
      <c r="G581" s="289"/>
      <c r="J581" s="130"/>
    </row>
    <row r="582" spans="2:20" ht="24.75" customHeight="1" thickBot="1" x14ac:dyDescent="0.2">
      <c r="B582" s="505" t="s">
        <v>774</v>
      </c>
      <c r="C582" s="506"/>
      <c r="D582" s="506"/>
      <c r="E582" s="506"/>
      <c r="F582" s="506"/>
      <c r="G582" s="290" t="s">
        <v>775</v>
      </c>
    </row>
    <row r="583" spans="2:20" ht="82.5" customHeight="1" thickTop="1" x14ac:dyDescent="0.15">
      <c r="B583" s="507" t="s">
        <v>777</v>
      </c>
      <c r="C583" s="508"/>
      <c r="D583" s="508"/>
      <c r="E583" s="508"/>
      <c r="F583" s="508"/>
      <c r="G583" s="291"/>
      <c r="I583" s="292" t="b">
        <v>0</v>
      </c>
      <c r="J583" s="130" t="str">
        <f>IF(I583=TRUE,"○","×")</f>
        <v>×</v>
      </c>
    </row>
    <row r="584" spans="2:20" x14ac:dyDescent="0.15">
      <c r="J584" s="130"/>
      <c r="O584" s="142"/>
      <c r="P584" s="142"/>
      <c r="Q584" s="142"/>
      <c r="R584" s="142"/>
      <c r="S584" s="142"/>
      <c r="T584" s="142"/>
    </row>
    <row r="585" spans="2:20" x14ac:dyDescent="0.15">
      <c r="J585" s="130"/>
    </row>
    <row r="586" spans="2:20" x14ac:dyDescent="0.15">
      <c r="J586" s="130"/>
    </row>
    <row r="587" spans="2:20" x14ac:dyDescent="0.15">
      <c r="J587" s="130"/>
    </row>
    <row r="588" spans="2:20" x14ac:dyDescent="0.15">
      <c r="J588" s="130"/>
    </row>
    <row r="589" spans="2:20" x14ac:dyDescent="0.15">
      <c r="J589" s="130"/>
    </row>
    <row r="590" spans="2:20" x14ac:dyDescent="0.15">
      <c r="J590" s="130"/>
    </row>
    <row r="591" spans="2:20" x14ac:dyDescent="0.15">
      <c r="J591" s="130"/>
    </row>
    <row r="592" spans="2:20" x14ac:dyDescent="0.15">
      <c r="J592" s="130"/>
    </row>
    <row r="593" spans="10:10" x14ac:dyDescent="0.15">
      <c r="J593" s="130"/>
    </row>
    <row r="594" spans="10:10" x14ac:dyDescent="0.15">
      <c r="J594" s="130"/>
    </row>
    <row r="595" spans="10:10" x14ac:dyDescent="0.15">
      <c r="J595" s="130"/>
    </row>
    <row r="596" spans="10:10" x14ac:dyDescent="0.15">
      <c r="J596" s="130"/>
    </row>
    <row r="597" spans="10:10" x14ac:dyDescent="0.15">
      <c r="J597" s="130"/>
    </row>
    <row r="598" spans="10:10" x14ac:dyDescent="0.15">
      <c r="J598" s="130"/>
    </row>
    <row r="599" spans="10:10" x14ac:dyDescent="0.15">
      <c r="J599" s="130"/>
    </row>
    <row r="600" spans="10:10" x14ac:dyDescent="0.15">
      <c r="J600" s="130"/>
    </row>
    <row r="601" spans="10:10" x14ac:dyDescent="0.15">
      <c r="J601" s="130"/>
    </row>
    <row r="602" spans="10:10" x14ac:dyDescent="0.15">
      <c r="J602" s="130"/>
    </row>
    <row r="603" spans="10:10" x14ac:dyDescent="0.15">
      <c r="J603" s="130"/>
    </row>
    <row r="604" spans="10:10" x14ac:dyDescent="0.15">
      <c r="J604" s="130"/>
    </row>
    <row r="605" spans="10:10" x14ac:dyDescent="0.15">
      <c r="J605" s="130"/>
    </row>
    <row r="606" spans="10:10" x14ac:dyDescent="0.15">
      <c r="J606" s="130"/>
    </row>
    <row r="607" spans="10:10" x14ac:dyDescent="0.15">
      <c r="J607" s="130"/>
    </row>
    <row r="608" spans="10:10" x14ac:dyDescent="0.15">
      <c r="J608" s="130"/>
    </row>
    <row r="609" spans="10:10" x14ac:dyDescent="0.15">
      <c r="J609" s="130"/>
    </row>
    <row r="610" spans="10:10" x14ac:dyDescent="0.15">
      <c r="J610" s="130"/>
    </row>
    <row r="611" spans="10:10" x14ac:dyDescent="0.15">
      <c r="J611" s="130"/>
    </row>
    <row r="612" spans="10:10" x14ac:dyDescent="0.15">
      <c r="J612" s="130"/>
    </row>
    <row r="613" spans="10:10" x14ac:dyDescent="0.15">
      <c r="J613" s="130"/>
    </row>
    <row r="614" spans="10:10" x14ac:dyDescent="0.15">
      <c r="J614" s="130"/>
    </row>
    <row r="615" spans="10:10" x14ac:dyDescent="0.15">
      <c r="J615" s="130"/>
    </row>
    <row r="616" spans="10:10" x14ac:dyDescent="0.15">
      <c r="J616" s="130"/>
    </row>
    <row r="617" spans="10:10" x14ac:dyDescent="0.15">
      <c r="J617" s="130"/>
    </row>
    <row r="618" spans="10:10" ht="18.75" customHeight="1" x14ac:dyDescent="0.15">
      <c r="J618" s="130"/>
    </row>
    <row r="619" spans="10:10" x14ac:dyDescent="0.15">
      <c r="J619" s="130"/>
    </row>
    <row r="620" spans="10:10" x14ac:dyDescent="0.15">
      <c r="J620" s="130"/>
    </row>
    <row r="621" spans="10:10" x14ac:dyDescent="0.15">
      <c r="J621" s="130"/>
    </row>
    <row r="622" spans="10:10" x14ac:dyDescent="0.15">
      <c r="J622" s="130"/>
    </row>
    <row r="623" spans="10:10" x14ac:dyDescent="0.15">
      <c r="J623" s="130"/>
    </row>
    <row r="624" spans="10:10" x14ac:dyDescent="0.15">
      <c r="J624" s="130"/>
    </row>
    <row r="625" spans="10:10" x14ac:dyDescent="0.15">
      <c r="J625" s="130"/>
    </row>
    <row r="626" spans="10:10" x14ac:dyDescent="0.15">
      <c r="J626" s="130"/>
    </row>
    <row r="627" spans="10:10" x14ac:dyDescent="0.15">
      <c r="J627" s="130"/>
    </row>
    <row r="628" spans="10:10" x14ac:dyDescent="0.15">
      <c r="J628" s="130"/>
    </row>
    <row r="629" spans="10:10" x14ac:dyDescent="0.15">
      <c r="J629" s="130"/>
    </row>
    <row r="630" spans="10:10" x14ac:dyDescent="0.15">
      <c r="J630" s="130"/>
    </row>
    <row r="631" spans="10:10" x14ac:dyDescent="0.15">
      <c r="J631" s="130"/>
    </row>
    <row r="632" spans="10:10" x14ac:dyDescent="0.15">
      <c r="J632" s="130"/>
    </row>
    <row r="633" spans="10:10" x14ac:dyDescent="0.15">
      <c r="J633" s="130"/>
    </row>
    <row r="634" spans="10:10" x14ac:dyDescent="0.15">
      <c r="J634" s="130"/>
    </row>
    <row r="635" spans="10:10" x14ac:dyDescent="0.15">
      <c r="J635" s="130"/>
    </row>
    <row r="636" spans="10:10" x14ac:dyDescent="0.15">
      <c r="J636" s="130"/>
    </row>
    <row r="637" spans="10:10" x14ac:dyDescent="0.15">
      <c r="J637" s="130"/>
    </row>
    <row r="638" spans="10:10" x14ac:dyDescent="0.15">
      <c r="J638" s="130"/>
    </row>
    <row r="639" spans="10:10" x14ac:dyDescent="0.15">
      <c r="J639" s="130"/>
    </row>
    <row r="640" spans="10:10" x14ac:dyDescent="0.15">
      <c r="J640" s="130"/>
    </row>
    <row r="641" spans="10:10" x14ac:dyDescent="0.15">
      <c r="J641" s="130"/>
    </row>
    <row r="642" spans="10:10" x14ac:dyDescent="0.15">
      <c r="J642" s="130"/>
    </row>
    <row r="643" spans="10:10" x14ac:dyDescent="0.15">
      <c r="J643" s="130"/>
    </row>
    <row r="644" spans="10:10" x14ac:dyDescent="0.15">
      <c r="J644" s="130"/>
    </row>
    <row r="645" spans="10:10" x14ac:dyDescent="0.15">
      <c r="J645" s="130"/>
    </row>
    <row r="646" spans="10:10" x14ac:dyDescent="0.15">
      <c r="J646" s="130"/>
    </row>
    <row r="647" spans="10:10" x14ac:dyDescent="0.15">
      <c r="J647" s="130"/>
    </row>
    <row r="648" spans="10:10" x14ac:dyDescent="0.15">
      <c r="J648" s="130"/>
    </row>
    <row r="649" spans="10:10" x14ac:dyDescent="0.15">
      <c r="J649" s="130"/>
    </row>
    <row r="650" spans="10:10" x14ac:dyDescent="0.15">
      <c r="J650" s="130"/>
    </row>
    <row r="651" spans="10:10" x14ac:dyDescent="0.15">
      <c r="J651" s="130"/>
    </row>
    <row r="652" spans="10:10" x14ac:dyDescent="0.15">
      <c r="J652" s="130"/>
    </row>
    <row r="653" spans="10:10" x14ac:dyDescent="0.15">
      <c r="J653" s="130"/>
    </row>
    <row r="654" spans="10:10" x14ac:dyDescent="0.15">
      <c r="J654" s="130"/>
    </row>
    <row r="655" spans="10:10" x14ac:dyDescent="0.15">
      <c r="J655" s="130"/>
    </row>
    <row r="656" spans="10:10" x14ac:dyDescent="0.15">
      <c r="J656" s="130"/>
    </row>
    <row r="657" spans="10:10" x14ac:dyDescent="0.15">
      <c r="J657" s="130"/>
    </row>
    <row r="658" spans="10:10" x14ac:dyDescent="0.15">
      <c r="J658" s="130"/>
    </row>
    <row r="659" spans="10:10" x14ac:dyDescent="0.15">
      <c r="J659" s="130"/>
    </row>
    <row r="660" spans="10:10" x14ac:dyDescent="0.15">
      <c r="J660" s="130"/>
    </row>
    <row r="661" spans="10:10" x14ac:dyDescent="0.15">
      <c r="J661" s="130"/>
    </row>
    <row r="662" spans="10:10" x14ac:dyDescent="0.15">
      <c r="J662" s="130"/>
    </row>
    <row r="663" spans="10:10" x14ac:dyDescent="0.15">
      <c r="J663" s="130"/>
    </row>
    <row r="664" spans="10:10" x14ac:dyDescent="0.15">
      <c r="J664" s="130"/>
    </row>
    <row r="665" spans="10:10" x14ac:dyDescent="0.15">
      <c r="J665" s="130"/>
    </row>
    <row r="666" spans="10:10" ht="18.75" customHeight="1" x14ac:dyDescent="0.15">
      <c r="J666" s="130"/>
    </row>
    <row r="667" spans="10:10" x14ac:dyDescent="0.15">
      <c r="J667" s="130"/>
    </row>
    <row r="668" spans="10:10" x14ac:dyDescent="0.15">
      <c r="J668" s="130"/>
    </row>
    <row r="669" spans="10:10" x14ac:dyDescent="0.15">
      <c r="J669" s="130"/>
    </row>
    <row r="670" spans="10:10" x14ac:dyDescent="0.15">
      <c r="J670" s="130"/>
    </row>
    <row r="671" spans="10:10" x14ac:dyDescent="0.15">
      <c r="J671" s="130"/>
    </row>
    <row r="672" spans="10:10" x14ac:dyDescent="0.15">
      <c r="J672" s="130"/>
    </row>
    <row r="673" spans="10:10" x14ac:dyDescent="0.15">
      <c r="J673" s="130"/>
    </row>
    <row r="674" spans="10:10" x14ac:dyDescent="0.15">
      <c r="J674" s="130"/>
    </row>
    <row r="675" spans="10:10" x14ac:dyDescent="0.15">
      <c r="J675" s="130" t="str">
        <f t="shared" ref="J675" si="15">IF(AND(D675="◎",OR(E675="",F675="",G675="")),"×","")</f>
        <v/>
      </c>
    </row>
    <row r="708" ht="37.5" customHeight="1" x14ac:dyDescent="0.15"/>
    <row r="748" ht="18.75" customHeight="1" x14ac:dyDescent="0.15"/>
    <row r="796" ht="18.75" customHeight="1" x14ac:dyDescent="0.15"/>
    <row r="833" ht="18.75" customHeight="1" x14ac:dyDescent="0.15"/>
    <row r="884" spans="9:9" ht="18.75" customHeight="1" x14ac:dyDescent="0.15"/>
    <row r="885" spans="9:9" ht="24.75" customHeight="1" x14ac:dyDescent="0.15"/>
    <row r="886" spans="9:9" ht="82.5" customHeight="1" x14ac:dyDescent="0.15"/>
    <row r="887" spans="9:9" ht="33.75" customHeight="1" x14ac:dyDescent="0.15"/>
    <row r="890" spans="9:9" x14ac:dyDescent="0.15">
      <c r="I890" s="122" t="b">
        <v>0</v>
      </c>
    </row>
  </sheetData>
  <sheetProtection algorithmName="SHA-512" hashValue="ENDBMVzWVbQIRlUr96Fmqwb0xbfaQ/QpbVqbH2hNCMmr5jRXje1JVIHX+a0X/Lw4li5mksCTcatoCvdpsN8sdQ==" saltValue="2V0vgkb8OmPIcKZzYKa40g==" spinCount="100000" sheet="1" formatCells="0" autoFilter="0"/>
  <protectedRanges>
    <protectedRange sqref="G583" name="範囲1"/>
  </protectedRanges>
  <autoFilter ref="B5:K579" xr:uid="{00000000-0009-0000-0000-000004000000}"/>
  <mergeCells count="7">
    <mergeCell ref="B582:F582"/>
    <mergeCell ref="B583:F583"/>
    <mergeCell ref="B573:B579"/>
    <mergeCell ref="B1:G1"/>
    <mergeCell ref="B2:G2"/>
    <mergeCell ref="E3:G3"/>
    <mergeCell ref="B581:F581"/>
  </mergeCells>
  <phoneticPr fontId="10"/>
  <conditionalFormatting sqref="E3">
    <cfRule type="expression" dxfId="15" priority="38">
      <formula>$K$1="×"</formula>
    </cfRule>
  </conditionalFormatting>
  <conditionalFormatting sqref="D256:D309 D375:D376 D379:D380 D382:D405 D407:D437 D502:D544 D439:D456 D463:D500 D546:D579 D6:D93 D123:D246 D313:D373">
    <cfRule type="expression" dxfId="14" priority="27">
      <formula>$J6="×"</formula>
    </cfRule>
  </conditionalFormatting>
  <conditionalFormatting sqref="D247:D255">
    <cfRule type="expression" dxfId="13" priority="19">
      <formula>$J247="×"</formula>
    </cfRule>
  </conditionalFormatting>
  <conditionalFormatting sqref="D310:D312">
    <cfRule type="expression" dxfId="12" priority="18">
      <formula>$J310="×"</formula>
    </cfRule>
  </conditionalFormatting>
  <conditionalFormatting sqref="D374">
    <cfRule type="expression" dxfId="11" priority="16">
      <formula>$J374="×"</formula>
    </cfRule>
  </conditionalFormatting>
  <conditionalFormatting sqref="D378">
    <cfRule type="expression" dxfId="10" priority="15">
      <formula>$J378="×"</formula>
    </cfRule>
  </conditionalFormatting>
  <conditionalFormatting sqref="D377">
    <cfRule type="expression" dxfId="9" priority="14">
      <formula>$J377="×"</formula>
    </cfRule>
  </conditionalFormatting>
  <conditionalFormatting sqref="D381">
    <cfRule type="expression" dxfId="8" priority="13">
      <formula>$J381="×"</formula>
    </cfRule>
  </conditionalFormatting>
  <conditionalFormatting sqref="D545">
    <cfRule type="expression" dxfId="7" priority="9">
      <formula>$J545="×"</formula>
    </cfRule>
  </conditionalFormatting>
  <conditionalFormatting sqref="D438">
    <cfRule type="expression" dxfId="6" priority="11">
      <formula>$J438="×"</formula>
    </cfRule>
  </conditionalFormatting>
  <conditionalFormatting sqref="D501">
    <cfRule type="expression" dxfId="5" priority="10">
      <formula>$J501="×"</formula>
    </cfRule>
  </conditionalFormatting>
  <conditionalFormatting sqref="D457:D462">
    <cfRule type="expression" dxfId="4" priority="8">
      <formula>$J457="×"</formula>
    </cfRule>
  </conditionalFormatting>
  <conditionalFormatting sqref="R85:R93">
    <cfRule type="expression" dxfId="3" priority="6">
      <formula>$J85="×"</formula>
    </cfRule>
  </conditionalFormatting>
  <conditionalFormatting sqref="D108:D122">
    <cfRule type="expression" dxfId="2" priority="1">
      <formula>$J108="×"</formula>
    </cfRule>
  </conditionalFormatting>
  <conditionalFormatting sqref="D94:D107">
    <cfRule type="expression" dxfId="1" priority="2">
      <formula>$J94="×"</formula>
    </cfRule>
  </conditionalFormatting>
  <pageMargins left="0.59055118110236227" right="0.59055118110236227" top="0.59055118110236227" bottom="0.59055118110236227" header="0.31496062992125984" footer="0.59055118110236227"/>
  <pageSetup paperSize="9" scale="74" fitToHeight="0" orientation="portrait" r:id="rId1"/>
  <headerFooter alignWithMargins="0"/>
  <rowBreaks count="10" manualBreakCount="10">
    <brk id="50" max="7" man="1"/>
    <brk id="103" max="7" man="1"/>
    <brk id="152" max="7" man="1"/>
    <brk id="206" max="7" man="1"/>
    <brk id="256" max="7" man="1"/>
    <brk id="455" max="7" man="1"/>
    <brk id="563" max="7" man="1"/>
    <brk id="758" max="7" man="1"/>
    <brk id="790" max="7" man="1"/>
    <brk id="827"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6</xdr:col>
                    <xdr:colOff>285750</xdr:colOff>
                    <xdr:row>582</xdr:row>
                    <xdr:rowOff>390525</xdr:rowOff>
                  </from>
                  <to>
                    <xdr:col>6</xdr:col>
                    <xdr:colOff>581025</xdr:colOff>
                    <xdr:row>582</xdr:row>
                    <xdr:rowOff>723900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Z7"/>
  <sheetViews>
    <sheetView showGridLines="0" topLeftCell="G1" zoomScaleNormal="100" zoomScaleSheetLayoutView="100" workbookViewId="0">
      <selection activeCell="V4" sqref="V4"/>
    </sheetView>
  </sheetViews>
  <sheetFormatPr defaultRowHeight="13.5" x14ac:dyDescent="0.15"/>
  <cols>
    <col min="1" max="5" width="8.75" style="166" customWidth="1"/>
    <col min="6" max="25" width="8.75" style="167" customWidth="1"/>
  </cols>
  <sheetData>
    <row r="1" spans="1:26" x14ac:dyDescent="0.15">
      <c r="A1" s="169" t="str">
        <f>"列番号"&amp;COLUMN()</f>
        <v>列番号1</v>
      </c>
      <c r="B1" s="169" t="str">
        <f t="shared" ref="B1:Y1" si="0">"列番号"&amp;COLUMN()</f>
        <v>列番号2</v>
      </c>
      <c r="C1" s="169" t="str">
        <f t="shared" si="0"/>
        <v>列番号3</v>
      </c>
      <c r="D1" s="169" t="str">
        <f t="shared" si="0"/>
        <v>列番号4</v>
      </c>
      <c r="E1" s="169" t="str">
        <f t="shared" si="0"/>
        <v>列番号5</v>
      </c>
      <c r="F1" s="169" t="str">
        <f t="shared" si="0"/>
        <v>列番号6</v>
      </c>
      <c r="G1" s="169" t="str">
        <f t="shared" si="0"/>
        <v>列番号7</v>
      </c>
      <c r="H1" s="169" t="str">
        <f t="shared" si="0"/>
        <v>列番号8</v>
      </c>
      <c r="I1" s="169" t="str">
        <f t="shared" si="0"/>
        <v>列番号9</v>
      </c>
      <c r="J1" s="169" t="str">
        <f t="shared" si="0"/>
        <v>列番号10</v>
      </c>
      <c r="K1" s="169" t="str">
        <f t="shared" si="0"/>
        <v>列番号11</v>
      </c>
      <c r="L1" s="169" t="str">
        <f t="shared" si="0"/>
        <v>列番号12</v>
      </c>
      <c r="M1" s="169" t="str">
        <f t="shared" si="0"/>
        <v>列番号13</v>
      </c>
      <c r="N1" s="169" t="str">
        <f t="shared" si="0"/>
        <v>列番号14</v>
      </c>
      <c r="O1" s="169" t="str">
        <f t="shared" si="0"/>
        <v>列番号15</v>
      </c>
      <c r="P1" s="169" t="str">
        <f t="shared" si="0"/>
        <v>列番号16</v>
      </c>
      <c r="Q1" s="169" t="str">
        <f t="shared" si="0"/>
        <v>列番号17</v>
      </c>
      <c r="R1" s="169" t="str">
        <f t="shared" si="0"/>
        <v>列番号18</v>
      </c>
      <c r="S1" s="169" t="str">
        <f t="shared" si="0"/>
        <v>列番号19</v>
      </c>
      <c r="T1" s="169" t="str">
        <f t="shared" si="0"/>
        <v>列番号20</v>
      </c>
      <c r="U1" s="169" t="str">
        <f t="shared" si="0"/>
        <v>列番号21</v>
      </c>
      <c r="V1" s="169" t="str">
        <f t="shared" si="0"/>
        <v>列番号22</v>
      </c>
      <c r="W1" s="169" t="str">
        <f t="shared" si="0"/>
        <v>列番号23</v>
      </c>
      <c r="X1" s="169" t="str">
        <f t="shared" si="0"/>
        <v>列番号24</v>
      </c>
      <c r="Y1" s="169" t="str">
        <f t="shared" si="0"/>
        <v>列番号25</v>
      </c>
    </row>
    <row r="2" spans="1:26" x14ac:dyDescent="0.15">
      <c r="A2" s="170"/>
      <c r="B2" s="170" t="s">
        <v>90</v>
      </c>
      <c r="C2" s="170" t="s">
        <v>90</v>
      </c>
      <c r="D2" s="170" t="s">
        <v>90</v>
      </c>
      <c r="E2" s="170" t="s">
        <v>90</v>
      </c>
      <c r="F2" s="170" t="s">
        <v>90</v>
      </c>
      <c r="G2" s="170" t="s">
        <v>96</v>
      </c>
      <c r="H2" s="170" t="s">
        <v>98</v>
      </c>
      <c r="I2" s="170" t="s">
        <v>96</v>
      </c>
      <c r="J2" s="170" t="s">
        <v>96</v>
      </c>
      <c r="K2" s="170" t="s">
        <v>96</v>
      </c>
      <c r="L2" s="170" t="s">
        <v>96</v>
      </c>
      <c r="M2" s="170" t="s">
        <v>96</v>
      </c>
      <c r="N2" s="170" t="s">
        <v>96</v>
      </c>
      <c r="O2" s="170" t="s">
        <v>96</v>
      </c>
      <c r="P2" s="170" t="s">
        <v>96</v>
      </c>
      <c r="Q2" s="170" t="s">
        <v>96</v>
      </c>
      <c r="R2" s="170" t="s">
        <v>96</v>
      </c>
      <c r="S2" s="170" t="s">
        <v>96</v>
      </c>
      <c r="T2" s="170" t="s">
        <v>96</v>
      </c>
      <c r="U2" s="170" t="s">
        <v>96</v>
      </c>
      <c r="V2" s="170" t="s">
        <v>96</v>
      </c>
      <c r="W2" s="170" t="s">
        <v>96</v>
      </c>
      <c r="X2" s="170" t="s">
        <v>96</v>
      </c>
      <c r="Y2" s="170" t="s">
        <v>96</v>
      </c>
      <c r="Z2" s="173" t="s">
        <v>19</v>
      </c>
    </row>
    <row r="3" spans="1:26" x14ac:dyDescent="0.15">
      <c r="A3" s="171"/>
      <c r="B3" s="171" t="s">
        <v>91</v>
      </c>
      <c r="C3" s="171" t="s">
        <v>92</v>
      </c>
      <c r="D3" s="171" t="s">
        <v>93</v>
      </c>
      <c r="E3" s="171" t="s">
        <v>94</v>
      </c>
      <c r="F3" s="171" t="s">
        <v>95</v>
      </c>
      <c r="G3" s="171" t="s">
        <v>97</v>
      </c>
      <c r="H3" s="171" t="s">
        <v>99</v>
      </c>
      <c r="I3" s="171" t="s">
        <v>100</v>
      </c>
      <c r="J3" s="171" t="s">
        <v>105</v>
      </c>
      <c r="K3" s="171" t="s">
        <v>106</v>
      </c>
      <c r="L3" s="171" t="s">
        <v>107</v>
      </c>
      <c r="M3" s="171" t="s">
        <v>108</v>
      </c>
      <c r="N3" s="171" t="s">
        <v>109</v>
      </c>
      <c r="O3" s="171" t="s">
        <v>110</v>
      </c>
      <c r="P3" s="171" t="s">
        <v>118</v>
      </c>
      <c r="Q3" s="171" t="s">
        <v>111</v>
      </c>
      <c r="R3" s="171" t="s">
        <v>119</v>
      </c>
      <c r="S3" s="171" t="s">
        <v>120</v>
      </c>
      <c r="T3" s="171" t="s">
        <v>121</v>
      </c>
      <c r="U3" s="171" t="s">
        <v>122</v>
      </c>
      <c r="V3" s="171" t="s">
        <v>123</v>
      </c>
      <c r="W3" s="171" t="s">
        <v>115</v>
      </c>
      <c r="X3" s="171" t="s">
        <v>116</v>
      </c>
      <c r="Y3" s="171" t="s">
        <v>117</v>
      </c>
    </row>
    <row r="4" spans="1:26" s="155" customFormat="1" ht="54" x14ac:dyDescent="0.15">
      <c r="A4" s="168"/>
      <c r="B4" s="151"/>
      <c r="C4" s="151"/>
      <c r="D4" s="151"/>
      <c r="E4" s="151"/>
      <c r="F4" s="152"/>
      <c r="G4" s="152"/>
      <c r="H4" s="152"/>
      <c r="I4" s="153" t="s">
        <v>73</v>
      </c>
      <c r="J4" s="153" t="s">
        <v>74</v>
      </c>
      <c r="K4" s="153" t="s">
        <v>75</v>
      </c>
      <c r="L4" s="153" t="s">
        <v>76</v>
      </c>
      <c r="M4" s="153" t="s">
        <v>77</v>
      </c>
      <c r="N4" s="153" t="s">
        <v>78</v>
      </c>
      <c r="O4" s="153" t="s">
        <v>79</v>
      </c>
      <c r="P4" s="153" t="s">
        <v>80</v>
      </c>
      <c r="Q4" s="153" t="s">
        <v>81</v>
      </c>
      <c r="R4" s="153" t="s">
        <v>82</v>
      </c>
      <c r="S4" s="153" t="s">
        <v>83</v>
      </c>
      <c r="T4" s="153" t="s">
        <v>84</v>
      </c>
      <c r="U4" s="153" t="s">
        <v>85</v>
      </c>
      <c r="V4" s="153" t="s">
        <v>86</v>
      </c>
      <c r="W4" s="153" t="s">
        <v>114</v>
      </c>
      <c r="X4" s="153" t="s">
        <v>112</v>
      </c>
      <c r="Y4" s="153" t="s">
        <v>113</v>
      </c>
      <c r="Z4" s="154"/>
    </row>
    <row r="5" spans="1:26" s="163" customFormat="1" ht="5.0999999999999996" customHeight="1" x14ac:dyDescent="0.15">
      <c r="A5" s="156"/>
      <c r="B5" s="156"/>
      <c r="C5" s="157"/>
      <c r="D5" s="157"/>
      <c r="E5" s="157"/>
      <c r="F5" s="158"/>
      <c r="G5" s="158"/>
      <c r="H5" s="159"/>
      <c r="I5" s="160"/>
      <c r="J5" s="160"/>
      <c r="K5" s="160"/>
      <c r="L5" s="160"/>
      <c r="M5" s="160"/>
      <c r="N5" s="160"/>
      <c r="O5" s="160"/>
      <c r="P5" s="160"/>
      <c r="Q5" s="160"/>
      <c r="R5" s="160"/>
      <c r="S5" s="160"/>
      <c r="T5" s="160"/>
      <c r="U5" s="160"/>
      <c r="V5" s="160"/>
      <c r="W5" s="217"/>
      <c r="X5" s="161"/>
      <c r="Y5" s="161"/>
      <c r="Z5" s="162"/>
    </row>
    <row r="6" spans="1:26" ht="27.75" thickBot="1" x14ac:dyDescent="0.2">
      <c r="A6" s="164" t="s">
        <v>65</v>
      </c>
      <c r="B6" s="164" t="s">
        <v>57</v>
      </c>
      <c r="C6" s="164" t="s">
        <v>87</v>
      </c>
      <c r="D6" s="164" t="s">
        <v>59</v>
      </c>
      <c r="E6" s="164" t="s">
        <v>68</v>
      </c>
      <c r="F6" s="164" t="s">
        <v>64</v>
      </c>
      <c r="G6" s="164" t="s">
        <v>88</v>
      </c>
      <c r="H6" s="164" t="s">
        <v>67</v>
      </c>
      <c r="I6" s="165" t="s">
        <v>89</v>
      </c>
      <c r="J6" s="165" t="s">
        <v>89</v>
      </c>
      <c r="K6" s="165" t="s">
        <v>89</v>
      </c>
      <c r="L6" s="165" t="s">
        <v>89</v>
      </c>
      <c r="M6" s="165" t="s">
        <v>89</v>
      </c>
      <c r="N6" s="165" t="s">
        <v>89</v>
      </c>
      <c r="O6" s="165" t="s">
        <v>89</v>
      </c>
      <c r="P6" s="165" t="s">
        <v>89</v>
      </c>
      <c r="Q6" s="165" t="s">
        <v>89</v>
      </c>
      <c r="R6" s="165" t="s">
        <v>89</v>
      </c>
      <c r="S6" s="165" t="s">
        <v>89</v>
      </c>
      <c r="T6" s="165" t="s">
        <v>89</v>
      </c>
      <c r="U6" s="165" t="s">
        <v>89</v>
      </c>
      <c r="V6" s="165" t="s">
        <v>89</v>
      </c>
      <c r="W6" s="165" t="s">
        <v>89</v>
      </c>
      <c r="X6" s="165" t="s">
        <v>89</v>
      </c>
      <c r="Y6" s="165" t="s">
        <v>89</v>
      </c>
    </row>
    <row r="7" spans="1:26" x14ac:dyDescent="0.15">
      <c r="A7" s="174" t="str">
        <f ca="1">IF(B7=0,"",B7)&amp;"　"&amp;IF(C7=0,"",C7)&amp;"　"&amp;IF(D7=0,"",D7)&amp;"　"&amp;IF(E7=0,"",E7)</f>
        <v>　　　</v>
      </c>
      <c r="B7" s="172">
        <f ca="1">INDIRECT("'"&amp;B2&amp;"'!"&amp;B3)</f>
        <v>0</v>
      </c>
      <c r="C7" s="172">
        <f t="shared" ref="C7:Y7" ca="1" si="1">INDIRECT("'"&amp;C2&amp;"'!"&amp;C3)</f>
        <v>0</v>
      </c>
      <c r="D7" s="172">
        <f t="shared" ca="1" si="1"/>
        <v>0</v>
      </c>
      <c r="E7" s="172">
        <f t="shared" ca="1" si="1"/>
        <v>0</v>
      </c>
      <c r="F7" s="172" t="str">
        <f t="shared" ca="1" si="1"/>
        <v>令14条４号</v>
      </c>
      <c r="G7" s="172" t="e">
        <f t="shared" ca="1" si="1"/>
        <v>#REF!</v>
      </c>
      <c r="H7" s="172" t="e">
        <f t="shared" ca="1" si="1"/>
        <v>#REF!</v>
      </c>
      <c r="I7" s="172" t="e">
        <f t="shared" ca="1" si="1"/>
        <v>#REF!</v>
      </c>
      <c r="J7" s="172" t="e">
        <f t="shared" ca="1" si="1"/>
        <v>#REF!</v>
      </c>
      <c r="K7" s="172" t="e">
        <f t="shared" ca="1" si="1"/>
        <v>#REF!</v>
      </c>
      <c r="L7" s="172" t="e">
        <f t="shared" ca="1" si="1"/>
        <v>#REF!</v>
      </c>
      <c r="M7" s="172" t="e">
        <f ca="1">INDIRECT("'"&amp;M2&amp;"'!"&amp;M3)</f>
        <v>#REF!</v>
      </c>
      <c r="N7" s="172" t="e">
        <f t="shared" ca="1" si="1"/>
        <v>#REF!</v>
      </c>
      <c r="O7" s="172" t="e">
        <f t="shared" ca="1" si="1"/>
        <v>#REF!</v>
      </c>
      <c r="P7" s="172" t="e">
        <f t="shared" ca="1" si="1"/>
        <v>#REF!</v>
      </c>
      <c r="Q7" s="172" t="e">
        <f t="shared" ca="1" si="1"/>
        <v>#REF!</v>
      </c>
      <c r="R7" s="172" t="e">
        <f t="shared" ca="1" si="1"/>
        <v>#REF!</v>
      </c>
      <c r="S7" s="172" t="e">
        <f t="shared" ca="1" si="1"/>
        <v>#REF!</v>
      </c>
      <c r="T7" s="172" t="e">
        <f t="shared" ca="1" si="1"/>
        <v>#REF!</v>
      </c>
      <c r="U7" s="172" t="e">
        <f t="shared" ca="1" si="1"/>
        <v>#REF!</v>
      </c>
      <c r="V7" s="172" t="e">
        <f ca="1">INDIRECT("'"&amp;V2&amp;"'!"&amp;V3)</f>
        <v>#REF!</v>
      </c>
      <c r="W7" s="172" t="e">
        <f ca="1">INDIRECT("'"&amp;W2&amp;"'!"&amp;W3)</f>
        <v>#REF!</v>
      </c>
      <c r="X7" s="172" t="e">
        <f t="shared" ca="1" si="1"/>
        <v>#REF!</v>
      </c>
      <c r="Y7" s="172" t="e">
        <f t="shared" ca="1" si="1"/>
        <v>#REF!</v>
      </c>
    </row>
  </sheetData>
  <phoneticPr fontId="10"/>
  <conditionalFormatting sqref="A7:Y1048576">
    <cfRule type="expression" dxfId="0" priority="2">
      <formula>$A7&lt;&gt;""</formula>
    </cfRule>
  </conditionalFormatting>
  <printOptions horizontalCentered="1" headings="1"/>
  <pageMargins left="0" right="0" top="0.74803149606299213" bottom="0.74803149606299213" header="0.31496062992125984" footer="0.31496062992125984"/>
  <pageSetup paperSize="9" scale="68" orientation="landscape" r:id="rId1"/>
  <headerFooter scaleWithDoc="0" alignWithMargins="0">
    <oddHeader>&amp;L&amp;F　　　　&amp;A　ワークシート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01（学校名入力）</vt:lpstr>
      <vt:lpstr>02（様式１）令14条第４号の協議申請書</vt:lpstr>
      <vt:lpstr>03（様式２）履修証明書</vt:lpstr>
      <vt:lpstr>04（様式３）単位・時間数の新旧対照表 </vt:lpstr>
      <vt:lpstr>05（様式４）教科内容対比表</vt:lpstr>
      <vt:lpstr>1行化シート</vt:lpstr>
      <vt:lpstr>'01（学校名入力）'!Print_Area</vt:lpstr>
      <vt:lpstr>'02（様式１）令14条第４号の協議申請書'!Print_Area</vt:lpstr>
      <vt:lpstr>'03（様式２）履修証明書'!Print_Area</vt:lpstr>
      <vt:lpstr>'04（様式３）単位・時間数の新旧対照表 '!Print_Area</vt:lpstr>
      <vt:lpstr>'05（様式４）教科内容対比表'!Print_Area</vt:lpstr>
      <vt:lpstr>'05（様式４）教科内容対比表'!Print_Titles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2022-12-02T01:01:26Z</cp:lastPrinted>
  <dcterms:created xsi:type="dcterms:W3CDTF">2021-02-03T23:58:37Z</dcterms:created>
  <dcterms:modified xsi:type="dcterms:W3CDTF">2023-10-03T12:42:45Z</dcterms:modified>
</cp:coreProperties>
</file>