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220" documentId="8_{E7DCAE6E-3A75-4ABB-BA49-D1E6779579D0}" xr6:coauthVersionLast="47" xr6:coauthVersionMax="47" xr10:uidLastSave="{D9FABF92-FB80-4B51-943C-31DE4A7C1DCF}"/>
  <bookViews>
    <workbookView xWindow="-28920" yWindow="-120" windowWidth="29040" windowHeight="15720" tabRatio="817" firstSheet="24" activeTab="27" xr2:uid="{00000000-000D-0000-FFFF-FFFF00000000}"/>
  </bookViews>
  <sheets>
    <sheet name="Sheet1" sheetId="459" state="hidden" r:id="rId1"/>
    <sheet name="様式リスト" sheetId="517" state="hidden" r:id="rId2"/>
    <sheet name="申請書様式⇒" sheetId="482" state="hidden" r:id="rId3"/>
    <sheet name="第2号様式" sheetId="362" state="hidden" r:id="rId4"/>
    <sheet name="基準額算出（特定行為）" sheetId="335" state="hidden" r:id="rId5"/>
    <sheet name="【記載例】第2号様式別紙1（所要額調書、対象経費内訳）" sheetId="533" state="hidden" r:id="rId6"/>
    <sheet name="第2号様式別紙1-1（所要額調書、対象経費内訳）" sheetId="480" state="hidden" r:id="rId7"/>
    <sheet name="第2号様式別紙1-2（所要額調書、対象経費内訳 ）" sheetId="518" state="hidden" r:id="rId8"/>
    <sheet name="第2号様式別紙2-1（臨床研修（医師）事業計画書）" sheetId="354" state="hidden" r:id="rId9"/>
    <sheet name="第2号様式別紙2-1（臨床研修（医師）事業計画書）附表A1" sheetId="514" state="hidden" r:id="rId10"/>
    <sheet name="第2号様式別紙2-1（臨床研修（医師）事業計画書）附表A2" sheetId="515" state="hidden" r:id="rId11"/>
    <sheet name="第2号様式別紙2-2（臨床研修（医師）事業計画書）" sheetId="355" state="hidden" r:id="rId12"/>
    <sheet name="第2号様式別紙2-3（臨床研修（医師）事業計画書）" sheetId="356" state="hidden" r:id="rId13"/>
    <sheet name="基準額算出（臨床研修（医師））" sheetId="353" state="hidden" r:id="rId14"/>
    <sheet name="第2号様式別紙2-4（臨床研修（医師）事業計画書）" sheetId="510" state="hidden" r:id="rId15"/>
    <sheet name="第2号様式別紙2-5（臨床研修（医師）事業計画書）" sheetId="511" state="hidden" r:id="rId16"/>
    <sheet name="第3号様式" sheetId="519" state="hidden" r:id="rId17"/>
    <sheet name="精算書様式⇒" sheetId="520" state="hidden" r:id="rId18"/>
    <sheet name="第4号様式" sheetId="521" r:id="rId19"/>
    <sheet name="第4号様式別紙1（精算書、対象経費内訳）" sheetId="522" r:id="rId20"/>
    <sheet name="【記載例】第4号様式別紙1（精算書、対象経費内訳）" sheetId="524" state="hidden" r:id="rId21"/>
    <sheet name="第4号様式別紙2-1（臨床研修（医師）実績報告）" sheetId="525" r:id="rId22"/>
    <sheet name="第4号様式別紙2-1（臨床研修（医師）実績報告）附表 A1" sheetId="526" r:id="rId23"/>
    <sheet name="第4号様式別紙2-1（臨床研修（医師）実績報告）附表 A2" sheetId="527" r:id="rId24"/>
    <sheet name="第4号様式別紙2-2（臨床研修（医師）実績報告）" sheetId="528" r:id="rId25"/>
    <sheet name="第4号様式別紙2-3（臨床研修（医師）実績報告）" sheetId="529" r:id="rId26"/>
    <sheet name="第4号様式別紙2-4（臨床研修（医師）実績報告）" sheetId="530" r:id="rId27"/>
    <sheet name="第4号様式別紙2-5（臨床研修（医師）実績報告）" sheetId="531" r:id="rId28"/>
    <sheet name="基準額算出（臨床研修（歯科））" sheetId="337" state="hidden" r:id="rId29"/>
    <sheet name="別紙様式 3-2" sheetId="450" state="hidden" r:id="rId30"/>
    <sheet name="別紙様式 3-３" sheetId="452" state="hidden" r:id="rId31"/>
    <sheet name="基準額算出（特定行為精算）" sheetId="390" state="hidden" r:id="rId32"/>
    <sheet name="基準額算出（臨床研修（医師）精算）" sheetId="401" state="hidden" r:id="rId33"/>
    <sheet name="基準額算出（臨床研修（歯科）精算）" sheetId="408" state="hidden" r:id="rId34"/>
  </sheets>
  <externalReferences>
    <externalReference r:id="rId35"/>
  </externalReferences>
  <definedNames>
    <definedName name="_Key1" localSheetId="5" hidden="1">#REF!</definedName>
    <definedName name="_Key1" localSheetId="20" hidden="1">#REF!</definedName>
    <definedName name="_Key1" localSheetId="6" hidden="1">#REF!</definedName>
    <definedName name="_Key1" localSheetId="7" hidden="1">#REF!</definedName>
    <definedName name="_Key1" localSheetId="9" hidden="1">#REF!</definedName>
    <definedName name="_Key1" localSheetId="10" hidden="1">#REF!</definedName>
    <definedName name="_Key1" localSheetId="14" hidden="1">#REF!</definedName>
    <definedName name="_Key1" localSheetId="15" hidden="1">#REF!</definedName>
    <definedName name="_Key1" localSheetId="21" hidden="1">#REF!</definedName>
    <definedName name="_Key1" localSheetId="22" hidden="1">#REF!</definedName>
    <definedName name="_Key1" localSheetId="23" hidden="1">#REF!</definedName>
    <definedName name="_Key1" localSheetId="26" hidden="1">#REF!</definedName>
    <definedName name="_Key1" localSheetId="27" hidden="1">#REF!</definedName>
    <definedName name="_Key1" localSheetId="29" hidden="1">#REF!</definedName>
    <definedName name="_Key1" localSheetId="30" hidden="1">#REF!</definedName>
    <definedName name="_Key1" localSheetId="1" hidden="1">#REF!</definedName>
    <definedName name="_Key1" hidden="1">#REF!</definedName>
    <definedName name="_Key2" localSheetId="5" hidden="1">#REF!</definedName>
    <definedName name="_Key2" localSheetId="20" hidden="1">#REF!</definedName>
    <definedName name="_Key2" localSheetId="6" hidden="1">#REF!</definedName>
    <definedName name="_Key2" localSheetId="7" hidden="1">#REF!</definedName>
    <definedName name="_Key2" localSheetId="9" hidden="1">#REF!</definedName>
    <definedName name="_Key2" localSheetId="10" hidden="1">#REF!</definedName>
    <definedName name="_Key2" localSheetId="14" hidden="1">#REF!</definedName>
    <definedName name="_Key2" localSheetId="15" hidden="1">#REF!</definedName>
    <definedName name="_Key2" localSheetId="21" hidden="1">#REF!</definedName>
    <definedName name="_Key2" localSheetId="22" hidden="1">#REF!</definedName>
    <definedName name="_Key2" localSheetId="23" hidden="1">#REF!</definedName>
    <definedName name="_Key2" localSheetId="26" hidden="1">#REF!</definedName>
    <definedName name="_Key2" localSheetId="27" hidden="1">#REF!</definedName>
    <definedName name="_Key2" localSheetId="29" hidden="1">#REF!</definedName>
    <definedName name="_Key2" localSheetId="30" hidden="1">#REF!</definedName>
    <definedName name="_Key2" localSheetId="1" hidden="1">#REF!</definedName>
    <definedName name="_Key2" hidden="1">#REF!</definedName>
    <definedName name="_Order1" hidden="1">255</definedName>
    <definedName name="_Order2" hidden="1">255</definedName>
    <definedName name="_Sort" localSheetId="5" hidden="1">#REF!</definedName>
    <definedName name="_Sort" localSheetId="20" hidden="1">#REF!</definedName>
    <definedName name="_Sort" localSheetId="6" hidden="1">#REF!</definedName>
    <definedName name="_Sort" localSheetId="7" hidden="1">#REF!</definedName>
    <definedName name="_Sort" localSheetId="9" hidden="1">#REF!</definedName>
    <definedName name="_Sort" localSheetId="10" hidden="1">#REF!</definedName>
    <definedName name="_Sort" localSheetId="14" hidden="1">#REF!</definedName>
    <definedName name="_Sort" localSheetId="15" hidden="1">#REF!</definedName>
    <definedName name="_Sort" localSheetId="21" hidden="1">#REF!</definedName>
    <definedName name="_Sort" localSheetId="22" hidden="1">#REF!</definedName>
    <definedName name="_Sort" localSheetId="23" hidden="1">#REF!</definedName>
    <definedName name="_Sort" localSheetId="26" hidden="1">#REF!</definedName>
    <definedName name="_Sort" localSheetId="27" hidden="1">#REF!</definedName>
    <definedName name="_Sort" localSheetId="29" hidden="1">#REF!</definedName>
    <definedName name="_Sort" localSheetId="30" hidden="1">#REF!</definedName>
    <definedName name="_Sort" localSheetId="1" hidden="1">#REF!</definedName>
    <definedName name="_Sort" hidden="1">#REF!</definedName>
    <definedName name="a" hidden="1">#REF!</definedName>
    <definedName name="aa" hidden="1">#REF!</definedName>
    <definedName name="aaa" localSheetId="21" hidden="1">#REF!</definedName>
    <definedName name="aaa" localSheetId="22" hidden="1">#REF!</definedName>
    <definedName name="aaa" localSheetId="23" hidden="1">#REF!</definedName>
    <definedName name="aaa" localSheetId="26" hidden="1">#REF!</definedName>
    <definedName name="aaa" localSheetId="27" hidden="1">#REF!</definedName>
    <definedName name="aaa" localSheetId="1" hidden="1">#REF!</definedName>
    <definedName name="aaa" hidden="1">#REF!</definedName>
    <definedName name="aaaa" hidden="1">#REF!</definedName>
    <definedName name="aaaaa" hidden="1">#REF!</definedName>
    <definedName name="aaaaaa" hidden="1">#REF!</definedName>
    <definedName name="aaaaaaa" hidden="1">#REF!</definedName>
    <definedName name="aaaaaaaa" hidden="1">#REF!</definedName>
    <definedName name="aaaaaaaaa" hidden="1">#REF!</definedName>
    <definedName name="aaaaaaaaaaaaaaaaaa" localSheetId="5" hidden="1">#REF!</definedName>
    <definedName name="aaaaaaaaaaaaaaaaaa" localSheetId="20" hidden="1">#REF!</definedName>
    <definedName name="aaaaaaaaaaaaaaaaaa" localSheetId="6" hidden="1">#REF!</definedName>
    <definedName name="aaaaaaaaaaaaaaaaaa" localSheetId="7" hidden="1">#REF!</definedName>
    <definedName name="aaaaaaaaaaaaaaaaaa" localSheetId="9" hidden="1">#REF!</definedName>
    <definedName name="aaaaaaaaaaaaaaaaaa" localSheetId="10" hidden="1">#REF!</definedName>
    <definedName name="aaaaaaaaaaaaaaaaaa" localSheetId="14" hidden="1">#REF!</definedName>
    <definedName name="aaaaaaaaaaaaaaaaaa" localSheetId="15" hidden="1">#REF!</definedName>
    <definedName name="aaaaaaaaaaaaaaaaaa" localSheetId="21" hidden="1">#REF!</definedName>
    <definedName name="aaaaaaaaaaaaaaaaaa" localSheetId="22" hidden="1">#REF!</definedName>
    <definedName name="aaaaaaaaaaaaaaaaaa" localSheetId="23" hidden="1">#REF!</definedName>
    <definedName name="aaaaaaaaaaaaaaaaaa" localSheetId="26" hidden="1">#REF!</definedName>
    <definedName name="aaaaaaaaaaaaaaaaaa" localSheetId="27" hidden="1">#REF!</definedName>
    <definedName name="aaaaaaaaaaaaaaaaaa" localSheetId="29" hidden="1">#REF!</definedName>
    <definedName name="aaaaaaaaaaaaaaaaaa" localSheetId="30" hidden="1">#REF!</definedName>
    <definedName name="aaaaaaaaaaaaaaaaaa" localSheetId="1" hidden="1">#REF!</definedName>
    <definedName name="aaaaaaaaaaaaaaaaaa" hidden="1">#REF!</definedName>
    <definedName name="d" hidden="1">#REF!</definedName>
    <definedName name="dd" hidden="1">#REF!</definedName>
    <definedName name="ddd" hidden="1">#REF!</definedName>
    <definedName name="dddd" hidden="1">#REF!</definedName>
    <definedName name="ddddd" hidden="1">#REF!</definedName>
    <definedName name="dddddd" hidden="1">#REF!</definedName>
    <definedName name="ddddddd" hidden="1">#REF!</definedName>
    <definedName name="ddddddddd" hidden="1">#REF!</definedName>
    <definedName name="dddddddddd" hidden="1">#REF!</definedName>
    <definedName name="f" hidden="1">#REF!</definedName>
    <definedName name="ff" hidden="1">#REF!</definedName>
    <definedName name="fff" hidden="1">#REF!</definedName>
    <definedName name="ffff" hidden="1">#REF!</definedName>
    <definedName name="fffff" hidden="1">#REF!</definedName>
    <definedName name="ffffff" hidden="1">#REF!</definedName>
    <definedName name="fffffff" hidden="1">#REF!</definedName>
    <definedName name="fffffffff" hidden="1">#REF!</definedName>
    <definedName name="ffffffffff" hidden="1">#REF!</definedName>
    <definedName name="ggg" hidden="1">#REF!</definedName>
    <definedName name="ｌ" localSheetId="5" hidden="1">#REF!</definedName>
    <definedName name="ｌ" localSheetId="20" hidden="1">#REF!</definedName>
    <definedName name="ｌ" localSheetId="6" hidden="1">#REF!</definedName>
    <definedName name="ｌ" localSheetId="7" hidden="1">#REF!</definedName>
    <definedName name="ｌ" localSheetId="9" hidden="1">#REF!</definedName>
    <definedName name="ｌ" localSheetId="10" hidden="1">#REF!</definedName>
    <definedName name="ｌ" localSheetId="14" hidden="1">#REF!</definedName>
    <definedName name="ｌ" localSheetId="15" hidden="1">#REF!</definedName>
    <definedName name="ｌ" localSheetId="21" hidden="1">#REF!</definedName>
    <definedName name="ｌ" localSheetId="22" hidden="1">#REF!</definedName>
    <definedName name="ｌ" localSheetId="23" hidden="1">#REF!</definedName>
    <definedName name="ｌ" localSheetId="26" hidden="1">#REF!</definedName>
    <definedName name="ｌ" localSheetId="27" hidden="1">#REF!</definedName>
    <definedName name="ｌ" localSheetId="29" hidden="1">#REF!</definedName>
    <definedName name="ｌ" localSheetId="30" hidden="1">#REF!</definedName>
    <definedName name="ｌ" localSheetId="1" hidden="1">#REF!</definedName>
    <definedName name="ｌ" hidden="1">#REF!</definedName>
    <definedName name="_xlnm.Print_Area" localSheetId="5">'【記載例】第2号様式別紙1（所要額調書、対象経費内訳）'!$A$1:$O$50</definedName>
    <definedName name="_xlnm.Print_Area" localSheetId="20">'【記載例】第4号様式別紙1（精算書、対象経費内訳）'!$A$1:$L$90</definedName>
    <definedName name="_xlnm.Print_Area" localSheetId="4">'基準額算出（特定行為）'!$A$1:$Y$46</definedName>
    <definedName name="_xlnm.Print_Area" localSheetId="31">'基準額算出（特定行為精算）'!$A$1:$Y$49</definedName>
    <definedName name="_xlnm.Print_Area" localSheetId="13">'基準額算出（臨床研修（医師））'!$A$1:$Y$166</definedName>
    <definedName name="_xlnm.Print_Area" localSheetId="32">'基準額算出（臨床研修（医師）精算）'!$A$1:$Z$166</definedName>
    <definedName name="_xlnm.Print_Area" localSheetId="28">'基準額算出（臨床研修（歯科））'!$A$1:$X$59</definedName>
    <definedName name="_xlnm.Print_Area" localSheetId="33">'基準額算出（臨床研修（歯科）精算）'!$A$1:$X$59</definedName>
    <definedName name="_xlnm.Print_Area" localSheetId="3">第2号様式!$A$1:$I$41</definedName>
    <definedName name="_xlnm.Print_Area" localSheetId="6">'第2号様式別紙1-1（所要額調書、対象経費内訳）'!$A$1:$N$93</definedName>
    <definedName name="_xlnm.Print_Area" localSheetId="7">'第2号様式別紙1-2（所要額調書、対象経費内訳 ）'!$A$1:$P$94</definedName>
    <definedName name="_xlnm.Print_Area" localSheetId="8">'第2号様式別紙2-1（臨床研修（医師）事業計画書）'!$A$1:$W$44</definedName>
    <definedName name="_xlnm.Print_Area" localSheetId="9">'第2号様式別紙2-1（臨床研修（医師）事業計画書）附表A1'!$A$1:$AE$29</definedName>
    <definedName name="_xlnm.Print_Area" localSheetId="10">'第2号様式別紙2-1（臨床研修（医師）事業計画書）附表A2'!$A$1:$AE$45</definedName>
    <definedName name="_xlnm.Print_Area" localSheetId="11">'第2号様式別紙2-2（臨床研修（医師）事業計画書）'!$A$1:$G$37</definedName>
    <definedName name="_xlnm.Print_Area" localSheetId="12">'第2号様式別紙2-3（臨床研修（医師）事業計画書）'!$A$1:$G$27</definedName>
    <definedName name="_xlnm.Print_Area" localSheetId="14">'第2号様式別紙2-4（臨床研修（医師）事業計画書）'!$A$1:$Y$163</definedName>
    <definedName name="_xlnm.Print_Area" localSheetId="15">'第2号様式別紙2-5（臨床研修（医師）事業計画書）'!$A$1:$Y$163</definedName>
    <definedName name="_xlnm.Print_Area" localSheetId="16">第3号様式!$A$1:$T$57</definedName>
    <definedName name="_xlnm.Print_Area" localSheetId="18">第4号様式!$A$1:$I$33</definedName>
    <definedName name="_xlnm.Print_Area" localSheetId="19">'第4号様式別紙1（精算書、対象経費内訳）'!$A$1:$O$95</definedName>
    <definedName name="_xlnm.Print_Area" localSheetId="21">'第4号様式別紙2-1（臨床研修（医師）実績報告）'!$A$1:$W$44</definedName>
    <definedName name="_xlnm.Print_Area" localSheetId="22">'第4号様式別紙2-1（臨床研修（医師）実績報告）附表 A1'!$A$1:$AE$29</definedName>
    <definedName name="_xlnm.Print_Area" localSheetId="23">'第4号様式別紙2-1（臨床研修（医師）実績報告）附表 A2'!$A$1:$AE$45</definedName>
    <definedName name="_xlnm.Print_Area" localSheetId="24">'第4号様式別紙2-2（臨床研修（医師）実績報告）'!$A$1:$G$35</definedName>
    <definedName name="_xlnm.Print_Area" localSheetId="25">'第4号様式別紙2-3（臨床研修（医師）実績報告）'!$A$1:$G$27</definedName>
    <definedName name="_xlnm.Print_Area" localSheetId="26">'第4号様式別紙2-4（臨床研修（医師）実績報告）'!$A$1:$Y$182</definedName>
    <definedName name="_xlnm.Print_Area" localSheetId="27">'第4号様式別紙2-5（臨床研修（医師）実績報告）'!$A$1:$Y$182</definedName>
    <definedName name="_xlnm.Print_Area" localSheetId="29">'別紙様式 3-2'!$A$1:$T$48</definedName>
    <definedName name="_xlnm.Print_Area" localSheetId="30">'別紙様式 3-３'!$A$1:$T$48</definedName>
    <definedName name="s" hidden="1">#REF!</definedName>
    <definedName name="ss" hidden="1">#REF!</definedName>
    <definedName name="sss" hidden="1">#REF!</definedName>
    <definedName name="ssss" hidden="1">#REF!</definedName>
    <definedName name="sssss" hidden="1">#REF!</definedName>
    <definedName name="ssssss" hidden="1">#REF!</definedName>
    <definedName name="sssssss" hidden="1">#REF!</definedName>
    <definedName name="ssssssss" hidden="1">#REF!</definedName>
    <definedName name="sssssssss" hidden="1">#REF!</definedName>
    <definedName name="ｗ" localSheetId="21" hidden="1">#REF!</definedName>
    <definedName name="ｗ" localSheetId="22" hidden="1">#REF!</definedName>
    <definedName name="ｗ" localSheetId="23" hidden="1">#REF!</definedName>
    <definedName name="ｗ" localSheetId="26" hidden="1">#REF!</definedName>
    <definedName name="ｗ" localSheetId="27" hidden="1">#REF!</definedName>
    <definedName name="ｗ" localSheetId="1" hidden="1">#REF!</definedName>
    <definedName name="ｗ" hidden="1">#REF!</definedName>
    <definedName name="Z_3B354CA7_5DDB_486E_B190_D1AF122751B8_.wvu.PrintArea" localSheetId="16" hidden="1">第3号様式!$A$1:$T$48</definedName>
    <definedName name="Z_3B354CA7_5DDB_486E_B190_D1AF122751B8_.wvu.PrintArea" localSheetId="29" hidden="1">'別紙様式 3-2'!$A$1:$T$48</definedName>
    <definedName name="Z_3B354CA7_5DDB_486E_B190_D1AF122751B8_.wvu.PrintArea" localSheetId="30" hidden="1">'別紙様式 3-３'!$A$1:$T$48</definedName>
    <definedName name="あ" localSheetId="5" hidden="1">#REF!</definedName>
    <definedName name="あ" localSheetId="20" hidden="1">#REF!</definedName>
    <definedName name="あ" localSheetId="6" hidden="1">#REF!</definedName>
    <definedName name="あ" localSheetId="7" hidden="1">#REF!</definedName>
    <definedName name="あ" localSheetId="9" hidden="1">#REF!</definedName>
    <definedName name="あ" localSheetId="10" hidden="1">#REF!</definedName>
    <definedName name="あ" localSheetId="14" hidden="1">#REF!</definedName>
    <definedName name="あ" localSheetId="15" hidden="1">#REF!</definedName>
    <definedName name="あ" localSheetId="21" hidden="1">#REF!</definedName>
    <definedName name="あ" localSheetId="22" hidden="1">#REF!</definedName>
    <definedName name="あ" localSheetId="23" hidden="1">#REF!</definedName>
    <definedName name="あ" localSheetId="26" hidden="1">#REF!</definedName>
    <definedName name="あ" localSheetId="27" hidden="1">#REF!</definedName>
    <definedName name="あ" localSheetId="29" hidden="1">#REF!</definedName>
    <definedName name="あ" localSheetId="30" hidden="1">#REF!</definedName>
    <definedName name="あ" localSheetId="1" hidden="1">#REF!</definedName>
    <definedName name="あ" hidden="1">#REF!</definedName>
    <definedName name="き" localSheetId="5" hidden="1">#REF!</definedName>
    <definedName name="き" localSheetId="20" hidden="1">#REF!</definedName>
    <definedName name="き" localSheetId="6" hidden="1">#REF!</definedName>
    <definedName name="き" localSheetId="7" hidden="1">#REF!</definedName>
    <definedName name="き" localSheetId="9" hidden="1">#REF!</definedName>
    <definedName name="き" localSheetId="10" hidden="1">#REF!</definedName>
    <definedName name="き" localSheetId="14" hidden="1">#REF!</definedName>
    <definedName name="き" localSheetId="15" hidden="1">#REF!</definedName>
    <definedName name="き" localSheetId="21" hidden="1">#REF!</definedName>
    <definedName name="き" localSheetId="22" hidden="1">#REF!</definedName>
    <definedName name="き" localSheetId="23" hidden="1">#REF!</definedName>
    <definedName name="き" localSheetId="26" hidden="1">#REF!</definedName>
    <definedName name="き" localSheetId="27" hidden="1">#REF!</definedName>
    <definedName name="き" localSheetId="1" hidden="1">#REF!</definedName>
    <definedName name="き" hidden="1">#REF!</definedName>
    <definedName name="さいとう" localSheetId="21" hidden="1">#REF!</definedName>
    <definedName name="さいとう" localSheetId="22" hidden="1">#REF!</definedName>
    <definedName name="さいとう" localSheetId="23" hidden="1">#REF!</definedName>
    <definedName name="さいとう" localSheetId="26" hidden="1">#REF!</definedName>
    <definedName name="さいとう" localSheetId="27" hidden="1">#REF!</definedName>
    <definedName name="さいとう" localSheetId="1" hidden="1">#REF!</definedName>
    <definedName name="さいとう" hidden="1">#REF!</definedName>
    <definedName name="っｓ" localSheetId="9" hidden="1">#REF!</definedName>
    <definedName name="っｓ" localSheetId="10" hidden="1">#REF!</definedName>
    <definedName name="っｓ" localSheetId="15" hidden="1">#REF!</definedName>
    <definedName name="っｓ" localSheetId="22" hidden="1">#REF!</definedName>
    <definedName name="っｓ" localSheetId="23" hidden="1">#REF!</definedName>
    <definedName name="っｓ" localSheetId="27" hidden="1">#REF!</definedName>
    <definedName name="っｓ" hidden="1">#REF!</definedName>
    <definedName name="っっっっっｇ" localSheetId="9" hidden="1">#REF!</definedName>
    <definedName name="っっっっっｇ" localSheetId="10" hidden="1">#REF!</definedName>
    <definedName name="っっっっっｇ" localSheetId="15" hidden="1">#REF!</definedName>
    <definedName name="っっっっっｇ" localSheetId="22" hidden="1">#REF!</definedName>
    <definedName name="っっっっっｇ" localSheetId="23" hidden="1">#REF!</definedName>
    <definedName name="っっっっっｇ" localSheetId="27" hidden="1">#REF!</definedName>
    <definedName name="っっっっっｇ" hidden="1">#REF!</definedName>
    <definedName name="別紙１７" localSheetId="5" hidden="1">#REF!</definedName>
    <definedName name="別紙１７" localSheetId="20" hidden="1">#REF!</definedName>
    <definedName name="別紙１７" localSheetId="6" hidden="1">#REF!</definedName>
    <definedName name="別紙１７" localSheetId="7" hidden="1">#REF!</definedName>
    <definedName name="別紙１７" localSheetId="9" hidden="1">#REF!</definedName>
    <definedName name="別紙１７" localSheetId="10" hidden="1">#REF!</definedName>
    <definedName name="別紙１７" localSheetId="14" hidden="1">#REF!</definedName>
    <definedName name="別紙１７" localSheetId="15" hidden="1">#REF!</definedName>
    <definedName name="別紙１７" localSheetId="21" hidden="1">#REF!</definedName>
    <definedName name="別紙１７" localSheetId="22" hidden="1">#REF!</definedName>
    <definedName name="別紙１７" localSheetId="23" hidden="1">#REF!</definedName>
    <definedName name="別紙１７" localSheetId="26" hidden="1">#REF!</definedName>
    <definedName name="別紙１７" localSheetId="27" hidden="1">#REF!</definedName>
    <definedName name="別紙１７" localSheetId="29" hidden="1">#REF!</definedName>
    <definedName name="別紙１７" localSheetId="30" hidden="1">#REF!</definedName>
    <definedName name="別紙１７" localSheetId="1" hidden="1">#REF!</definedName>
    <definedName name="別紙１７"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68" i="531" l="1"/>
  <c r="N6" i="531"/>
  <c r="Q93" i="531"/>
  <c r="Q93" i="530"/>
  <c r="Q79" i="530"/>
  <c r="Q79" i="531"/>
  <c r="Z76" i="530"/>
  <c r="Z76" i="531"/>
  <c r="N6" i="530" l="1"/>
  <c r="B8" i="526"/>
  <c r="B8" i="527"/>
  <c r="U165" i="531" l="1"/>
  <c r="U162" i="531"/>
  <c r="U159" i="531"/>
  <c r="U156" i="531"/>
  <c r="U165" i="530"/>
  <c r="U162" i="530"/>
  <c r="U159" i="530"/>
  <c r="U156" i="530"/>
  <c r="J11" i="522"/>
  <c r="I11" i="522"/>
  <c r="H11" i="522"/>
  <c r="F95" i="522"/>
  <c r="B84" i="522"/>
  <c r="B78" i="522"/>
  <c r="B72" i="522"/>
  <c r="U151" i="511" l="1"/>
  <c r="Q105" i="511" l="1"/>
  <c r="U109" i="511"/>
  <c r="U151" i="510"/>
  <c r="AB109" i="510"/>
  <c r="U109" i="510"/>
  <c r="J12" i="518"/>
  <c r="N13" i="518"/>
  <c r="L12" i="480"/>
  <c r="L11" i="480"/>
  <c r="L13" i="533"/>
  <c r="K13" i="533"/>
  <c r="N171" i="531" l="1"/>
  <c r="U71" i="531"/>
  <c r="U70" i="531"/>
  <c r="U69" i="531"/>
  <c r="U68" i="531"/>
  <c r="U66" i="531"/>
  <c r="U65" i="531"/>
  <c r="U64" i="531"/>
  <c r="U63" i="531"/>
  <c r="U63" i="530"/>
  <c r="U55" i="531"/>
  <c r="Q16" i="531"/>
  <c r="Q15" i="531"/>
  <c r="M16" i="531"/>
  <c r="M15" i="531"/>
  <c r="N171" i="530"/>
  <c r="U71" i="530"/>
  <c r="U70" i="530"/>
  <c r="U69" i="530"/>
  <c r="U68" i="530"/>
  <c r="U66" i="530"/>
  <c r="U65" i="530"/>
  <c r="U64" i="530"/>
  <c r="U55" i="530"/>
  <c r="Q16" i="530"/>
  <c r="Q15" i="530"/>
  <c r="M16" i="530"/>
  <c r="M15" i="530"/>
  <c r="F10" i="529"/>
  <c r="V34" i="527"/>
  <c r="V33" i="527"/>
  <c r="V32" i="527"/>
  <c r="U34" i="527"/>
  <c r="U33" i="527"/>
  <c r="U32" i="527"/>
  <c r="T25" i="526"/>
  <c r="T24" i="526"/>
  <c r="V25" i="526"/>
  <c r="V24" i="526"/>
  <c r="U25" i="526"/>
  <c r="U24" i="526"/>
  <c r="O11" i="522"/>
  <c r="J11" i="480" l="1"/>
  <c r="U175" i="531" l="1"/>
  <c r="AB173" i="531" s="1"/>
  <c r="Q134" i="531"/>
  <c r="U134" i="531" s="1"/>
  <c r="U131" i="531"/>
  <c r="U129" i="531"/>
  <c r="U125" i="531"/>
  <c r="U118" i="531"/>
  <c r="AB78" i="531"/>
  <c r="K48" i="531"/>
  <c r="U41" i="531"/>
  <c r="U42" i="531" s="1"/>
  <c r="Q109" i="531" s="1"/>
  <c r="J31" i="531"/>
  <c r="T31" i="531" s="1"/>
  <c r="J32" i="531"/>
  <c r="T32" i="531" s="1"/>
  <c r="M17" i="531"/>
  <c r="J25" i="531" s="1"/>
  <c r="T25" i="531" s="1"/>
  <c r="U175" i="530"/>
  <c r="AB173" i="530" s="1"/>
  <c r="Q134" i="530"/>
  <c r="U134" i="530" s="1"/>
  <c r="U131" i="530"/>
  <c r="U129" i="530"/>
  <c r="U125" i="530"/>
  <c r="U118" i="530"/>
  <c r="AB78" i="530"/>
  <c r="Q95" i="530" s="1"/>
  <c r="U77" i="530" s="1"/>
  <c r="K48" i="530"/>
  <c r="U41" i="530"/>
  <c r="U42" i="530" s="1"/>
  <c r="AH33" i="530"/>
  <c r="J31" i="530"/>
  <c r="T31" i="530" s="1"/>
  <c r="F34" i="528"/>
  <c r="X45" i="527"/>
  <c r="AH46" i="527" s="1"/>
  <c r="AB38" i="527"/>
  <c r="AI37" i="527" s="1"/>
  <c r="I27" i="525" s="1"/>
  <c r="AD35" i="527"/>
  <c r="AB43" i="527" s="1"/>
  <c r="AI44" i="527" s="1"/>
  <c r="AC35" i="527"/>
  <c r="AB35" i="527"/>
  <c r="K24" i="525" s="1"/>
  <c r="K39" i="525" s="1"/>
  <c r="AA35" i="527"/>
  <c r="J24" i="525" s="1"/>
  <c r="J39" i="525" s="1"/>
  <c r="Z35" i="527"/>
  <c r="X43" i="527" s="1"/>
  <c r="AH44" i="527" s="1"/>
  <c r="Y35" i="527"/>
  <c r="X35" i="527"/>
  <c r="W35" i="527"/>
  <c r="T34" i="527"/>
  <c r="AI33" i="527" s="1"/>
  <c r="C23" i="525" s="1"/>
  <c r="C38" i="525" s="1"/>
  <c r="AK33" i="527"/>
  <c r="E23" i="525" s="1"/>
  <c r="E38" i="525" s="1"/>
  <c r="AJ33" i="527"/>
  <c r="D23" i="525" s="1"/>
  <c r="D38" i="525" s="1"/>
  <c r="AD33" i="527"/>
  <c r="AC33" i="527"/>
  <c r="AB33" i="527"/>
  <c r="AB40" i="527" s="1"/>
  <c r="AI39" i="527" s="1"/>
  <c r="I29" i="525" s="1"/>
  <c r="AA33" i="527"/>
  <c r="Z33" i="527"/>
  <c r="X38" i="527" s="1"/>
  <c r="AH37" i="527" s="1"/>
  <c r="E27" i="525" s="1"/>
  <c r="Y33" i="527"/>
  <c r="H22" i="525" s="1"/>
  <c r="X33" i="527"/>
  <c r="G22" i="525" s="1"/>
  <c r="W33" i="527"/>
  <c r="F22" i="525" s="1"/>
  <c r="S31" i="527"/>
  <c r="R31" i="527"/>
  <c r="Q31" i="527"/>
  <c r="P31" i="527"/>
  <c r="O31" i="527"/>
  <c r="N31" i="527"/>
  <c r="M31" i="527"/>
  <c r="L31" i="527"/>
  <c r="K31" i="527"/>
  <c r="T31" i="527" s="1"/>
  <c r="J31" i="527"/>
  <c r="I31" i="527"/>
  <c r="H31" i="527"/>
  <c r="T30" i="527"/>
  <c r="T29" i="527"/>
  <c r="T28" i="527"/>
  <c r="S27" i="527"/>
  <c r="R27" i="527"/>
  <c r="Q27" i="527"/>
  <c r="P27" i="527"/>
  <c r="O27" i="527"/>
  <c r="N27" i="527"/>
  <c r="M27" i="527"/>
  <c r="L27" i="527"/>
  <c r="K27" i="527"/>
  <c r="T27" i="527" s="1"/>
  <c r="J27" i="527"/>
  <c r="I27" i="527"/>
  <c r="H27" i="527"/>
  <c r="T26" i="527"/>
  <c r="T25" i="527"/>
  <c r="T24" i="527"/>
  <c r="S23" i="527"/>
  <c r="R23" i="527"/>
  <c r="Q23" i="527"/>
  <c r="P23" i="527"/>
  <c r="O23" i="527"/>
  <c r="N23" i="527"/>
  <c r="M23" i="527"/>
  <c r="L23" i="527"/>
  <c r="K23" i="527"/>
  <c r="T23" i="527" s="1"/>
  <c r="J23" i="527"/>
  <c r="I23" i="527"/>
  <c r="H23" i="527"/>
  <c r="T22" i="527"/>
  <c r="T21" i="527"/>
  <c r="T20" i="527"/>
  <c r="T32" i="527" s="1"/>
  <c r="C21" i="525" s="1"/>
  <c r="S19" i="527"/>
  <c r="R19" i="527"/>
  <c r="Q19" i="527"/>
  <c r="P19" i="527"/>
  <c r="O19" i="527"/>
  <c r="N19" i="527"/>
  <c r="M19" i="527"/>
  <c r="L19" i="527"/>
  <c r="K19" i="527"/>
  <c r="T19" i="527" s="1"/>
  <c r="J19" i="527"/>
  <c r="I19" i="527"/>
  <c r="H19" i="527"/>
  <c r="T18" i="527"/>
  <c r="AI17" i="527"/>
  <c r="AH38" i="531" s="1"/>
  <c r="T17" i="527"/>
  <c r="T33" i="527" s="1"/>
  <c r="C22" i="525" s="1"/>
  <c r="T16" i="527"/>
  <c r="AJ15" i="527"/>
  <c r="AI15" i="527"/>
  <c r="AH15" i="527"/>
  <c r="AB27" i="526"/>
  <c r="AJ21" i="526" s="1"/>
  <c r="X27" i="526"/>
  <c r="AI21" i="526" s="1"/>
  <c r="AD25" i="526"/>
  <c r="AC25" i="526"/>
  <c r="AB25" i="526"/>
  <c r="AA25" i="526"/>
  <c r="AB29" i="526" s="1"/>
  <c r="AJ23" i="526" s="1"/>
  <c r="Z25" i="526"/>
  <c r="Y25" i="526"/>
  <c r="H9" i="525" s="1"/>
  <c r="X25" i="526"/>
  <c r="G9" i="525" s="1"/>
  <c r="G37" i="525" s="1"/>
  <c r="W25" i="526"/>
  <c r="F9" i="525" s="1"/>
  <c r="T23" i="526"/>
  <c r="T22" i="526"/>
  <c r="T21" i="526"/>
  <c r="T20" i="526"/>
  <c r="C8" i="525" s="1"/>
  <c r="T19" i="526"/>
  <c r="T18" i="526"/>
  <c r="T17" i="526"/>
  <c r="C9" i="525" s="1"/>
  <c r="T16" i="526"/>
  <c r="AK15" i="526"/>
  <c r="AJ15" i="526"/>
  <c r="AI15" i="526"/>
  <c r="AJ17" i="526" s="1"/>
  <c r="L39" i="525"/>
  <c r="F39" i="525"/>
  <c r="I37" i="525"/>
  <c r="E42" i="525" s="1"/>
  <c r="D36" i="525"/>
  <c r="M24" i="525"/>
  <c r="M39" i="525" s="1"/>
  <c r="U42" i="525" s="1"/>
  <c r="L24" i="525"/>
  <c r="H24" i="525"/>
  <c r="H39" i="525" s="1"/>
  <c r="G24" i="525"/>
  <c r="G39" i="525" s="1"/>
  <c r="F24" i="525"/>
  <c r="M22" i="525"/>
  <c r="L22" i="525"/>
  <c r="K22" i="525"/>
  <c r="J22" i="525"/>
  <c r="J37" i="525" s="1"/>
  <c r="I22" i="525"/>
  <c r="E22" i="525"/>
  <c r="D22" i="525"/>
  <c r="E21" i="525"/>
  <c r="E36" i="525" s="1"/>
  <c r="D21" i="525"/>
  <c r="M9" i="525"/>
  <c r="M37" i="525" s="1"/>
  <c r="I42" i="525" s="1"/>
  <c r="L9" i="525"/>
  <c r="L37" i="525" s="1"/>
  <c r="K9" i="525"/>
  <c r="K37" i="525" s="1"/>
  <c r="J9" i="525"/>
  <c r="I9" i="525"/>
  <c r="E9" i="525"/>
  <c r="E37" i="525" s="1"/>
  <c r="D9" i="525"/>
  <c r="D37" i="525" s="1"/>
  <c r="E8" i="525"/>
  <c r="D8" i="525"/>
  <c r="F11" i="522"/>
  <c r="F13" i="522" s="1"/>
  <c r="N13" i="522"/>
  <c r="M13" i="522"/>
  <c r="D13" i="522"/>
  <c r="C13" i="522"/>
  <c r="O12" i="522"/>
  <c r="H12" i="522"/>
  <c r="I12" i="522" s="1"/>
  <c r="J12" i="522" s="1"/>
  <c r="L12" i="522" s="1"/>
  <c r="E12" i="522"/>
  <c r="E11" i="522"/>
  <c r="B5" i="522"/>
  <c r="P4" i="522"/>
  <c r="B24" i="519"/>
  <c r="A7" i="519"/>
  <c r="K12" i="518"/>
  <c r="I12" i="518"/>
  <c r="J13" i="518"/>
  <c r="H11" i="480"/>
  <c r="Q87" i="531" l="1"/>
  <c r="Q81" i="531"/>
  <c r="U128" i="531"/>
  <c r="Q89" i="530"/>
  <c r="Q81" i="530"/>
  <c r="U128" i="530"/>
  <c r="L11" i="522"/>
  <c r="U113" i="530"/>
  <c r="Q113" i="530"/>
  <c r="U109" i="530"/>
  <c r="Q109" i="530"/>
  <c r="AB109" i="530"/>
  <c r="Q97" i="531"/>
  <c r="U113" i="531"/>
  <c r="Q113" i="531"/>
  <c r="U109" i="531"/>
  <c r="E13" i="522"/>
  <c r="O13" i="522"/>
  <c r="Q142" i="531"/>
  <c r="U142" i="531" s="1"/>
  <c r="Q27" i="525"/>
  <c r="Q142" i="530"/>
  <c r="U142" i="530" s="1"/>
  <c r="I14" i="525"/>
  <c r="I44" i="525" s="1"/>
  <c r="Q148" i="531"/>
  <c r="U148" i="531" s="1"/>
  <c r="Q148" i="530"/>
  <c r="U148" i="530" s="1"/>
  <c r="C37" i="525"/>
  <c r="V16" i="531"/>
  <c r="Q29" i="525"/>
  <c r="Q44" i="525" s="1"/>
  <c r="Q143" i="530"/>
  <c r="U143" i="530" s="1"/>
  <c r="Q143" i="531"/>
  <c r="U143" i="531" s="1"/>
  <c r="C36" i="525"/>
  <c r="F37" i="525"/>
  <c r="Q138" i="530"/>
  <c r="U138" i="530" s="1"/>
  <c r="E12" i="525"/>
  <c r="Q138" i="531"/>
  <c r="U138" i="531" s="1"/>
  <c r="I12" i="525"/>
  <c r="Q147" i="531"/>
  <c r="U147" i="531" s="1"/>
  <c r="Q147" i="530"/>
  <c r="U147" i="530" s="1"/>
  <c r="H37" i="525"/>
  <c r="AB113" i="531"/>
  <c r="AB109" i="531"/>
  <c r="H13" i="522"/>
  <c r="Q17" i="530"/>
  <c r="V15" i="530"/>
  <c r="J32" i="530"/>
  <c r="T32" i="530" s="1"/>
  <c r="Q151" i="531"/>
  <c r="U151" i="531" s="1"/>
  <c r="Q151" i="530"/>
  <c r="U151" i="530" s="1"/>
  <c r="U27" i="525"/>
  <c r="G13" i="522"/>
  <c r="Q17" i="531"/>
  <c r="J26" i="531" s="1"/>
  <c r="T26" i="531" s="1"/>
  <c r="U27" i="531" s="1"/>
  <c r="Q89" i="531"/>
  <c r="Q97" i="530"/>
  <c r="Q99" i="530"/>
  <c r="X29" i="526"/>
  <c r="AI23" i="526" s="1"/>
  <c r="AB45" i="527"/>
  <c r="AI46" i="527" s="1"/>
  <c r="Q101" i="530"/>
  <c r="V15" i="531"/>
  <c r="Q99" i="531"/>
  <c r="I24" i="525"/>
  <c r="I39" i="525" s="1"/>
  <c r="Q42" i="525" s="1"/>
  <c r="X40" i="527"/>
  <c r="AH39" i="527" s="1"/>
  <c r="E29" i="525" s="1"/>
  <c r="V16" i="530"/>
  <c r="Q83" i="530"/>
  <c r="Q103" i="530"/>
  <c r="AB113" i="530"/>
  <c r="U172" i="530"/>
  <c r="AB172" i="530" s="1"/>
  <c r="Q101" i="531"/>
  <c r="U172" i="531"/>
  <c r="AB172" i="531" s="1"/>
  <c r="Q85" i="530"/>
  <c r="Q83" i="531"/>
  <c r="Q103" i="531"/>
  <c r="M17" i="530"/>
  <c r="J25" i="530" s="1"/>
  <c r="T25" i="530" s="1"/>
  <c r="Q87" i="530"/>
  <c r="Q85" i="531"/>
  <c r="C23" i="354"/>
  <c r="C22" i="354"/>
  <c r="C21" i="354"/>
  <c r="C9" i="354"/>
  <c r="C8" i="354"/>
  <c r="Q95" i="531" l="1"/>
  <c r="U77" i="531"/>
  <c r="J13" i="522"/>
  <c r="I13" i="522"/>
  <c r="J26" i="530"/>
  <c r="T26" i="530" s="1"/>
  <c r="U27" i="530" s="1"/>
  <c r="U146" i="530"/>
  <c r="U141" i="530"/>
  <c r="Q152" i="531"/>
  <c r="U152" i="531" s="1"/>
  <c r="U150" i="531" s="1"/>
  <c r="Q152" i="530"/>
  <c r="U152" i="530" s="1"/>
  <c r="U150" i="530" s="1"/>
  <c r="U29" i="525"/>
  <c r="U44" i="525" s="1"/>
  <c r="E14" i="525"/>
  <c r="E44" i="525" s="1"/>
  <c r="Q139" i="531"/>
  <c r="U139" i="531" s="1"/>
  <c r="U137" i="531" s="1"/>
  <c r="Q139" i="530"/>
  <c r="U139" i="530" s="1"/>
  <c r="U137" i="530" s="1"/>
  <c r="Q105" i="530"/>
  <c r="U105" i="530" s="1"/>
  <c r="U76" i="530" s="1"/>
  <c r="U168" i="530" s="1"/>
  <c r="M119" i="530"/>
  <c r="V17" i="530"/>
  <c r="Q119" i="530" s="1"/>
  <c r="Q105" i="531"/>
  <c r="U105" i="531" s="1"/>
  <c r="M119" i="531"/>
  <c r="V17" i="531"/>
  <c r="Q119" i="531" s="1"/>
  <c r="U146" i="531"/>
  <c r="U28" i="531"/>
  <c r="U141" i="531"/>
  <c r="U28" i="530"/>
  <c r="U76" i="531" l="1"/>
  <c r="Q118" i="530"/>
  <c r="AA118" i="530" s="1"/>
  <c r="U124" i="530"/>
  <c r="Q116" i="530"/>
  <c r="Q124" i="530"/>
  <c r="Q118" i="531"/>
  <c r="AA118" i="531" s="1"/>
  <c r="Q116" i="531"/>
  <c r="U124" i="531"/>
  <c r="U66" i="511"/>
  <c r="U65" i="511"/>
  <c r="U64" i="511"/>
  <c r="AA119" i="530" l="1"/>
  <c r="AB171" i="531"/>
  <c r="AB168" i="531"/>
  <c r="AB171" i="530"/>
  <c r="AB168" i="530"/>
  <c r="AA119" i="531"/>
  <c r="F91" i="518"/>
  <c r="F90" i="480"/>
  <c r="F11" i="480" s="1"/>
  <c r="U29" i="354"/>
  <c r="U27" i="354"/>
  <c r="Q29" i="354"/>
  <c r="Q27" i="354"/>
  <c r="I29" i="354"/>
  <c r="I27" i="354"/>
  <c r="E29" i="354"/>
  <c r="E27" i="354"/>
  <c r="I14" i="354"/>
  <c r="E14" i="354"/>
  <c r="I12" i="354"/>
  <c r="E12" i="354"/>
  <c r="C36" i="354" l="1"/>
  <c r="U55" i="511"/>
  <c r="Q16" i="511"/>
  <c r="Q15" i="511"/>
  <c r="U55" i="510"/>
  <c r="Q16" i="510"/>
  <c r="Q15" i="510"/>
  <c r="E13" i="518" l="1"/>
  <c r="K13" i="518" s="1"/>
  <c r="E12" i="518"/>
  <c r="B19" i="518"/>
  <c r="E12" i="480"/>
  <c r="AH33" i="510"/>
  <c r="AI15" i="515" l="1"/>
  <c r="AJ15" i="515"/>
  <c r="AH15" i="515"/>
  <c r="AK15" i="514"/>
  <c r="AJ15" i="514"/>
  <c r="AI15" i="514"/>
  <c r="B63" i="480" l="1"/>
  <c r="B11" i="480" l="1"/>
  <c r="B90" i="518"/>
  <c r="B89" i="518"/>
  <c r="B88" i="518"/>
  <c r="B87" i="518"/>
  <c r="B86" i="518"/>
  <c r="B85" i="518"/>
  <c r="B84" i="518"/>
  <c r="B83" i="518"/>
  <c r="B82" i="518"/>
  <c r="B81" i="518"/>
  <c r="B80" i="518"/>
  <c r="B79" i="518"/>
  <c r="B78" i="518"/>
  <c r="B77" i="518"/>
  <c r="B76" i="518"/>
  <c r="B75" i="518"/>
  <c r="B74" i="518"/>
  <c r="B73" i="518"/>
  <c r="B72" i="518"/>
  <c r="B71" i="518"/>
  <c r="B70" i="518"/>
  <c r="B69" i="518"/>
  <c r="B68" i="518"/>
  <c r="B67" i="518"/>
  <c r="B66" i="518"/>
  <c r="B65" i="518"/>
  <c r="B64" i="518"/>
  <c r="B63" i="518"/>
  <c r="B62" i="518"/>
  <c r="B61" i="518"/>
  <c r="B60" i="518"/>
  <c r="B59" i="518"/>
  <c r="B58" i="518"/>
  <c r="B57" i="518"/>
  <c r="B56" i="518"/>
  <c r="B55" i="518"/>
  <c r="B54" i="518"/>
  <c r="B53" i="518"/>
  <c r="B52" i="518"/>
  <c r="B51" i="518"/>
  <c r="B50" i="518"/>
  <c r="B49" i="518"/>
  <c r="B48" i="518"/>
  <c r="B47" i="518"/>
  <c r="B46" i="518"/>
  <c r="B45" i="518"/>
  <c r="B44" i="518"/>
  <c r="B43" i="518"/>
  <c r="B42" i="518"/>
  <c r="B41" i="518"/>
  <c r="B40" i="518"/>
  <c r="B39" i="518"/>
  <c r="B38" i="518"/>
  <c r="B37" i="518"/>
  <c r="B36" i="518"/>
  <c r="B35" i="518"/>
  <c r="B34" i="518"/>
  <c r="B33" i="518"/>
  <c r="B32" i="518"/>
  <c r="B31" i="518"/>
  <c r="B30" i="518"/>
  <c r="B29" i="518"/>
  <c r="B28" i="518"/>
  <c r="B27" i="518"/>
  <c r="B26" i="518"/>
  <c r="B25" i="518"/>
  <c r="B24" i="518"/>
  <c r="B23" i="518"/>
  <c r="B22" i="518"/>
  <c r="B21" i="518"/>
  <c r="B20" i="518"/>
  <c r="P14" i="518"/>
  <c r="O14" i="518"/>
  <c r="D14" i="518"/>
  <c r="C14" i="518"/>
  <c r="L13" i="518"/>
  <c r="S6" i="518"/>
  <c r="B5" i="518"/>
  <c r="N154" i="511"/>
  <c r="N154" i="510"/>
  <c r="F14" i="518" l="1"/>
  <c r="J14" i="518"/>
  <c r="E14" i="518"/>
  <c r="I14" i="518"/>
  <c r="AK33" i="515"/>
  <c r="AJ33" i="515"/>
  <c r="AI33" i="515"/>
  <c r="AI46" i="515"/>
  <c r="AH46" i="515"/>
  <c r="AI44" i="515"/>
  <c r="AH44" i="515"/>
  <c r="AI39" i="515"/>
  <c r="AH39" i="515"/>
  <c r="AI37" i="515"/>
  <c r="AH37" i="515"/>
  <c r="AI21" i="514"/>
  <c r="F10" i="356"/>
  <c r="AI17" i="515"/>
  <c r="AH38" i="511" s="1"/>
  <c r="AI23" i="514"/>
  <c r="AJ21" i="514"/>
  <c r="AJ17" i="514"/>
  <c r="L12" i="518" l="1"/>
  <c r="N12" i="518" s="1"/>
  <c r="K14" i="518" l="1"/>
  <c r="L14" i="518"/>
  <c r="B12" i="480"/>
  <c r="B19" i="480" l="1"/>
  <c r="B20" i="480"/>
  <c r="B21" i="480"/>
  <c r="B22" i="480"/>
  <c r="B23" i="480"/>
  <c r="B24" i="480"/>
  <c r="B25" i="480"/>
  <c r="B26" i="480"/>
  <c r="B27" i="480"/>
  <c r="B28" i="480"/>
  <c r="B29" i="480"/>
  <c r="B30" i="480"/>
  <c r="B31" i="480"/>
  <c r="B32" i="480"/>
  <c r="B33" i="480"/>
  <c r="B34" i="480"/>
  <c r="B35" i="480"/>
  <c r="B36" i="480"/>
  <c r="B37" i="480"/>
  <c r="B38" i="480"/>
  <c r="B39" i="480"/>
  <c r="B40" i="480"/>
  <c r="B41" i="480"/>
  <c r="B42" i="480"/>
  <c r="B43" i="480"/>
  <c r="B44" i="480"/>
  <c r="B45" i="480"/>
  <c r="B46" i="480"/>
  <c r="B47" i="480"/>
  <c r="B48" i="480"/>
  <c r="B49" i="480"/>
  <c r="B50" i="480"/>
  <c r="B51" i="480"/>
  <c r="B52" i="480"/>
  <c r="B53" i="480"/>
  <c r="B54" i="480"/>
  <c r="B55" i="480"/>
  <c r="B56" i="480"/>
  <c r="B57" i="480"/>
  <c r="B58" i="480"/>
  <c r="B59" i="480"/>
  <c r="B60" i="480"/>
  <c r="B61" i="480"/>
  <c r="B62" i="480"/>
  <c r="B64" i="480"/>
  <c r="B65" i="480"/>
  <c r="B66" i="480"/>
  <c r="B67" i="480"/>
  <c r="B68" i="480"/>
  <c r="B69" i="480"/>
  <c r="B70" i="480"/>
  <c r="B71" i="480"/>
  <c r="B72" i="480"/>
  <c r="B73" i="480"/>
  <c r="B74" i="480"/>
  <c r="B75" i="480"/>
  <c r="B76" i="480"/>
  <c r="B77" i="480"/>
  <c r="B78" i="480"/>
  <c r="B79" i="480"/>
  <c r="B80" i="480"/>
  <c r="B81" i="480"/>
  <c r="B82" i="480"/>
  <c r="B83" i="480"/>
  <c r="B84" i="480"/>
  <c r="B85" i="480"/>
  <c r="B86" i="480"/>
  <c r="B87" i="480"/>
  <c r="B88" i="480"/>
  <c r="B89" i="480"/>
  <c r="B18" i="480"/>
  <c r="A5" i="362"/>
  <c r="D16" i="362"/>
  <c r="U44" i="354"/>
  <c r="Q44" i="354"/>
  <c r="U66" i="510" s="1"/>
  <c r="E44" i="354"/>
  <c r="U64" i="510" s="1"/>
  <c r="F39" i="354"/>
  <c r="M39" i="354"/>
  <c r="U42" i="354" s="1"/>
  <c r="L39" i="354"/>
  <c r="K39" i="354"/>
  <c r="J39" i="354"/>
  <c r="I39" i="354"/>
  <c r="Q42" i="354" s="1"/>
  <c r="U65" i="510" s="1"/>
  <c r="H39" i="354"/>
  <c r="G39" i="354"/>
  <c r="E38" i="354"/>
  <c r="D38" i="354"/>
  <c r="C38" i="354"/>
  <c r="M37" i="354"/>
  <c r="I42" i="354" s="1"/>
  <c r="F37" i="354"/>
  <c r="L37" i="354"/>
  <c r="J37" i="354"/>
  <c r="I37" i="354"/>
  <c r="E42" i="354" s="1"/>
  <c r="H37" i="354"/>
  <c r="G37" i="354"/>
  <c r="U71" i="510" l="1"/>
  <c r="U71" i="511"/>
  <c r="U70" i="511"/>
  <c r="U70" i="510"/>
  <c r="U68" i="511"/>
  <c r="U68" i="510"/>
  <c r="U63" i="510"/>
  <c r="U63" i="511"/>
  <c r="U114" i="510"/>
  <c r="U121" i="510" l="1"/>
  <c r="U158" i="510"/>
  <c r="U155" i="510"/>
  <c r="N13" i="480" l="1"/>
  <c r="M13" i="480"/>
  <c r="T16" i="515" l="1"/>
  <c r="T17" i="515"/>
  <c r="T18" i="515"/>
  <c r="H19" i="515"/>
  <c r="I19" i="515"/>
  <c r="J19" i="515"/>
  <c r="K19" i="515"/>
  <c r="L19" i="515"/>
  <c r="M19" i="515"/>
  <c r="N19" i="515"/>
  <c r="O19" i="515"/>
  <c r="P19" i="515"/>
  <c r="Q19" i="515"/>
  <c r="R19" i="515"/>
  <c r="S19" i="515"/>
  <c r="T20" i="515"/>
  <c r="T21" i="515"/>
  <c r="T22" i="515"/>
  <c r="H23" i="515"/>
  <c r="I23" i="515"/>
  <c r="J23" i="515"/>
  <c r="K23" i="515"/>
  <c r="L23" i="515"/>
  <c r="M23" i="515"/>
  <c r="N23" i="515"/>
  <c r="O23" i="515"/>
  <c r="P23" i="515"/>
  <c r="Q23" i="515"/>
  <c r="R23" i="515"/>
  <c r="S23" i="515"/>
  <c r="T24" i="515"/>
  <c r="T25" i="515"/>
  <c r="T26" i="515"/>
  <c r="H27" i="515"/>
  <c r="I27" i="515"/>
  <c r="J27" i="515"/>
  <c r="K27" i="515"/>
  <c r="L27" i="515"/>
  <c r="M27" i="515"/>
  <c r="N27" i="515"/>
  <c r="O27" i="515"/>
  <c r="P27" i="515"/>
  <c r="Q27" i="515"/>
  <c r="R27" i="515"/>
  <c r="S27" i="515"/>
  <c r="T28" i="515"/>
  <c r="T29" i="515"/>
  <c r="T30" i="515"/>
  <c r="T34" i="515" s="1"/>
  <c r="H31" i="515"/>
  <c r="I31" i="515"/>
  <c r="J31" i="515"/>
  <c r="K31" i="515"/>
  <c r="L31" i="515"/>
  <c r="M31" i="515"/>
  <c r="N31" i="515"/>
  <c r="O31" i="515"/>
  <c r="P31" i="515"/>
  <c r="Q31" i="515"/>
  <c r="R31" i="515"/>
  <c r="S31" i="515"/>
  <c r="U32" i="515"/>
  <c r="V32" i="515"/>
  <c r="T33" i="515"/>
  <c r="U33" i="515"/>
  <c r="V33" i="515"/>
  <c r="W33" i="515"/>
  <c r="X33" i="515"/>
  <c r="Y33" i="515"/>
  <c r="X40" i="515" s="1"/>
  <c r="Z33" i="515"/>
  <c r="AA33" i="515"/>
  <c r="AB33" i="515"/>
  <c r="AB40" i="515" s="1"/>
  <c r="AC33" i="515"/>
  <c r="AD33" i="515"/>
  <c r="AB38" i="515" s="1"/>
  <c r="U34" i="515"/>
  <c r="V34" i="515"/>
  <c r="W35" i="515"/>
  <c r="X35" i="515"/>
  <c r="Y35" i="515"/>
  <c r="X45" i="515" s="1"/>
  <c r="Z35" i="515"/>
  <c r="X43" i="515" s="1"/>
  <c r="AA35" i="515"/>
  <c r="AB45" i="515" s="1"/>
  <c r="AB35" i="515"/>
  <c r="AC35" i="515"/>
  <c r="AD35" i="515"/>
  <c r="AB43" i="515" s="1"/>
  <c r="X38" i="515"/>
  <c r="T16" i="514"/>
  <c r="T17" i="514"/>
  <c r="T18" i="514"/>
  <c r="T19" i="514"/>
  <c r="T20" i="514"/>
  <c r="T21" i="514"/>
  <c r="T22" i="514"/>
  <c r="T23" i="514"/>
  <c r="U24" i="514"/>
  <c r="V24" i="514"/>
  <c r="U25" i="514"/>
  <c r="D37" i="354" s="1"/>
  <c r="V25" i="514"/>
  <c r="E37" i="354" s="1"/>
  <c r="W25" i="514"/>
  <c r="X25" i="514"/>
  <c r="Y25" i="514"/>
  <c r="Z25" i="514"/>
  <c r="X27" i="514" s="1"/>
  <c r="AA25" i="514"/>
  <c r="AB25" i="514"/>
  <c r="K37" i="354" s="1"/>
  <c r="AC25" i="514"/>
  <c r="AD25" i="514"/>
  <c r="AB27" i="514" s="1"/>
  <c r="M16" i="511" l="1"/>
  <c r="M16" i="510"/>
  <c r="V16" i="510" s="1"/>
  <c r="E36" i="354"/>
  <c r="M15" i="511"/>
  <c r="J31" i="511" s="1"/>
  <c r="T31" i="511" s="1"/>
  <c r="M15" i="510"/>
  <c r="D36" i="354"/>
  <c r="T32" i="515"/>
  <c r="T25" i="514"/>
  <c r="C37" i="354" s="1"/>
  <c r="X29" i="514"/>
  <c r="T24" i="514"/>
  <c r="T23" i="515"/>
  <c r="T19" i="515"/>
  <c r="AB29" i="514"/>
  <c r="AJ23" i="514" s="1"/>
  <c r="I44" i="354" s="1"/>
  <c r="T27" i="515"/>
  <c r="T31" i="515"/>
  <c r="U158" i="511"/>
  <c r="AB156" i="511" s="1"/>
  <c r="U155" i="511"/>
  <c r="AB155" i="511" s="1"/>
  <c r="Q148" i="511"/>
  <c r="U148" i="511" s="1"/>
  <c r="Q147" i="511"/>
  <c r="U147" i="511" s="1"/>
  <c r="Q143" i="511"/>
  <c r="U143" i="511" s="1"/>
  <c r="Q139" i="511"/>
  <c r="U139" i="511" s="1"/>
  <c r="Q138" i="511"/>
  <c r="U138" i="511" s="1"/>
  <c r="Q135" i="511"/>
  <c r="U135" i="511" s="1"/>
  <c r="Q134" i="511"/>
  <c r="U134" i="511" s="1"/>
  <c r="Q130" i="511"/>
  <c r="U130" i="511" s="1"/>
  <c r="U127" i="511"/>
  <c r="U125" i="511"/>
  <c r="U121" i="511"/>
  <c r="U114" i="511"/>
  <c r="AB78" i="511"/>
  <c r="Q99" i="511" s="1"/>
  <c r="K48" i="511"/>
  <c r="U41" i="511"/>
  <c r="U42" i="511" s="1"/>
  <c r="J32" i="511"/>
  <c r="T32" i="511" s="1"/>
  <c r="Q17" i="511"/>
  <c r="J26" i="511" s="1"/>
  <c r="T26" i="511" s="1"/>
  <c r="V16" i="511"/>
  <c r="V15" i="511"/>
  <c r="AB156" i="510"/>
  <c r="AB155" i="510"/>
  <c r="Q148" i="510"/>
  <c r="U148" i="510" s="1"/>
  <c r="Q147" i="510"/>
  <c r="U147" i="510" s="1"/>
  <c r="Q143" i="510"/>
  <c r="U143" i="510" s="1"/>
  <c r="Q139" i="510"/>
  <c r="U139" i="510" s="1"/>
  <c r="Q138" i="510"/>
  <c r="U138" i="510" s="1"/>
  <c r="Q135" i="510"/>
  <c r="U135" i="510" s="1"/>
  <c r="Q134" i="510"/>
  <c r="U134" i="510" s="1"/>
  <c r="Q130" i="510"/>
  <c r="U130" i="510" s="1"/>
  <c r="U127" i="510"/>
  <c r="U125" i="510"/>
  <c r="AB78" i="510"/>
  <c r="K48" i="510"/>
  <c r="U41" i="510"/>
  <c r="U42" i="510" s="1"/>
  <c r="J32" i="510"/>
  <c r="T32" i="510" s="1"/>
  <c r="J31" i="510"/>
  <c r="T31" i="510" s="1"/>
  <c r="Q17" i="510"/>
  <c r="J26" i="510" s="1"/>
  <c r="T26" i="510" s="1"/>
  <c r="M17" i="510"/>
  <c r="J25" i="510" s="1"/>
  <c r="T25" i="510" s="1"/>
  <c r="V15" i="510"/>
  <c r="Q105" i="510" l="1"/>
  <c r="U105" i="510"/>
  <c r="M17" i="511"/>
  <c r="U105" i="511"/>
  <c r="U69" i="511"/>
  <c r="Q144" i="511" s="1"/>
  <c r="U144" i="511" s="1"/>
  <c r="U142" i="511" s="1"/>
  <c r="U69" i="510"/>
  <c r="Q144" i="510" s="1"/>
  <c r="U144" i="510" s="1"/>
  <c r="U142" i="510" s="1"/>
  <c r="U146" i="511"/>
  <c r="J25" i="511"/>
  <c r="T25" i="511" s="1"/>
  <c r="U146" i="510"/>
  <c r="U133" i="510"/>
  <c r="V17" i="511"/>
  <c r="Q115" i="511" s="1"/>
  <c r="Q79" i="511"/>
  <c r="Q87" i="511"/>
  <c r="Q91" i="511"/>
  <c r="Q97" i="511"/>
  <c r="Q81" i="511"/>
  <c r="AB105" i="510"/>
  <c r="U137" i="510"/>
  <c r="U133" i="511"/>
  <c r="U28" i="510"/>
  <c r="Q112" i="510" s="1"/>
  <c r="Z76" i="511"/>
  <c r="U137" i="511"/>
  <c r="U124" i="511"/>
  <c r="Q99" i="510"/>
  <c r="Z76" i="510"/>
  <c r="U124" i="510"/>
  <c r="AB109" i="511"/>
  <c r="Q109" i="511"/>
  <c r="AB105" i="511"/>
  <c r="Q83" i="511"/>
  <c r="Q93" i="511"/>
  <c r="Q101" i="511"/>
  <c r="U101" i="511" s="1"/>
  <c r="M115" i="511"/>
  <c r="Q85" i="511"/>
  <c r="Q95" i="511"/>
  <c r="V17" i="510"/>
  <c r="Q115" i="510" s="1"/>
  <c r="Q81" i="510"/>
  <c r="Q97" i="510"/>
  <c r="Q83" i="510"/>
  <c r="Q101" i="510"/>
  <c r="U101" i="510" s="1"/>
  <c r="M115" i="510"/>
  <c r="Q93" i="510"/>
  <c r="Q91" i="510"/>
  <c r="U77" i="510" s="1"/>
  <c r="Q85" i="510"/>
  <c r="Q95" i="510"/>
  <c r="Q109" i="510"/>
  <c r="U27" i="510"/>
  <c r="Q79" i="510"/>
  <c r="Q87" i="510"/>
  <c r="U27" i="511" l="1"/>
  <c r="U28" i="511"/>
  <c r="Q112" i="511" s="1"/>
  <c r="U120" i="510"/>
  <c r="Q114" i="510"/>
  <c r="AA114" i="510" s="1"/>
  <c r="Q120" i="510"/>
  <c r="U77" i="511"/>
  <c r="U76" i="511" s="1"/>
  <c r="U76" i="510"/>
  <c r="Q114" i="511" l="1"/>
  <c r="U120" i="511"/>
  <c r="AB151" i="511" s="1"/>
  <c r="AA115" i="510"/>
  <c r="AB151" i="510"/>
  <c r="AA114" i="511" l="1"/>
  <c r="AA115" i="511"/>
  <c r="AB154" i="511"/>
  <c r="AB154" i="510"/>
  <c r="U53" i="408"/>
  <c r="P53" i="408"/>
  <c r="P50" i="408"/>
  <c r="U50" i="408" s="1"/>
  <c r="U44" i="408"/>
  <c r="P44" i="408"/>
  <c r="P41" i="408"/>
  <c r="P37" i="408"/>
  <c r="U37" i="408" s="1"/>
  <c r="P35" i="408"/>
  <c r="U35" i="408" s="1"/>
  <c r="R19" i="408"/>
  <c r="U163" i="401"/>
  <c r="AB161" i="401" s="1"/>
  <c r="AB160" i="401"/>
  <c r="U160" i="401"/>
  <c r="Q153" i="401"/>
  <c r="U153" i="401" s="1"/>
  <c r="U151" i="401" s="1"/>
  <c r="U152" i="401"/>
  <c r="Q152" i="401"/>
  <c r="Q149" i="401"/>
  <c r="U149" i="401" s="1"/>
  <c r="Q148" i="401"/>
  <c r="U148" i="401" s="1"/>
  <c r="U144" i="401"/>
  <c r="Q144" i="401"/>
  <c r="U143" i="401"/>
  <c r="U142" i="401" s="1"/>
  <c r="Q143" i="401"/>
  <c r="Q140" i="401"/>
  <c r="U140" i="401" s="1"/>
  <c r="U139" i="401"/>
  <c r="U138" i="401" s="1"/>
  <c r="Q139" i="401"/>
  <c r="U135" i="401"/>
  <c r="Q135" i="401"/>
  <c r="U132" i="401"/>
  <c r="U129" i="401" s="1"/>
  <c r="U130" i="401"/>
  <c r="U126" i="401"/>
  <c r="U119" i="401"/>
  <c r="Q114" i="401"/>
  <c r="U114" i="401" s="1"/>
  <c r="Q102" i="401"/>
  <c r="Q100" i="401"/>
  <c r="Q95" i="401"/>
  <c r="Q89" i="401"/>
  <c r="Q87" i="401"/>
  <c r="Q83" i="401"/>
  <c r="AB80" i="401"/>
  <c r="Q112" i="401" s="1"/>
  <c r="V49" i="401"/>
  <c r="Q48" i="401"/>
  <c r="M48" i="401"/>
  <c r="U41" i="401"/>
  <c r="AB92" i="401" s="1"/>
  <c r="U40" i="401"/>
  <c r="J31" i="401"/>
  <c r="T31" i="401" s="1"/>
  <c r="T30" i="401"/>
  <c r="J30" i="401"/>
  <c r="V17" i="401"/>
  <c r="Q120" i="401" s="1"/>
  <c r="Q17" i="401"/>
  <c r="J25" i="401" s="1"/>
  <c r="T25" i="401" s="1"/>
  <c r="M17" i="401"/>
  <c r="J24" i="401" s="1"/>
  <c r="T24" i="401" s="1"/>
  <c r="V16" i="401"/>
  <c r="V15" i="401"/>
  <c r="M120" i="401" s="1"/>
  <c r="U42" i="390"/>
  <c r="U39" i="390"/>
  <c r="U35" i="390"/>
  <c r="U31" i="390"/>
  <c r="U27" i="390"/>
  <c r="U12" i="390"/>
  <c r="U46" i="390" s="1"/>
  <c r="P53" i="337"/>
  <c r="U53" i="337" s="1"/>
  <c r="P50" i="337"/>
  <c r="U50" i="337" s="1"/>
  <c r="U37" i="337"/>
  <c r="P37" i="337"/>
  <c r="P35" i="337"/>
  <c r="U35" i="337" s="1"/>
  <c r="P14" i="337"/>
  <c r="H19" i="337" s="1"/>
  <c r="U163" i="353"/>
  <c r="AB161" i="353"/>
  <c r="U160" i="353"/>
  <c r="AB160" i="353" s="1"/>
  <c r="Q153" i="353"/>
  <c r="U153" i="353" s="1"/>
  <c r="Q152" i="353"/>
  <c r="U152" i="353" s="1"/>
  <c r="U151" i="353" s="1"/>
  <c r="Q149" i="353"/>
  <c r="U149" i="353" s="1"/>
  <c r="U147" i="353" s="1"/>
  <c r="U148" i="353"/>
  <c r="Q148" i="353"/>
  <c r="Q144" i="353"/>
  <c r="U144" i="353" s="1"/>
  <c r="Q143" i="353"/>
  <c r="U143" i="353" s="1"/>
  <c r="U140" i="353"/>
  <c r="Q140" i="353"/>
  <c r="U139" i="353"/>
  <c r="U138" i="353" s="1"/>
  <c r="Q139" i="353"/>
  <c r="Q135" i="353"/>
  <c r="U135" i="353" s="1"/>
  <c r="U132" i="353"/>
  <c r="U130" i="353"/>
  <c r="U129" i="353" s="1"/>
  <c r="U126" i="353"/>
  <c r="U119" i="353"/>
  <c r="Q102" i="353"/>
  <c r="Q89" i="353"/>
  <c r="AB80" i="353"/>
  <c r="Q100" i="353" s="1"/>
  <c r="V49" i="353"/>
  <c r="Q48" i="353"/>
  <c r="M48" i="353"/>
  <c r="U40" i="353"/>
  <c r="U41" i="353" s="1"/>
  <c r="AB92" i="353" s="1"/>
  <c r="J31" i="353"/>
  <c r="T31" i="353" s="1"/>
  <c r="J30" i="353"/>
  <c r="T30" i="353" s="1"/>
  <c r="J25" i="353"/>
  <c r="T25" i="353" s="1"/>
  <c r="J24" i="353"/>
  <c r="T24" i="353" s="1"/>
  <c r="Q17" i="353"/>
  <c r="M17" i="353"/>
  <c r="V16" i="353"/>
  <c r="V15" i="353"/>
  <c r="V17" i="353" s="1"/>
  <c r="Q120" i="353" s="1"/>
  <c r="F36" i="355"/>
  <c r="U40" i="335"/>
  <c r="U37" i="335"/>
  <c r="U33" i="335"/>
  <c r="U29" i="335"/>
  <c r="U25" i="335"/>
  <c r="U11" i="335"/>
  <c r="U44" i="335" s="1"/>
  <c r="F13" i="480"/>
  <c r="D13" i="480"/>
  <c r="C13" i="480"/>
  <c r="H12" i="480"/>
  <c r="I12" i="480" s="1"/>
  <c r="J12" i="480" s="1"/>
  <c r="E11" i="480"/>
  <c r="Q6" i="480"/>
  <c r="B5" i="480"/>
  <c r="H13" i="480" l="1"/>
  <c r="G13" i="480"/>
  <c r="I11" i="480"/>
  <c r="U59" i="408"/>
  <c r="R19" i="337"/>
  <c r="P41" i="337" s="1"/>
  <c r="P44" i="337"/>
  <c r="U44" i="337" s="1"/>
  <c r="U27" i="353"/>
  <c r="U26" i="353"/>
  <c r="U59" i="337"/>
  <c r="AD92" i="401"/>
  <c r="AC92" i="401"/>
  <c r="AD92" i="353"/>
  <c r="AC92" i="353"/>
  <c r="U142" i="353"/>
  <c r="U26" i="401"/>
  <c r="U27" i="401"/>
  <c r="U147" i="401"/>
  <c r="E13" i="480"/>
  <c r="Z78" i="353"/>
  <c r="Q92" i="353"/>
  <c r="Q104" i="353"/>
  <c r="V48" i="401"/>
  <c r="Q85" i="401"/>
  <c r="Q98" i="401"/>
  <c r="U79" i="401" s="1"/>
  <c r="U78" i="401" s="1"/>
  <c r="Q106" i="353"/>
  <c r="Q109" i="353"/>
  <c r="M120" i="353"/>
  <c r="Q81" i="353"/>
  <c r="Q112" i="353"/>
  <c r="Z78" i="401"/>
  <c r="Q92" i="401"/>
  <c r="Q104" i="401"/>
  <c r="Q83" i="353"/>
  <c r="Q95" i="353"/>
  <c r="Q114" i="353"/>
  <c r="U114" i="353" s="1"/>
  <c r="Q106" i="401"/>
  <c r="V48" i="353"/>
  <c r="Q85" i="353"/>
  <c r="Q98" i="353"/>
  <c r="U79" i="353" s="1"/>
  <c r="U78" i="353" s="1"/>
  <c r="Q109" i="401"/>
  <c r="Q87" i="353"/>
  <c r="Q81" i="401"/>
  <c r="E27" i="362" l="1"/>
  <c r="I13" i="480"/>
  <c r="U125" i="353"/>
  <c r="Q117" i="353"/>
  <c r="Q125" i="353"/>
  <c r="Q119" i="353"/>
  <c r="AA119" i="353" s="1"/>
  <c r="U156" i="353"/>
  <c r="AB159" i="353" s="1"/>
  <c r="Q119" i="401"/>
  <c r="U125" i="401"/>
  <c r="U156" i="401" s="1"/>
  <c r="AB159" i="401" s="1"/>
  <c r="Q117" i="401"/>
  <c r="Q125" i="401"/>
  <c r="AA120" i="353"/>
  <c r="J13" i="480" l="1"/>
  <c r="AA119" i="401"/>
  <c r="AA120" i="401"/>
</calcChain>
</file>

<file path=xl/sharedStrings.xml><?xml version="1.0" encoding="utf-8"?>
<sst xmlns="http://schemas.openxmlformats.org/spreadsheetml/2006/main" count="4816" uniqueCount="795">
  <si>
    <t>提出書類一覧</t>
    <rPh sb="0" eb="2">
      <t>テイシュツ</t>
    </rPh>
    <rPh sb="2" eb="4">
      <t>ショルイ</t>
    </rPh>
    <rPh sb="4" eb="6">
      <t>イチラン</t>
    </rPh>
    <phoneticPr fontId="4"/>
  </si>
  <si>
    <t>交付申請</t>
    <rPh sb="0" eb="2">
      <t>コウフ</t>
    </rPh>
    <rPh sb="2" eb="4">
      <t>シンセイ</t>
    </rPh>
    <phoneticPr fontId="4"/>
  </si>
  <si>
    <t>実績報告</t>
    <rPh sb="0" eb="2">
      <t>ジッセキ</t>
    </rPh>
    <rPh sb="2" eb="4">
      <t>ホウコク</t>
    </rPh>
    <phoneticPr fontId="4"/>
  </si>
  <si>
    <t>消費税</t>
    <rPh sb="0" eb="3">
      <t>ショウヒゼイ</t>
    </rPh>
    <phoneticPr fontId="4"/>
  </si>
  <si>
    <t>第2号様式</t>
    <rPh sb="0" eb="1">
      <t>ダイ</t>
    </rPh>
    <rPh sb="2" eb="3">
      <t>ゴウ</t>
    </rPh>
    <rPh sb="3" eb="5">
      <t>ヨウシキ</t>
    </rPh>
    <phoneticPr fontId="4"/>
  </si>
  <si>
    <t>基準額
算出内訳</t>
    <rPh sb="0" eb="3">
      <t>キジュンガク</t>
    </rPh>
    <rPh sb="4" eb="6">
      <t>サンシュツ</t>
    </rPh>
    <rPh sb="6" eb="8">
      <t>ウチワケ</t>
    </rPh>
    <phoneticPr fontId="4"/>
  </si>
  <si>
    <t>第4号様式</t>
    <rPh sb="0" eb="1">
      <t>ダイ</t>
    </rPh>
    <rPh sb="2" eb="3">
      <t>ゴウ</t>
    </rPh>
    <rPh sb="3" eb="5">
      <t>ヨウシキ</t>
    </rPh>
    <phoneticPr fontId="4"/>
  </si>
  <si>
    <t>第3号様式</t>
    <rPh sb="0" eb="1">
      <t>ダイ</t>
    </rPh>
    <rPh sb="2" eb="3">
      <t>ゴウ</t>
    </rPh>
    <rPh sb="3" eb="5">
      <t>ヨウシキ</t>
    </rPh>
    <phoneticPr fontId="4"/>
  </si>
  <si>
    <t>別紙1</t>
    <rPh sb="0" eb="2">
      <t>ベッシ</t>
    </rPh>
    <phoneticPr fontId="4"/>
  </si>
  <si>
    <t>別紙2</t>
    <rPh sb="0" eb="2">
      <t>ベッシ</t>
    </rPh>
    <phoneticPr fontId="4"/>
  </si>
  <si>
    <t>（１）医療関係者研修費等補助金</t>
  </si>
  <si>
    <t>ア　中央ナースセンター事業（医療従事者等確保対策費）</t>
    <phoneticPr fontId="4"/>
  </si>
  <si>
    <t>◯</t>
    <phoneticPr fontId="4"/>
  </si>
  <si>
    <t>イ　看護職員確保対策特別事業（医療従事者等確保対策費）</t>
    <phoneticPr fontId="4"/>
  </si>
  <si>
    <t>ウ　看護教員教務主任養成講習会事業（医療従事者資質向上対策費）</t>
    <phoneticPr fontId="4"/>
  </si>
  <si>
    <t>エ　看護師の特定行為に係る研修機関支援事業（医療従事者資質向上対策費）</t>
    <phoneticPr fontId="4"/>
  </si>
  <si>
    <t>（ア）看護師の特定行為に係る研修機関導入促進支援事業</t>
  </si>
  <si>
    <t>（イ）看護師の特定行為に係る指定研修機関運営事業</t>
  </si>
  <si>
    <t>オ　プログラム責任者養成講習会事業（医療従事者資質向上対策費）</t>
    <phoneticPr fontId="4"/>
  </si>
  <si>
    <t>カ　歯科医師臨床研修指導医講習会事業（医療従事者資質向上対策費）</t>
    <phoneticPr fontId="4"/>
  </si>
  <si>
    <t>（ア）プログラム責任者講習会</t>
  </si>
  <si>
    <t>（イ）臨床研修活性化推進特別事業</t>
  </si>
  <si>
    <t>キ　医療関係職種実習施設指導者等養成講習会事業（医療従事者資質向上対策費）</t>
    <phoneticPr fontId="4"/>
  </si>
  <si>
    <t>ク　薬剤師生涯教育推進事業（医薬品適正使用推進費）</t>
    <phoneticPr fontId="4"/>
  </si>
  <si>
    <t>ケ　遠隔医療従事者研修事業（医療従事者資質向上対策費）</t>
    <phoneticPr fontId="4"/>
  </si>
  <si>
    <t>コ　災害医療コーディネーター研修事業（医療従事者資質向上対策費）</t>
    <phoneticPr fontId="4"/>
  </si>
  <si>
    <t>（ア）都道府県災害医療コーディネーター研修事業</t>
  </si>
  <si>
    <t>（イ）地域災害医療コーディネーター研修事業</t>
  </si>
  <si>
    <t>サ　外傷外科医養成研修事業（医療従事者資質向上対策費）</t>
    <phoneticPr fontId="4"/>
  </si>
  <si>
    <t>（２）臨床研修費等補助金</t>
  </si>
  <si>
    <t>臨床研修事業等（医療提供体制確保対策費）</t>
  </si>
  <si>
    <t>ア　医師</t>
    <phoneticPr fontId="4"/>
  </si>
  <si>
    <t>イ　歯科医師</t>
    <phoneticPr fontId="4"/>
  </si>
  <si>
    <t>事業名</t>
    <rPh sb="0" eb="2">
      <t>ジギョウ</t>
    </rPh>
    <rPh sb="2" eb="3">
      <t>メイ</t>
    </rPh>
    <phoneticPr fontId="4"/>
  </si>
  <si>
    <t>送付先</t>
    <rPh sb="0" eb="3">
      <t>ソウフサキ</t>
    </rPh>
    <phoneticPr fontId="4"/>
  </si>
  <si>
    <t>補助金名</t>
    <rPh sb="0" eb="3">
      <t>ホジョキン</t>
    </rPh>
    <rPh sb="3" eb="4">
      <t>メイ</t>
    </rPh>
    <phoneticPr fontId="4"/>
  </si>
  <si>
    <t>費目列挙</t>
    <rPh sb="0" eb="2">
      <t>ヒモク</t>
    </rPh>
    <rPh sb="2" eb="4">
      <t>レッキョ</t>
    </rPh>
    <phoneticPr fontId="4"/>
  </si>
  <si>
    <t>最終列</t>
    <rPh sb="0" eb="2">
      <t>サイシュウ</t>
    </rPh>
    <rPh sb="2" eb="3">
      <t>レツ</t>
    </rPh>
    <phoneticPr fontId="4"/>
  </si>
  <si>
    <t>区分１</t>
    <rPh sb="0" eb="2">
      <t>クブン</t>
    </rPh>
    <phoneticPr fontId="4"/>
  </si>
  <si>
    <t>区分２</t>
    <rPh sb="0" eb="2">
      <t>クブン</t>
    </rPh>
    <phoneticPr fontId="4"/>
  </si>
  <si>
    <t>基準額（区分１）</t>
    <rPh sb="0" eb="2">
      <t>キジュン</t>
    </rPh>
    <rPh sb="2" eb="3">
      <t>ガク</t>
    </rPh>
    <rPh sb="4" eb="6">
      <t>クブン</t>
    </rPh>
    <phoneticPr fontId="4"/>
  </si>
  <si>
    <t>基準額（区分２）</t>
    <rPh sb="0" eb="2">
      <t>キジュン</t>
    </rPh>
    <rPh sb="2" eb="3">
      <t>ガク</t>
    </rPh>
    <rPh sb="4" eb="6">
      <t>クブン</t>
    </rPh>
    <phoneticPr fontId="4"/>
  </si>
  <si>
    <t>一般用医薬品適正使用推進のための研修事業</t>
    <rPh sb="0" eb="2">
      <t>イッパン</t>
    </rPh>
    <rPh sb="2" eb="3">
      <t>ヨウ</t>
    </rPh>
    <rPh sb="3" eb="6">
      <t>イヤクヒン</t>
    </rPh>
    <rPh sb="6" eb="8">
      <t>テキセイ</t>
    </rPh>
    <rPh sb="8" eb="10">
      <t>シヨウ</t>
    </rPh>
    <rPh sb="10" eb="12">
      <t>スイシン</t>
    </rPh>
    <rPh sb="16" eb="18">
      <t>ケンシュウ</t>
    </rPh>
    <rPh sb="18" eb="20">
      <t>ジギョウ</t>
    </rPh>
    <phoneticPr fontId="4"/>
  </si>
  <si>
    <t>　厚生労働大臣　　殿</t>
  </si>
  <si>
    <t>年度医療関係者研修費等補助金の（変更）交付申請書</t>
    <rPh sb="16" eb="18">
      <t>ヘンコウ</t>
    </rPh>
    <rPh sb="23" eb="24">
      <t>ショ</t>
    </rPh>
    <phoneticPr fontId="4"/>
  </si>
  <si>
    <t>諸謝金</t>
    <rPh sb="0" eb="1">
      <t>ショ</t>
    </rPh>
    <rPh sb="1" eb="3">
      <t>シャキン</t>
    </rPh>
    <phoneticPr fontId="4"/>
  </si>
  <si>
    <t>　</t>
    <phoneticPr fontId="4"/>
  </si>
  <si>
    <t>旅費</t>
    <rPh sb="0" eb="2">
      <t>リョヒ</t>
    </rPh>
    <phoneticPr fontId="4"/>
  </si>
  <si>
    <t>消耗品費</t>
    <rPh sb="0" eb="3">
      <t>ショウモウヒン</t>
    </rPh>
    <rPh sb="3" eb="4">
      <t>ヒ</t>
    </rPh>
    <phoneticPr fontId="4"/>
  </si>
  <si>
    <t>印刷製本費</t>
    <rPh sb="0" eb="2">
      <t>インサツ</t>
    </rPh>
    <rPh sb="2" eb="4">
      <t>セイホン</t>
    </rPh>
    <rPh sb="4" eb="5">
      <t>ヒ</t>
    </rPh>
    <phoneticPr fontId="4"/>
  </si>
  <si>
    <t>通信運搬費</t>
    <rPh sb="0" eb="2">
      <t>ツウシン</t>
    </rPh>
    <rPh sb="2" eb="5">
      <t>ウンパンヒ</t>
    </rPh>
    <phoneticPr fontId="4"/>
  </si>
  <si>
    <t>借料及び損料（会場借料、機器借料）</t>
    <rPh sb="0" eb="2">
      <t>シャクリョウ</t>
    </rPh>
    <rPh sb="2" eb="3">
      <t>オヨ</t>
    </rPh>
    <rPh sb="4" eb="6">
      <t>ソンリョウ</t>
    </rPh>
    <rPh sb="7" eb="9">
      <t>カイジョウ</t>
    </rPh>
    <rPh sb="9" eb="11">
      <t>シャクリョウ</t>
    </rPh>
    <rPh sb="12" eb="14">
      <t>キキ</t>
    </rPh>
    <rPh sb="14" eb="16">
      <t>シャクリョウ</t>
    </rPh>
    <phoneticPr fontId="4"/>
  </si>
  <si>
    <t>会議費</t>
    <rPh sb="0" eb="3">
      <t>カイギヒ</t>
    </rPh>
    <phoneticPr fontId="4"/>
  </si>
  <si>
    <t>　　</t>
    <phoneticPr fontId="4"/>
  </si>
  <si>
    <t>事業計画書</t>
    <phoneticPr fontId="4"/>
  </si>
  <si>
    <t>臨床研修事業</t>
    <phoneticPr fontId="4"/>
  </si>
  <si>
    <t>　地方厚生局長　　殿</t>
    <rPh sb="1" eb="3">
      <t>チホウ</t>
    </rPh>
    <rPh sb="3" eb="6">
      <t>コウセイキョク</t>
    </rPh>
    <rPh sb="6" eb="7">
      <t>オサ</t>
    </rPh>
    <phoneticPr fontId="4"/>
  </si>
  <si>
    <t>年度臨床研修費等補助金の（変更）交付申請書</t>
    <rPh sb="13" eb="15">
      <t>ヘンコウ</t>
    </rPh>
    <rPh sb="20" eb="21">
      <t>ショ</t>
    </rPh>
    <phoneticPr fontId="4"/>
  </si>
  <si>
    <t>（Ⅰ　教育指導経費）</t>
    <phoneticPr fontId="4"/>
  </si>
  <si>
    <t>１　研修管理委員会等経費</t>
    <phoneticPr fontId="4"/>
  </si>
  <si>
    <t>諸謝金</t>
    <rPh sb="0" eb="3">
      <t>ショシャキン</t>
    </rPh>
    <phoneticPr fontId="5"/>
  </si>
  <si>
    <t>旅費</t>
    <rPh sb="0" eb="1">
      <t>タビ</t>
    </rPh>
    <rPh sb="1" eb="2">
      <t>ヒ</t>
    </rPh>
    <phoneticPr fontId="5"/>
  </si>
  <si>
    <t>消耗品費</t>
    <rPh sb="0" eb="1">
      <t>ケ</t>
    </rPh>
    <rPh sb="1" eb="2">
      <t>モウ</t>
    </rPh>
    <rPh sb="2" eb="3">
      <t>シナ</t>
    </rPh>
    <rPh sb="3" eb="4">
      <t>ヒ</t>
    </rPh>
    <phoneticPr fontId="5"/>
  </si>
  <si>
    <t>印刷製本費</t>
    <rPh sb="0" eb="1">
      <t>イン</t>
    </rPh>
    <rPh sb="1" eb="2">
      <t>サツ</t>
    </rPh>
    <rPh sb="2" eb="3">
      <t>セイ</t>
    </rPh>
    <rPh sb="3" eb="4">
      <t>ホン</t>
    </rPh>
    <rPh sb="4" eb="5">
      <t>ヒ</t>
    </rPh>
    <phoneticPr fontId="5"/>
  </si>
  <si>
    <t>通信運搬費</t>
    <rPh sb="0" eb="2">
      <t>ツウシン</t>
    </rPh>
    <rPh sb="2" eb="4">
      <t>ウンパン</t>
    </rPh>
    <rPh sb="4" eb="5">
      <t>ヒ</t>
    </rPh>
    <phoneticPr fontId="5"/>
  </si>
  <si>
    <t>会議費</t>
    <rPh sb="0" eb="3">
      <t>カイギヒ</t>
    </rPh>
    <phoneticPr fontId="5"/>
  </si>
  <si>
    <t xml:space="preserve"> </t>
  </si>
  <si>
    <t>２　プログラム責任者人件費（プログラム管理に係るもの）</t>
    <phoneticPr fontId="4"/>
  </si>
  <si>
    <t>職員基本給</t>
    <rPh sb="0" eb="2">
      <t>ショクイン</t>
    </rPh>
    <rPh sb="2" eb="5">
      <t>キホンキュウ</t>
    </rPh>
    <phoneticPr fontId="4"/>
  </si>
  <si>
    <t>職員諸手当</t>
    <rPh sb="0" eb="2">
      <t>ショクイン</t>
    </rPh>
    <rPh sb="2" eb="5">
      <t>ショテアテ</t>
    </rPh>
    <phoneticPr fontId="4"/>
  </si>
  <si>
    <t>　</t>
  </si>
  <si>
    <t>３　指導医及びプログラム責任者の補助者雇上経費</t>
    <phoneticPr fontId="4"/>
  </si>
  <si>
    <t>職員諸手当（非常勤）</t>
    <rPh sb="0" eb="2">
      <t>ショクイン</t>
    </rPh>
    <rPh sb="2" eb="5">
      <t>ショテアテ</t>
    </rPh>
    <rPh sb="6" eb="9">
      <t>ヒジョウキン</t>
    </rPh>
    <phoneticPr fontId="4"/>
  </si>
  <si>
    <t>非常勤職員手当</t>
    <rPh sb="0" eb="3">
      <t>ヒジョウキン</t>
    </rPh>
    <rPh sb="3" eb="5">
      <t>ショクイン</t>
    </rPh>
    <rPh sb="5" eb="7">
      <t>テアテ</t>
    </rPh>
    <phoneticPr fontId="4"/>
  </si>
  <si>
    <t>４　通信運搬費</t>
    <rPh sb="2" eb="4">
      <t>ツウシン</t>
    </rPh>
    <rPh sb="4" eb="6">
      <t>ウンパン</t>
    </rPh>
    <rPh sb="6" eb="7">
      <t>ヒ</t>
    </rPh>
    <phoneticPr fontId="4"/>
  </si>
  <si>
    <t>５　指導医、プログラム責任者（研修医指導分）にかかる経費</t>
    <rPh sb="2" eb="5">
      <t>シドウイ</t>
    </rPh>
    <rPh sb="11" eb="14">
      <t>セキニンシャ</t>
    </rPh>
    <rPh sb="15" eb="18">
      <t>ケンシュウイ</t>
    </rPh>
    <rPh sb="18" eb="20">
      <t>シドウ</t>
    </rPh>
    <rPh sb="20" eb="21">
      <t>ブン</t>
    </rPh>
    <rPh sb="26" eb="28">
      <t>ケイヒ</t>
    </rPh>
    <phoneticPr fontId="4"/>
  </si>
  <si>
    <t>６　情報収集及び学会等出席経費</t>
    <phoneticPr fontId="4"/>
  </si>
  <si>
    <t>備品費（図書）</t>
    <rPh sb="0" eb="3">
      <t>ビヒンヒ</t>
    </rPh>
    <rPh sb="4" eb="6">
      <t>トショ</t>
    </rPh>
    <phoneticPr fontId="4"/>
  </si>
  <si>
    <t>消耗品（教材等材料費を含む）</t>
    <rPh sb="0" eb="2">
      <t>ショウモウ</t>
    </rPh>
    <rPh sb="2" eb="3">
      <t>ヒン</t>
    </rPh>
    <rPh sb="4" eb="6">
      <t>キョウザイ</t>
    </rPh>
    <rPh sb="6" eb="7">
      <t>トウ</t>
    </rPh>
    <rPh sb="7" eb="10">
      <t>ザイリョウヒ</t>
    </rPh>
    <rPh sb="11" eb="12">
      <t>フク</t>
    </rPh>
    <phoneticPr fontId="4"/>
  </si>
  <si>
    <t>７　剖検経費</t>
    <phoneticPr fontId="4"/>
  </si>
  <si>
    <t>諸謝金（臨床研修病院のみ）</t>
    <rPh sb="0" eb="1">
      <t>ショ</t>
    </rPh>
    <rPh sb="1" eb="3">
      <t>シャキン</t>
    </rPh>
    <rPh sb="4" eb="6">
      <t>リンショウ</t>
    </rPh>
    <rPh sb="6" eb="8">
      <t>ケンシュウ</t>
    </rPh>
    <rPh sb="8" eb="10">
      <t>ビョウイン</t>
    </rPh>
    <phoneticPr fontId="4"/>
  </si>
  <si>
    <t>旅費（臨床研修病院のみ）</t>
    <rPh sb="0" eb="2">
      <t>リョヒ</t>
    </rPh>
    <phoneticPr fontId="4"/>
  </si>
  <si>
    <t>消耗品費</t>
    <rPh sb="0" eb="2">
      <t>ショウモウ</t>
    </rPh>
    <rPh sb="2" eb="3">
      <t>ヒン</t>
    </rPh>
    <rPh sb="3" eb="4">
      <t>ヒ</t>
    </rPh>
    <phoneticPr fontId="4"/>
  </si>
  <si>
    <t>８へき地診療所等の研修経費</t>
    <rPh sb="3" eb="4">
      <t>チ</t>
    </rPh>
    <rPh sb="4" eb="6">
      <t>シンリョウ</t>
    </rPh>
    <rPh sb="6" eb="7">
      <t>ジョ</t>
    </rPh>
    <rPh sb="7" eb="8">
      <t>トウ</t>
    </rPh>
    <rPh sb="9" eb="11">
      <t>ケンシュウ</t>
    </rPh>
    <rPh sb="11" eb="13">
      <t>ケイヒ</t>
    </rPh>
    <phoneticPr fontId="4"/>
  </si>
  <si>
    <t>９　産婦人科宿日直研修事業費、小児科宿日直研修事業費</t>
    <rPh sb="2" eb="6">
      <t>サンフジンカ</t>
    </rPh>
    <rPh sb="6" eb="7">
      <t>シュク</t>
    </rPh>
    <rPh sb="7" eb="9">
      <t>ニッチョク</t>
    </rPh>
    <rPh sb="9" eb="11">
      <t>ケンシュウ</t>
    </rPh>
    <rPh sb="11" eb="13">
      <t>ジギョウ</t>
    </rPh>
    <rPh sb="13" eb="14">
      <t>ヒ</t>
    </rPh>
    <rPh sb="15" eb="18">
      <t>ショウニカ</t>
    </rPh>
    <rPh sb="18" eb="19">
      <t>シュク</t>
    </rPh>
    <rPh sb="19" eb="21">
      <t>ニッチョク</t>
    </rPh>
    <rPh sb="21" eb="23">
      <t>ケンシュウ</t>
    </rPh>
    <rPh sb="23" eb="25">
      <t>ジギョウ</t>
    </rPh>
    <rPh sb="25" eb="26">
      <t>ヒ</t>
    </rPh>
    <phoneticPr fontId="5"/>
  </si>
  <si>
    <t>宿日直手当</t>
    <phoneticPr fontId="4"/>
  </si>
  <si>
    <t>（１）産婦人科</t>
    <phoneticPr fontId="4"/>
  </si>
  <si>
    <t>（２）小児科</t>
    <phoneticPr fontId="4"/>
  </si>
  <si>
    <t>【オンコール手当】</t>
    <rPh sb="6" eb="8">
      <t>テアテ</t>
    </rPh>
    <phoneticPr fontId="4"/>
  </si>
  <si>
    <t>（Ⅱ　協議会開催経費）</t>
    <rPh sb="3" eb="6">
      <t>キョウギカイ</t>
    </rPh>
    <rPh sb="6" eb="8">
      <t>カイサイ</t>
    </rPh>
    <phoneticPr fontId="4"/>
  </si>
  <si>
    <t>（事務補助者雇上経費）</t>
    <rPh sb="1" eb="3">
      <t>ジム</t>
    </rPh>
    <rPh sb="3" eb="5">
      <t>ホジョ</t>
    </rPh>
    <rPh sb="5" eb="6">
      <t>シャ</t>
    </rPh>
    <rPh sb="6" eb="7">
      <t>ヤト</t>
    </rPh>
    <rPh sb="7" eb="8">
      <t>ジョウ</t>
    </rPh>
    <rPh sb="8" eb="10">
      <t>ケイヒ</t>
    </rPh>
    <phoneticPr fontId="4"/>
  </si>
  <si>
    <t>１　広域連携型プログラム作成経費</t>
    <rPh sb="2" eb="4">
      <t>コウイキ</t>
    </rPh>
    <rPh sb="4" eb="7">
      <t>レンケイガタ</t>
    </rPh>
    <rPh sb="12" eb="14">
      <t>サクセイ</t>
    </rPh>
    <rPh sb="14" eb="16">
      <t>ケイヒ</t>
    </rPh>
    <phoneticPr fontId="4"/>
  </si>
  <si>
    <t>　職員基本給</t>
    <rPh sb="1" eb="3">
      <t>ショクイン</t>
    </rPh>
    <rPh sb="3" eb="6">
      <t>キホンキュウ</t>
    </rPh>
    <phoneticPr fontId="4"/>
  </si>
  <si>
    <t>職員諸手当（非常勤含む）</t>
    <rPh sb="0" eb="2">
      <t>ショクイン</t>
    </rPh>
    <rPh sb="2" eb="5">
      <t>ショテアテ</t>
    </rPh>
    <rPh sb="6" eb="9">
      <t>ヒジョウキン</t>
    </rPh>
    <rPh sb="9" eb="10">
      <t>フク</t>
    </rPh>
    <phoneticPr fontId="4"/>
  </si>
  <si>
    <t>非常勤職員諸手当（事務補助者雇上経費）</t>
    <rPh sb="0" eb="3">
      <t>ヒジョウキン</t>
    </rPh>
    <rPh sb="3" eb="5">
      <t>ショクイン</t>
    </rPh>
    <rPh sb="5" eb="8">
      <t>ショテアテ</t>
    </rPh>
    <rPh sb="9" eb="11">
      <t>ジム</t>
    </rPh>
    <rPh sb="11" eb="14">
      <t>ホジョシャ</t>
    </rPh>
    <rPh sb="14" eb="15">
      <t>ヤトイ</t>
    </rPh>
    <rPh sb="15" eb="16">
      <t>ア</t>
    </rPh>
    <rPh sb="16" eb="18">
      <t>ケイヒ</t>
    </rPh>
    <phoneticPr fontId="4"/>
  </si>
  <si>
    <t>諸謝金</t>
    <rPh sb="0" eb="3">
      <t>ショシャキン</t>
    </rPh>
    <phoneticPr fontId="4"/>
  </si>
  <si>
    <t>通信運搬費</t>
    <rPh sb="0" eb="2">
      <t>ツウシン</t>
    </rPh>
    <rPh sb="2" eb="4">
      <t>ウンパン</t>
    </rPh>
    <rPh sb="4" eb="5">
      <t>ヒ</t>
    </rPh>
    <phoneticPr fontId="4"/>
  </si>
  <si>
    <t>２　第三者評価受審経費</t>
    <rPh sb="2" eb="5">
      <t>ダイサンシャ</t>
    </rPh>
    <rPh sb="5" eb="7">
      <t>ヒョウカ</t>
    </rPh>
    <rPh sb="7" eb="9">
      <t>ジュシン</t>
    </rPh>
    <rPh sb="9" eb="11">
      <t>ケイヒ</t>
    </rPh>
    <phoneticPr fontId="4"/>
  </si>
  <si>
    <t>雑役務費（手数料等）</t>
    <rPh sb="0" eb="4">
      <t>ザツエキムヒ</t>
    </rPh>
    <rPh sb="5" eb="8">
      <t>テスウリョウ</t>
    </rPh>
    <rPh sb="8" eb="9">
      <t>トウ</t>
    </rPh>
    <phoneticPr fontId="4"/>
  </si>
  <si>
    <t xml:space="preserve"> </t>
    <phoneticPr fontId="4"/>
  </si>
  <si>
    <t>教育指導経費</t>
  </si>
  <si>
    <t>地域協議会経費</t>
  </si>
  <si>
    <t>広域連携プログラム作成経費及び第三者評価受審経費</t>
    <phoneticPr fontId="4"/>
  </si>
  <si>
    <t>"手入力して下さい"</t>
    <rPh sb="1" eb="2">
      <t>テ</t>
    </rPh>
    <rPh sb="2" eb="4">
      <t>ニュウリョク</t>
    </rPh>
    <rPh sb="6" eb="7">
      <t>クダ</t>
    </rPh>
    <phoneticPr fontId="4"/>
  </si>
  <si>
    <t>歯科医師臨床研修事業</t>
    <phoneticPr fontId="4"/>
  </si>
  <si>
    <t>社会保険料</t>
    <rPh sb="0" eb="2">
      <t>シャカイ</t>
    </rPh>
    <rPh sb="2" eb="5">
      <t>ホケンリョウ</t>
    </rPh>
    <phoneticPr fontId="4"/>
  </si>
  <si>
    <t>３　通信運搬費</t>
    <rPh sb="2" eb="4">
      <t>ツウシン</t>
    </rPh>
    <rPh sb="4" eb="6">
      <t>ウンパン</t>
    </rPh>
    <rPh sb="6" eb="7">
      <t>ヒ</t>
    </rPh>
    <phoneticPr fontId="4"/>
  </si>
  <si>
    <t>４　指導歯科医、指導医（医科・歯科連携に資する科目分）</t>
    <rPh sb="2" eb="4">
      <t>シドウ</t>
    </rPh>
    <rPh sb="4" eb="7">
      <t>シカイ</t>
    </rPh>
    <rPh sb="8" eb="11">
      <t>シドウイ</t>
    </rPh>
    <rPh sb="12" eb="14">
      <t>イカ</t>
    </rPh>
    <rPh sb="15" eb="17">
      <t>シカ</t>
    </rPh>
    <rPh sb="17" eb="19">
      <t>レンケイ</t>
    </rPh>
    <rPh sb="20" eb="21">
      <t>シ</t>
    </rPh>
    <rPh sb="23" eb="25">
      <t>カモク</t>
    </rPh>
    <rPh sb="25" eb="26">
      <t>ブン</t>
    </rPh>
    <phoneticPr fontId="4"/>
  </si>
  <si>
    <t>プログラム責任者（研修歯科医指導分）に係る経費</t>
    <rPh sb="19" eb="20">
      <t>カカ</t>
    </rPh>
    <phoneticPr fontId="4"/>
  </si>
  <si>
    <t>非常勤職員手当</t>
    <rPh sb="0" eb="7">
      <t>ヒジョウキンショクインテアテ</t>
    </rPh>
    <phoneticPr fontId="4"/>
  </si>
  <si>
    <t>社会保険料</t>
    <rPh sb="0" eb="2">
      <t>シャカイ</t>
    </rPh>
    <rPh sb="2" eb="5">
      <t>ホケンリョウ</t>
    </rPh>
    <phoneticPr fontId="5"/>
  </si>
  <si>
    <t>５　消耗品費（歯科医学研究材料費含む）</t>
    <rPh sb="2" eb="4">
      <t>ショウモウ</t>
    </rPh>
    <rPh sb="4" eb="5">
      <t>ヒン</t>
    </rPh>
    <rPh sb="5" eb="6">
      <t>ヒ</t>
    </rPh>
    <rPh sb="7" eb="10">
      <t>シカイ</t>
    </rPh>
    <rPh sb="10" eb="11">
      <t>ガク</t>
    </rPh>
    <rPh sb="11" eb="13">
      <t>ケンキュウ</t>
    </rPh>
    <rPh sb="13" eb="16">
      <t>ザイリョウヒ</t>
    </rPh>
    <rPh sb="16" eb="17">
      <t>フク</t>
    </rPh>
    <phoneticPr fontId="4"/>
  </si>
  <si>
    <t>光熱水料</t>
    <rPh sb="0" eb="2">
      <t>コウネツ</t>
    </rPh>
    <rPh sb="2" eb="3">
      <t>スイ</t>
    </rPh>
    <rPh sb="3" eb="4">
      <t>リョウ</t>
    </rPh>
    <phoneticPr fontId="4"/>
  </si>
  <si>
    <t>７　へき地診療所等の研修経費</t>
    <rPh sb="4" eb="5">
      <t>チ</t>
    </rPh>
    <rPh sb="5" eb="7">
      <t>シンリョウ</t>
    </rPh>
    <rPh sb="7" eb="8">
      <t>ジョ</t>
    </rPh>
    <rPh sb="8" eb="9">
      <t>トウ</t>
    </rPh>
    <rPh sb="10" eb="12">
      <t>ケンシュウ</t>
    </rPh>
    <rPh sb="12" eb="14">
      <t>ケイヒ</t>
    </rPh>
    <phoneticPr fontId="4"/>
  </si>
  <si>
    <t>８　指導歯科医資質向上推進事業に必要な経費</t>
    <rPh sb="2" eb="4">
      <t>シドウ</t>
    </rPh>
    <rPh sb="4" eb="6">
      <t>シカ</t>
    </rPh>
    <rPh sb="6" eb="7">
      <t>イ</t>
    </rPh>
    <rPh sb="7" eb="9">
      <t>シシツ</t>
    </rPh>
    <rPh sb="9" eb="11">
      <t>コウジョウ</t>
    </rPh>
    <rPh sb="11" eb="13">
      <t>スイシン</t>
    </rPh>
    <rPh sb="13" eb="15">
      <t>ジギョウ</t>
    </rPh>
    <rPh sb="16" eb="18">
      <t>ヒツヨウ</t>
    </rPh>
    <rPh sb="19" eb="21">
      <t>ケイヒ</t>
    </rPh>
    <phoneticPr fontId="4"/>
  </si>
  <si>
    <t>９　在宅歯科医療等研修推進事業に必要な経費</t>
    <rPh sb="2" eb="4">
      <t>ザイタク</t>
    </rPh>
    <rPh sb="4" eb="6">
      <t>シカ</t>
    </rPh>
    <rPh sb="6" eb="8">
      <t>イリョウ</t>
    </rPh>
    <rPh sb="8" eb="9">
      <t>トウ</t>
    </rPh>
    <rPh sb="9" eb="11">
      <t>ケンシュウ</t>
    </rPh>
    <rPh sb="11" eb="13">
      <t>スイシン</t>
    </rPh>
    <rPh sb="13" eb="15">
      <t>ジギョウ</t>
    </rPh>
    <rPh sb="16" eb="18">
      <t>ヒツヨウ</t>
    </rPh>
    <rPh sb="19" eb="21">
      <t>ケイヒ</t>
    </rPh>
    <phoneticPr fontId="4"/>
  </si>
  <si>
    <t>社会保険料（非常勤）</t>
    <rPh sb="0" eb="2">
      <t>シャカイ</t>
    </rPh>
    <rPh sb="2" eb="5">
      <t>ホケンリョウ</t>
    </rPh>
    <rPh sb="6" eb="9">
      <t>ヒジョウキン</t>
    </rPh>
    <phoneticPr fontId="4"/>
  </si>
  <si>
    <t>年度医療関係者研修費等補助金の事業実績報告書</t>
    <rPh sb="15" eb="17">
      <t>ジギョウ</t>
    </rPh>
    <rPh sb="17" eb="19">
      <t>ジッセキ</t>
    </rPh>
    <rPh sb="19" eb="22">
      <t>ホウコクショ</t>
    </rPh>
    <phoneticPr fontId="4"/>
  </si>
  <si>
    <t>臨床研修事業</t>
  </si>
  <si>
    <t>年度臨床研修費等補助金の事業実績報告書</t>
    <rPh sb="18" eb="19">
      <t>ショ</t>
    </rPh>
    <phoneticPr fontId="4"/>
  </si>
  <si>
    <t>歯科医師臨床研修事業</t>
  </si>
  <si>
    <t>※オレンジは基準額内訳の書類がある。</t>
    <rPh sb="6" eb="8">
      <t>キジュン</t>
    </rPh>
    <rPh sb="8" eb="9">
      <t>ガク</t>
    </rPh>
    <rPh sb="9" eb="11">
      <t>ウチワケ</t>
    </rPh>
    <rPh sb="12" eb="14">
      <t>ショルイ</t>
    </rPh>
    <phoneticPr fontId="4"/>
  </si>
  <si>
    <t>第2号様式</t>
  </si>
  <si>
    <t>番　　　　　　　号</t>
    <phoneticPr fontId="4"/>
  </si>
  <si>
    <t>事業名選択欄</t>
    <rPh sb="0" eb="2">
      <t>ジギョウ</t>
    </rPh>
    <rPh sb="2" eb="3">
      <t>メイ</t>
    </rPh>
    <rPh sb="3" eb="5">
      <t>センタク</t>
    </rPh>
    <rPh sb="5" eb="6">
      <t>ラン</t>
    </rPh>
    <phoneticPr fontId="4"/>
  </si>
  <si>
    <t>年　　　月　　　日</t>
    <phoneticPr fontId="4"/>
  </si>
  <si>
    <t>所在地</t>
    <rPh sb="0" eb="3">
      <t>ショザイチ</t>
    </rPh>
    <phoneticPr fontId="4"/>
  </si>
  <si>
    <t>事業者名　　　　　</t>
    <phoneticPr fontId="4"/>
  </si>
  <si>
    <t>代表者名</t>
    <rPh sb="0" eb="3">
      <t>ダイヒョウシャ</t>
    </rPh>
    <rPh sb="3" eb="4">
      <t>メイ</t>
    </rPh>
    <phoneticPr fontId="4"/>
  </si>
  <si>
    <t>　　　　</t>
    <phoneticPr fontId="4"/>
  </si>
  <si>
    <t xml:space="preserve">　　　　　　   </t>
    <phoneticPr fontId="4"/>
  </si>
  <si>
    <t>　標記について、次により国庫補助金を交付されるよう関係書類を添えて申請する。</t>
  </si>
  <si>
    <t>申請額　　　　金</t>
    <phoneticPr fontId="4"/>
  </si>
  <si>
    <t>　　　　　　</t>
    <phoneticPr fontId="4"/>
  </si>
  <si>
    <t>円</t>
    <phoneticPr fontId="4"/>
  </si>
  <si>
    <t>２　  所要額調書（別紙１）</t>
    <phoneticPr fontId="4"/>
  </si>
  <si>
    <t>３　  事業計画書（別紙２）</t>
    <rPh sb="4" eb="6">
      <t>ジギョウ</t>
    </rPh>
    <rPh sb="6" eb="9">
      <t>ケイカクショ</t>
    </rPh>
    <phoneticPr fontId="4"/>
  </si>
  <si>
    <t>４　  収入支出予算書抄本</t>
    <phoneticPr fontId="4"/>
  </si>
  <si>
    <t>変更申請の場合は、１にかかわらず次のとおりとする。</t>
    <phoneticPr fontId="4"/>
  </si>
  <si>
    <t>申請額　　　　　　　　　　　　 金</t>
    <rPh sb="16" eb="17">
      <t>キン</t>
    </rPh>
    <phoneticPr fontId="4"/>
  </si>
  <si>
    <t>-</t>
    <phoneticPr fontId="4"/>
  </si>
  <si>
    <t>(Ａ)</t>
  </si>
  <si>
    <t>前回までの交付決定額　　金</t>
    <rPh sb="0" eb="2">
      <t>ゼンカイ</t>
    </rPh>
    <rPh sb="5" eb="7">
      <t>コウフ</t>
    </rPh>
    <rPh sb="7" eb="10">
      <t>ケッテイガク</t>
    </rPh>
    <rPh sb="12" eb="13">
      <t>キン</t>
    </rPh>
    <phoneticPr fontId="1"/>
  </si>
  <si>
    <t>(Ｂ)</t>
  </si>
  <si>
    <t>差引今回変更増減額　　　金</t>
    <rPh sb="0" eb="1">
      <t>サ</t>
    </rPh>
    <rPh sb="1" eb="2">
      <t>ヒ</t>
    </rPh>
    <rPh sb="2" eb="4">
      <t>コンカイ</t>
    </rPh>
    <rPh sb="4" eb="6">
      <t>ヘンコウ</t>
    </rPh>
    <rPh sb="6" eb="7">
      <t>ゾウ</t>
    </rPh>
    <rPh sb="7" eb="9">
      <t>ゲンガク</t>
    </rPh>
    <rPh sb="12" eb="13">
      <t>キン</t>
    </rPh>
    <phoneticPr fontId="1"/>
  </si>
  <si>
    <t>(Ａ)－(Ｂ)</t>
  </si>
  <si>
    <t>別紙１-１</t>
    <rPh sb="0" eb="2">
      <t>ベッシ</t>
    </rPh>
    <phoneticPr fontId="4"/>
  </si>
  <si>
    <t>所要額調書</t>
  </si>
  <si>
    <t>総事業費</t>
  </si>
  <si>
    <t>寄　付　金</t>
    <rPh sb="0" eb="1">
      <t>キ</t>
    </rPh>
    <rPh sb="2" eb="3">
      <t>ヅケ</t>
    </rPh>
    <rPh sb="4" eb="5">
      <t>キン</t>
    </rPh>
    <phoneticPr fontId="4"/>
  </si>
  <si>
    <t>差　引　額</t>
    <phoneticPr fontId="4"/>
  </si>
  <si>
    <t>対象経費</t>
  </si>
  <si>
    <t>基　準　額</t>
    <phoneticPr fontId="4"/>
  </si>
  <si>
    <t xml:space="preserve"> 選  定  額</t>
    <phoneticPr fontId="4"/>
  </si>
  <si>
    <t>国庫補助基本額</t>
    <rPh sb="0" eb="2">
      <t>コッコ</t>
    </rPh>
    <rPh sb="2" eb="4">
      <t>ホジョ</t>
    </rPh>
    <rPh sb="4" eb="7">
      <t>キホンガク</t>
    </rPh>
    <phoneticPr fontId="4"/>
  </si>
  <si>
    <t>国庫補助所要額</t>
    <rPh sb="0" eb="2">
      <t>コッコ</t>
    </rPh>
    <rPh sb="4" eb="7">
      <t>ショヨウガク</t>
    </rPh>
    <phoneticPr fontId="4"/>
  </si>
  <si>
    <t>交付決定額</t>
    <rPh sb="0" eb="2">
      <t>コウフ</t>
    </rPh>
    <rPh sb="2" eb="5">
      <t>ケッテイガク</t>
    </rPh>
    <phoneticPr fontId="4"/>
  </si>
  <si>
    <t>差引追加交付
（一部取消）
申　請　額</t>
    <rPh sb="0" eb="2">
      <t>サシヒキ</t>
    </rPh>
    <rPh sb="2" eb="4">
      <t>ツイカ</t>
    </rPh>
    <rPh sb="4" eb="6">
      <t>コウフ</t>
    </rPh>
    <rPh sb="8" eb="10">
      <t>イチブ</t>
    </rPh>
    <rPh sb="10" eb="11">
      <t>ト</t>
    </rPh>
    <rPh sb="11" eb="12">
      <t>ケ</t>
    </rPh>
    <rPh sb="14" eb="15">
      <t>シン</t>
    </rPh>
    <rPh sb="16" eb="17">
      <t>ショウ</t>
    </rPh>
    <rPh sb="18" eb="19">
      <t>ガク</t>
    </rPh>
    <phoneticPr fontId="4"/>
  </si>
  <si>
    <t>区　分</t>
    <rPh sb="0" eb="1">
      <t>ク</t>
    </rPh>
    <rPh sb="2" eb="3">
      <t>ブン</t>
    </rPh>
    <phoneticPr fontId="4"/>
  </si>
  <si>
    <t>そ の 他 の</t>
    <phoneticPr fontId="4"/>
  </si>
  <si>
    <t>の 支 出</t>
  </si>
  <si>
    <t>収　入　額</t>
    <rPh sb="0" eb="1">
      <t>オサム</t>
    </rPh>
    <rPh sb="2" eb="3">
      <t>イ</t>
    </rPh>
    <rPh sb="4" eb="5">
      <t>ガク</t>
    </rPh>
    <phoneticPr fontId="4"/>
  </si>
  <si>
    <t>予 定 額</t>
  </si>
  <si>
    <t>Ａ</t>
    <phoneticPr fontId="4"/>
  </si>
  <si>
    <t>Ｂ</t>
    <phoneticPr fontId="4"/>
  </si>
  <si>
    <t>Ｃ</t>
    <phoneticPr fontId="4"/>
  </si>
  <si>
    <t>Ｄ</t>
    <phoneticPr fontId="4"/>
  </si>
  <si>
    <t>Ｅ</t>
    <phoneticPr fontId="4"/>
  </si>
  <si>
    <t>Ｆ</t>
    <phoneticPr fontId="4"/>
  </si>
  <si>
    <t>Ｇ</t>
    <phoneticPr fontId="4"/>
  </si>
  <si>
    <t>H</t>
    <phoneticPr fontId="4"/>
  </si>
  <si>
    <t>I</t>
    <phoneticPr fontId="4"/>
  </si>
  <si>
    <t>J</t>
    <phoneticPr fontId="4"/>
  </si>
  <si>
    <t xml:space="preserve">円 </t>
  </si>
  <si>
    <t xml:space="preserve">円 </t>
    <phoneticPr fontId="4"/>
  </si>
  <si>
    <t>円</t>
    <rPh sb="0" eb="1">
      <t>エン</t>
    </rPh>
    <phoneticPr fontId="4"/>
  </si>
  <si>
    <t>合　計</t>
    <rPh sb="0" eb="1">
      <t>ア</t>
    </rPh>
    <rPh sb="2" eb="3">
      <t>ケイ</t>
    </rPh>
    <phoneticPr fontId="4"/>
  </si>
  <si>
    <t>２　対象経費の支出予定額算出内訳</t>
  </si>
  <si>
    <t>区　　　　　　分</t>
  </si>
  <si>
    <t>支　出　予　定　額</t>
  </si>
  <si>
    <t>算　　　出　　　内　　　訳</t>
  </si>
  <si>
    <t>　合　　　　　計</t>
    <rPh sb="1" eb="2">
      <t>ア</t>
    </rPh>
    <rPh sb="7" eb="8">
      <t>ケイ</t>
    </rPh>
    <phoneticPr fontId="4"/>
  </si>
  <si>
    <t>（注）I欄及びJ欄については、交付要綱の７による変更交付申請手続の他は斜線を引くこと。</t>
    <phoneticPr fontId="4"/>
  </si>
  <si>
    <t>○</t>
    <phoneticPr fontId="4"/>
  </si>
  <si>
    <t>看護師の特定行為に係る指定医療研修機関運営事業基準額算出内訳</t>
    <rPh sb="0" eb="3">
      <t>カンゴシ</t>
    </rPh>
    <rPh sb="4" eb="6">
      <t>トクテイ</t>
    </rPh>
    <rPh sb="6" eb="8">
      <t>コウイ</t>
    </rPh>
    <rPh sb="9" eb="10">
      <t>カカワ</t>
    </rPh>
    <rPh sb="11" eb="13">
      <t>シテイ</t>
    </rPh>
    <rPh sb="13" eb="15">
      <t>イリョウ</t>
    </rPh>
    <rPh sb="15" eb="17">
      <t>ケンシュウ</t>
    </rPh>
    <rPh sb="17" eb="19">
      <t>キカン</t>
    </rPh>
    <rPh sb="19" eb="21">
      <t>ウンエイ</t>
    </rPh>
    <rPh sb="21" eb="23">
      <t>ジギョウ</t>
    </rPh>
    <rPh sb="23" eb="25">
      <t>キジュン</t>
    </rPh>
    <phoneticPr fontId="4"/>
  </si>
  <si>
    <t>（指定研修機関名）</t>
    <rPh sb="1" eb="3">
      <t>シテイ</t>
    </rPh>
    <rPh sb="3" eb="5">
      <t>ケンシュウ</t>
    </rPh>
    <rPh sb="5" eb="7">
      <t>キカン</t>
    </rPh>
    <phoneticPr fontId="5"/>
  </si>
  <si>
    <t>研修を実施する特定行為区分数</t>
    <rPh sb="0" eb="2">
      <t>ケンシュウ</t>
    </rPh>
    <rPh sb="3" eb="5">
      <t>ジッシ</t>
    </rPh>
    <rPh sb="7" eb="11">
      <t>トクテイコウイ</t>
    </rPh>
    <rPh sb="11" eb="13">
      <t>クブン</t>
    </rPh>
    <rPh sb="13" eb="14">
      <t>スウ</t>
    </rPh>
    <phoneticPr fontId="4"/>
  </si>
  <si>
    <t>区分</t>
    <rPh sb="0" eb="2">
      <t>クブン</t>
    </rPh>
    <phoneticPr fontId="4"/>
  </si>
  <si>
    <t>※「別紙１７－２の(１)」の（Ａ）の値を入力してください。</t>
    <rPh sb="2" eb="4">
      <t>ベッシ</t>
    </rPh>
    <rPh sb="18" eb="19">
      <t>アタイ</t>
    </rPh>
    <rPh sb="20" eb="22">
      <t>ニュウリョク</t>
    </rPh>
    <phoneticPr fontId="4"/>
  </si>
  <si>
    <t>１　指導者経費</t>
    <rPh sb="2" eb="4">
      <t>シドウ</t>
    </rPh>
    <rPh sb="4" eb="5">
      <t>シャ</t>
    </rPh>
    <rPh sb="5" eb="7">
      <t>ケイヒ</t>
    </rPh>
    <phoneticPr fontId="5"/>
  </si>
  <si>
    <t>（</t>
    <phoneticPr fontId="4"/>
  </si>
  <si>
    <t>円）</t>
    <rPh sb="0" eb="1">
      <t>エン</t>
    </rPh>
    <phoneticPr fontId="4"/>
  </si>
  <si>
    <t>　「研修を実施する特定行為区分数」に応じて以下の該当する記号欄に、「別紙１７－２の(１)」の（Ｂ）の値を入力してください。</t>
    <rPh sb="2" eb="4">
      <t>ケンシュウ</t>
    </rPh>
    <rPh sb="5" eb="7">
      <t>ジッシ</t>
    </rPh>
    <rPh sb="9" eb="13">
      <t>トクテイコウイ</t>
    </rPh>
    <rPh sb="13" eb="15">
      <t>クブン</t>
    </rPh>
    <rPh sb="15" eb="16">
      <t>スウ</t>
    </rPh>
    <rPh sb="18" eb="19">
      <t>オウ</t>
    </rPh>
    <rPh sb="21" eb="23">
      <t>イカ</t>
    </rPh>
    <rPh sb="24" eb="26">
      <t>ガイトウ</t>
    </rPh>
    <rPh sb="28" eb="30">
      <t>キゴウ</t>
    </rPh>
    <rPh sb="30" eb="31">
      <t>ラン</t>
    </rPh>
    <rPh sb="34" eb="36">
      <t>ベッシ</t>
    </rPh>
    <rPh sb="50" eb="51">
      <t>アタイ</t>
    </rPh>
    <rPh sb="52" eb="54">
      <t>ニュウリョク</t>
    </rPh>
    <phoneticPr fontId="4"/>
  </si>
  <si>
    <t>ア　１以上８未満の特定行為区分に係る特定行為研修を行う場合</t>
    <rPh sb="3" eb="5">
      <t>イジョウ</t>
    </rPh>
    <rPh sb="6" eb="8">
      <t>ミマン</t>
    </rPh>
    <rPh sb="9" eb="13">
      <t>トクテイコウイ</t>
    </rPh>
    <rPh sb="13" eb="15">
      <t>クブン</t>
    </rPh>
    <rPh sb="16" eb="17">
      <t>カカ</t>
    </rPh>
    <rPh sb="18" eb="22">
      <t>トクテイコウイ</t>
    </rPh>
    <rPh sb="22" eb="24">
      <t>ケンシュウ</t>
    </rPh>
    <rPh sb="25" eb="26">
      <t>オコナ</t>
    </rPh>
    <rPh sb="27" eb="29">
      <t>バアイ</t>
    </rPh>
    <phoneticPr fontId="4"/>
  </si>
  <si>
    <t>円</t>
    <rPh sb="0" eb="1">
      <t>エン</t>
    </rPh>
    <phoneticPr fontId="5"/>
  </si>
  <si>
    <t>×</t>
  </si>
  <si>
    <t>研修時間数</t>
    <rPh sb="0" eb="2">
      <t>ケンシュウ</t>
    </rPh>
    <rPh sb="2" eb="5">
      <t>ジカンスウ</t>
    </rPh>
    <phoneticPr fontId="5"/>
  </si>
  <si>
    <t>時間</t>
    <rPh sb="0" eb="2">
      <t>ジカン</t>
    </rPh>
    <phoneticPr fontId="5"/>
  </si>
  <si>
    <t>イ　８以上15未満の特定行為区分に係る特定行為研修を行う場合</t>
    <rPh sb="3" eb="5">
      <t>イジョウ</t>
    </rPh>
    <rPh sb="7" eb="9">
      <t>ミマン</t>
    </rPh>
    <rPh sb="10" eb="14">
      <t>トクテイコウイ</t>
    </rPh>
    <rPh sb="14" eb="16">
      <t>クブン</t>
    </rPh>
    <rPh sb="17" eb="18">
      <t>カカ</t>
    </rPh>
    <rPh sb="19" eb="23">
      <t>トクテイコウイ</t>
    </rPh>
    <rPh sb="23" eb="25">
      <t>ケンシュウ</t>
    </rPh>
    <rPh sb="26" eb="27">
      <t>オコナ</t>
    </rPh>
    <rPh sb="28" eb="30">
      <t>バアイ</t>
    </rPh>
    <phoneticPr fontId="4"/>
  </si>
  <si>
    <t>ウ　15以上の特定行為区分に係る特定行為研修を行う場合</t>
    <rPh sb="4" eb="6">
      <t>イジョウ</t>
    </rPh>
    <rPh sb="7" eb="11">
      <t>トクテイコウイ</t>
    </rPh>
    <rPh sb="11" eb="13">
      <t>クブン</t>
    </rPh>
    <rPh sb="14" eb="15">
      <t>カカ</t>
    </rPh>
    <rPh sb="16" eb="20">
      <t>トクテイコウイ</t>
    </rPh>
    <rPh sb="20" eb="22">
      <t>ケンシュウ</t>
    </rPh>
    <rPh sb="23" eb="24">
      <t>オコナ</t>
    </rPh>
    <rPh sb="25" eb="27">
      <t>バアイ</t>
    </rPh>
    <phoneticPr fontId="4"/>
  </si>
  <si>
    <t>２　事務職員経費</t>
    <rPh sb="2" eb="4">
      <t>ジム</t>
    </rPh>
    <rPh sb="4" eb="6">
      <t>ショクイン</t>
    </rPh>
    <rPh sb="6" eb="8">
      <t>ケイヒ</t>
    </rPh>
    <phoneticPr fontId="5"/>
  </si>
  <si>
    <t>１施設</t>
    <rPh sb="1" eb="3">
      <t>シセツ</t>
    </rPh>
    <phoneticPr fontId="5"/>
  </si>
  <si>
    <t>↑特定行為研修の運営に当たり、賃金職員を雇用する場合は「○」を入力すること。</t>
    <phoneticPr fontId="4"/>
  </si>
  <si>
    <t>３　eラーニング体制整備経費</t>
    <rPh sb="8" eb="10">
      <t>タイセイ</t>
    </rPh>
    <rPh sb="10" eb="12">
      <t>セイビ</t>
    </rPh>
    <rPh sb="12" eb="14">
      <t>ケイヒ</t>
    </rPh>
    <phoneticPr fontId="5"/>
  </si>
  <si>
    <t>↑講義又は演習を通信によって受講できる体制を整備している場合は「○」を入力すること。</t>
    <phoneticPr fontId="4"/>
  </si>
  <si>
    <t>４　代替職員確保支援体制整備経費</t>
    <rPh sb="2" eb="4">
      <t>ダイタイ</t>
    </rPh>
    <rPh sb="4" eb="6">
      <t>ショクイン</t>
    </rPh>
    <rPh sb="6" eb="8">
      <t>カクホ</t>
    </rPh>
    <rPh sb="8" eb="10">
      <t>シエン</t>
    </rPh>
    <rPh sb="10" eb="12">
      <t>タイセイ</t>
    </rPh>
    <rPh sb="12" eb="14">
      <t>セイビ</t>
    </rPh>
    <rPh sb="14" eb="16">
      <t>ケイヒ</t>
    </rPh>
    <phoneticPr fontId="5"/>
  </si>
  <si>
    <t>↑研修受講者の所属先の医療機関等が、当該受講者の研修受講中に代替職員を確保できるよう、交代要員を紹介するためのコーディネーターを指定研修機関に設置している場合は「○」を入力すること。</t>
    <rPh sb="11" eb="13">
      <t>イリョウ</t>
    </rPh>
    <rPh sb="13" eb="15">
      <t>キカン</t>
    </rPh>
    <rPh sb="15" eb="16">
      <t>トウ</t>
    </rPh>
    <rPh sb="18" eb="20">
      <t>トウガイ</t>
    </rPh>
    <rPh sb="20" eb="23">
      <t>ジュコウシャ</t>
    </rPh>
    <rPh sb="24" eb="26">
      <t>ケンシュウ</t>
    </rPh>
    <rPh sb="26" eb="28">
      <t>ジュコウ</t>
    </rPh>
    <rPh sb="28" eb="29">
      <t>チュウ</t>
    </rPh>
    <rPh sb="30" eb="32">
      <t>ダイタイ</t>
    </rPh>
    <rPh sb="32" eb="34">
      <t>ショクイン</t>
    </rPh>
    <rPh sb="35" eb="37">
      <t>カクホ</t>
    </rPh>
    <rPh sb="43" eb="45">
      <t>コウタイ</t>
    </rPh>
    <rPh sb="45" eb="47">
      <t>ヨウイン</t>
    </rPh>
    <rPh sb="48" eb="50">
      <t>ショウカイ</t>
    </rPh>
    <rPh sb="64" eb="66">
      <t>シテイ</t>
    </rPh>
    <rPh sb="66" eb="68">
      <t>ケンシュウ</t>
    </rPh>
    <rPh sb="68" eb="70">
      <t>キカン</t>
    </rPh>
    <rPh sb="71" eb="73">
      <t>セッチ</t>
    </rPh>
    <phoneticPr fontId="4"/>
  </si>
  <si>
    <t>５　診療の補助行為技術向上体制整備経費</t>
    <rPh sb="2" eb="4">
      <t>シンリョウ</t>
    </rPh>
    <rPh sb="5" eb="7">
      <t>ホジョ</t>
    </rPh>
    <rPh sb="7" eb="9">
      <t>コウイ</t>
    </rPh>
    <rPh sb="9" eb="11">
      <t>ギジュツ</t>
    </rPh>
    <rPh sb="11" eb="13">
      <t>コウジョウ</t>
    </rPh>
    <rPh sb="13" eb="15">
      <t>タイセイ</t>
    </rPh>
    <rPh sb="15" eb="17">
      <t>セイビ</t>
    </rPh>
    <rPh sb="17" eb="19">
      <t>ケイヒ</t>
    </rPh>
    <phoneticPr fontId="5"/>
  </si>
  <si>
    <t>↑特定行為に相当する診療の補助行為（手順書によらない場合）を適切に行うための研修を地域において実施している場合は「○」を入力すること。</t>
    <rPh sb="10" eb="12">
      <t>シンリョウ</t>
    </rPh>
    <rPh sb="13" eb="15">
      <t>ホジョ</t>
    </rPh>
    <rPh sb="15" eb="17">
      <t>コウイ</t>
    </rPh>
    <rPh sb="41" eb="43">
      <t>チイキ</t>
    </rPh>
    <phoneticPr fontId="4"/>
  </si>
  <si>
    <t>６　訪問看護ステーション等研修支援経費</t>
    <rPh sb="2" eb="4">
      <t>ホウモン</t>
    </rPh>
    <rPh sb="4" eb="6">
      <t>カンゴ</t>
    </rPh>
    <rPh sb="12" eb="13">
      <t>トウ</t>
    </rPh>
    <rPh sb="13" eb="15">
      <t>ケンシュウ</t>
    </rPh>
    <rPh sb="15" eb="17">
      <t>シエン</t>
    </rPh>
    <rPh sb="17" eb="19">
      <t>ケイヒ</t>
    </rPh>
    <phoneticPr fontId="5"/>
  </si>
  <si>
    <t>１日あたり</t>
    <rPh sb="1" eb="2">
      <t>ニチ</t>
    </rPh>
    <phoneticPr fontId="5"/>
  </si>
  <si>
    <t>実施日数</t>
    <rPh sb="0" eb="2">
      <t>ジッシ</t>
    </rPh>
    <rPh sb="2" eb="4">
      <t>ニッスウ</t>
    </rPh>
    <phoneticPr fontId="4"/>
  </si>
  <si>
    <t>日</t>
    <rPh sb="0" eb="1">
      <t>ニチ</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</si>
  <si>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rPh sb="1" eb="3">
      <t>キョウリョク</t>
    </rPh>
    <rPh sb="3" eb="5">
      <t>シセツ</t>
    </rPh>
    <rPh sb="9" eb="11">
      <t>レンケイ</t>
    </rPh>
    <rPh sb="11" eb="13">
      <t>キョウリョク</t>
    </rPh>
    <rPh sb="15" eb="17">
      <t>トクテイ</t>
    </rPh>
    <rPh sb="17" eb="19">
      <t>コウイ</t>
    </rPh>
    <rPh sb="19" eb="21">
      <t>ケンシュウ</t>
    </rPh>
    <rPh sb="22" eb="23">
      <t>オコナ</t>
    </rPh>
    <rPh sb="24" eb="26">
      <t>バアイ</t>
    </rPh>
    <rPh sb="31" eb="33">
      <t>トウガイ</t>
    </rPh>
    <rPh sb="33" eb="35">
      <t>キョウリョク</t>
    </rPh>
    <rPh sb="35" eb="37">
      <t>シセツ</t>
    </rPh>
    <rPh sb="42" eb="44">
      <t>トクテイ</t>
    </rPh>
    <rPh sb="44" eb="46">
      <t>コウイ</t>
    </rPh>
    <rPh sb="46" eb="48">
      <t>ケンシュウ</t>
    </rPh>
    <rPh sb="49" eb="50">
      <t>カカ</t>
    </rPh>
    <rPh sb="51" eb="53">
      <t>コウギ</t>
    </rPh>
    <rPh sb="54" eb="56">
      <t>エンシュウ</t>
    </rPh>
    <rPh sb="56" eb="57">
      <t>マタ</t>
    </rPh>
    <rPh sb="58" eb="60">
      <t>ジッシュウ</t>
    </rPh>
    <rPh sb="61" eb="63">
      <t>ジッシ</t>
    </rPh>
    <rPh sb="78" eb="80">
      <t>ジッシ</t>
    </rPh>
    <rPh sb="80" eb="82">
      <t>ニッスウ</t>
    </rPh>
    <rPh sb="83" eb="85">
      <t>キサイ</t>
    </rPh>
    <rPh sb="94" eb="96">
      <t>タイショウ</t>
    </rPh>
    <rPh sb="99" eb="101">
      <t>キョウリョク</t>
    </rPh>
    <rPh sb="101" eb="103">
      <t>シセツ</t>
    </rPh>
    <rPh sb="104" eb="106">
      <t>ホウモン</t>
    </rPh>
    <rPh sb="106" eb="108">
      <t>カンゴ</t>
    </rPh>
    <rPh sb="115" eb="117">
      <t>カイゴ</t>
    </rPh>
    <rPh sb="117" eb="119">
      <t>シセツ</t>
    </rPh>
    <rPh sb="119" eb="120">
      <t>オヨ</t>
    </rPh>
    <rPh sb="121" eb="124">
      <t>シンリョウジョ</t>
    </rPh>
    <rPh sb="125" eb="126">
      <t>カギ</t>
    </rPh>
    <phoneticPr fontId="4"/>
  </si>
  <si>
    <t>合計額</t>
    <rPh sb="0" eb="2">
      <t>ゴウケイ</t>
    </rPh>
    <rPh sb="2" eb="3">
      <t>ガク</t>
    </rPh>
    <phoneticPr fontId="4"/>
  </si>
  <si>
    <t>（注）各項目毎の基準額の端数については、小数点以下を切り捨てて得た額とします。</t>
    <rPh sb="1" eb="2">
      <t>チュウ</t>
    </rPh>
    <rPh sb="3" eb="6">
      <t>カクコウモク</t>
    </rPh>
    <rPh sb="6" eb="7">
      <t>ゴト</t>
    </rPh>
    <rPh sb="8" eb="11">
      <t>キジュンガク</t>
    </rPh>
    <rPh sb="12" eb="14">
      <t>ハスウ</t>
    </rPh>
    <rPh sb="20" eb="23">
      <t>ショウスウテン</t>
    </rPh>
    <rPh sb="23" eb="25">
      <t>イカ</t>
    </rPh>
    <rPh sb="26" eb="27">
      <t>キ</t>
    </rPh>
    <rPh sb="28" eb="29">
      <t>ス</t>
    </rPh>
    <rPh sb="31" eb="32">
      <t>エ</t>
    </rPh>
    <rPh sb="33" eb="34">
      <t>ガク</t>
    </rPh>
    <phoneticPr fontId="11"/>
  </si>
  <si>
    <t>別紙１-２</t>
    <rPh sb="0" eb="2">
      <t>ベッシ</t>
    </rPh>
    <phoneticPr fontId="4"/>
  </si>
  <si>
    <t>単価</t>
    <rPh sb="0" eb="2">
      <t>タンカ</t>
    </rPh>
    <phoneticPr fontId="4"/>
  </si>
  <si>
    <t>広域連携型プログラム数</t>
    <rPh sb="0" eb="2">
      <t>コウイキ</t>
    </rPh>
    <rPh sb="2" eb="4">
      <t>レンケイ</t>
    </rPh>
    <rPh sb="4" eb="5">
      <t>ガタ</t>
    </rPh>
    <rPh sb="10" eb="11">
      <t>スウ</t>
    </rPh>
    <phoneticPr fontId="4"/>
  </si>
  <si>
    <t>金額</t>
    <rPh sb="0" eb="2">
      <t>キンガク</t>
    </rPh>
    <phoneticPr fontId="4"/>
  </si>
  <si>
    <t>広域連携プログラム作成経費</t>
    <phoneticPr fontId="4"/>
  </si>
  <si>
    <t>第三者評価受審経費</t>
    <phoneticPr fontId="4"/>
  </si>
  <si>
    <t>gg</t>
    <phoneticPr fontId="4"/>
  </si>
  <si>
    <t>別紙２-１</t>
    <rPh sb="0" eb="2">
      <t>ベッシ</t>
    </rPh>
    <phoneticPr fontId="5"/>
  </si>
  <si>
    <t>臨床研修事業事業計画書（総括表）</t>
    <rPh sb="0" eb="2">
      <t>リンショウ</t>
    </rPh>
    <rPh sb="2" eb="4">
      <t>ケンシュウ</t>
    </rPh>
    <rPh sb="4" eb="6">
      <t>ジギョウ</t>
    </rPh>
    <phoneticPr fontId="4"/>
  </si>
  <si>
    <t>１年次生又は再開者</t>
    <phoneticPr fontId="4"/>
  </si>
  <si>
    <t>補助対象</t>
    <rPh sb="0" eb="2">
      <t>ホジョ</t>
    </rPh>
    <rPh sb="2" eb="4">
      <t>タイショウ</t>
    </rPh>
    <phoneticPr fontId="4"/>
  </si>
  <si>
    <t>宿日直研修計画月数</t>
    <rPh sb="3" eb="5">
      <t>ケンシュウ</t>
    </rPh>
    <phoneticPr fontId="4"/>
  </si>
  <si>
    <t>産婦人科</t>
    <rPh sb="0" eb="4">
      <t>サンフジンカ</t>
    </rPh>
    <phoneticPr fontId="4"/>
  </si>
  <si>
    <t>小児科</t>
    <rPh sb="0" eb="3">
      <t>ショウニカ</t>
    </rPh>
    <phoneticPr fontId="4"/>
  </si>
  <si>
    <t>対象</t>
    <rPh sb="0" eb="2">
      <t>タイショウ</t>
    </rPh>
    <phoneticPr fontId="4"/>
  </si>
  <si>
    <t>対象外</t>
    <rPh sb="0" eb="2">
      <t>タイショウ</t>
    </rPh>
    <rPh sb="2" eb="3">
      <t>ガイ</t>
    </rPh>
    <phoneticPr fontId="4"/>
  </si>
  <si>
    <t>月１回</t>
    <rPh sb="0" eb="1">
      <t>ツキ</t>
    </rPh>
    <rPh sb="2" eb="3">
      <t>カイ</t>
    </rPh>
    <phoneticPr fontId="4"/>
  </si>
  <si>
    <t>月２回</t>
    <rPh sb="0" eb="1">
      <t>ツキ</t>
    </rPh>
    <rPh sb="2" eb="3">
      <t>カイ</t>
    </rPh>
    <phoneticPr fontId="4"/>
  </si>
  <si>
    <t>月３回</t>
    <rPh sb="0" eb="1">
      <t>ツキ</t>
    </rPh>
    <rPh sb="2" eb="3">
      <t>カイ</t>
    </rPh>
    <phoneticPr fontId="4"/>
  </si>
  <si>
    <t>月４回
以上</t>
    <rPh sb="0" eb="1">
      <t>ツキ</t>
    </rPh>
    <rPh sb="2" eb="3">
      <t>カイ</t>
    </rPh>
    <rPh sb="4" eb="6">
      <t>イジョウ</t>
    </rPh>
    <phoneticPr fontId="4"/>
  </si>
  <si>
    <t>合計</t>
    <rPh sb="0" eb="2">
      <t>ゴウケイ</t>
    </rPh>
    <phoneticPr fontId="4"/>
  </si>
  <si>
    <t>分野</t>
    <rPh sb="0" eb="2">
      <t>ブンヤ</t>
    </rPh>
    <phoneticPr fontId="4"/>
  </si>
  <si>
    <t>A</t>
    <phoneticPr fontId="4"/>
  </si>
  <si>
    <t>B</t>
    <phoneticPr fontId="4"/>
  </si>
  <si>
    <t>C</t>
    <phoneticPr fontId="4"/>
  </si>
  <si>
    <t>D</t>
    <phoneticPr fontId="4"/>
  </si>
  <si>
    <t>E</t>
    <phoneticPr fontId="4"/>
  </si>
  <si>
    <t>F</t>
    <phoneticPr fontId="4"/>
  </si>
  <si>
    <t>G</t>
    <phoneticPr fontId="4"/>
  </si>
  <si>
    <t>宿日直</t>
    <rPh sb="0" eb="1">
      <t>シュク</t>
    </rPh>
    <rPh sb="1" eb="3">
      <t>ニッチョク</t>
    </rPh>
    <phoneticPr fontId="4"/>
  </si>
  <si>
    <t>産婦人科</t>
    <phoneticPr fontId="4"/>
  </si>
  <si>
    <t>小児科</t>
    <phoneticPr fontId="4"/>
  </si>
  <si>
    <r>
      <t>事業延</t>
    </r>
    <r>
      <rPr>
        <b/>
        <sz val="11"/>
        <color theme="1"/>
        <rFont val="ＭＳ 明朝"/>
        <family val="1"/>
        <charset val="128"/>
      </rPr>
      <t>月数</t>
    </r>
    <r>
      <rPr>
        <sz val="11"/>
        <color theme="1"/>
        <rFont val="ＭＳ 明朝"/>
        <family val="1"/>
        <charset val="128"/>
      </rPr>
      <t xml:space="preserve">
(月４回以上)　　　　　　　　　</t>
    </r>
    <rPh sb="0" eb="2">
      <t>ジギョウ</t>
    </rPh>
    <rPh sb="2" eb="3">
      <t>ノ</t>
    </rPh>
    <rPh sb="3" eb="5">
      <t>ツキスウ</t>
    </rPh>
    <rPh sb="10" eb="12">
      <t>イジョウ</t>
    </rPh>
    <phoneticPr fontId="4"/>
  </si>
  <si>
    <t>月</t>
    <rPh sb="0" eb="1">
      <t>ツキ</t>
    </rPh>
    <phoneticPr fontId="4"/>
  </si>
  <si>
    <t>Ｈ</t>
    <phoneticPr fontId="4"/>
  </si>
  <si>
    <r>
      <t>事業延</t>
    </r>
    <r>
      <rPr>
        <b/>
        <sz val="11"/>
        <color theme="1"/>
        <rFont val="ＭＳ 明朝"/>
        <family val="1"/>
        <charset val="128"/>
      </rPr>
      <t>日数</t>
    </r>
    <r>
      <rPr>
        <sz val="11"/>
        <color theme="1"/>
        <rFont val="ＭＳ 明朝"/>
        <family val="1"/>
        <charset val="128"/>
      </rPr>
      <t xml:space="preserve">
(月４回未満)
</t>
    </r>
    <rPh sb="0" eb="2">
      <t>ジギョウ</t>
    </rPh>
    <rPh sb="2" eb="3">
      <t>ノ</t>
    </rPh>
    <rPh sb="3" eb="5">
      <t>ニッスウ</t>
    </rPh>
    <phoneticPr fontId="4"/>
  </si>
  <si>
    <t>A+(B×2)+(C×3)</t>
    <phoneticPr fontId="4"/>
  </si>
  <si>
    <t>E+(F×2)+(G×3)</t>
    <phoneticPr fontId="4"/>
  </si>
  <si>
    <t>日</t>
    <phoneticPr fontId="4"/>
  </si>
  <si>
    <t>２年次生又は再開者</t>
    <phoneticPr fontId="4"/>
  </si>
  <si>
    <t>２年次生
又は
再開者</t>
    <phoneticPr fontId="4"/>
  </si>
  <si>
    <t>オンコール</t>
    <phoneticPr fontId="4"/>
  </si>
  <si>
    <t>K</t>
    <phoneticPr fontId="4"/>
  </si>
  <si>
    <t>L</t>
    <phoneticPr fontId="4"/>
  </si>
  <si>
    <t>M</t>
    <phoneticPr fontId="4"/>
  </si>
  <si>
    <t>N</t>
    <phoneticPr fontId="4"/>
  </si>
  <si>
    <t>O</t>
    <phoneticPr fontId="4"/>
  </si>
  <si>
    <t>P</t>
    <phoneticPr fontId="4"/>
  </si>
  <si>
    <t>Q</t>
    <phoneticPr fontId="4"/>
  </si>
  <si>
    <t>R</t>
    <phoneticPr fontId="4"/>
  </si>
  <si>
    <t>指導医等が研修医と当直</t>
    <rPh sb="0" eb="3">
      <t>シドウイ</t>
    </rPh>
    <rPh sb="3" eb="4">
      <t>トウ</t>
    </rPh>
    <rPh sb="5" eb="7">
      <t>ケンシュウ</t>
    </rPh>
    <rPh sb="7" eb="8">
      <t>イ</t>
    </rPh>
    <rPh sb="9" eb="11">
      <t>トウチョク</t>
    </rPh>
    <phoneticPr fontId="4"/>
  </si>
  <si>
    <t>指導医等がオンコール体制</t>
    <rPh sb="0" eb="2">
      <t>シドウ</t>
    </rPh>
    <rPh sb="2" eb="3">
      <t>イ</t>
    </rPh>
    <rPh sb="3" eb="4">
      <t>トウ</t>
    </rPh>
    <rPh sb="10" eb="12">
      <t>タイセイ</t>
    </rPh>
    <phoneticPr fontId="4"/>
  </si>
  <si>
    <t>S</t>
    <phoneticPr fontId="4"/>
  </si>
  <si>
    <t>K+(L×2)+(M×3)</t>
    <phoneticPr fontId="4"/>
  </si>
  <si>
    <t>T</t>
    <phoneticPr fontId="4"/>
  </si>
  <si>
    <t>O+(P×2)+(Q×3)</t>
    <phoneticPr fontId="4"/>
  </si>
  <si>
    <t>総　　計</t>
    <rPh sb="0" eb="1">
      <t>フサ</t>
    </rPh>
    <rPh sb="3" eb="4">
      <t>ケイ</t>
    </rPh>
    <phoneticPr fontId="4"/>
  </si>
  <si>
    <t>総    計</t>
    <rPh sb="0" eb="1">
      <t>フサ</t>
    </rPh>
    <rPh sb="5" eb="6">
      <t>ケイ</t>
    </rPh>
    <phoneticPr fontId="4"/>
  </si>
  <si>
    <t>別紙２－１　附表Ａ１</t>
    <rPh sb="6" eb="8">
      <t>フヒョウ</t>
    </rPh>
    <phoneticPr fontId="5"/>
  </si>
  <si>
    <t>臨 床 研 修 履 修 計 画 及 び 宿 日 直 研 修 計 画 調 書</t>
    <rPh sb="0" eb="1">
      <t>リン</t>
    </rPh>
    <rPh sb="2" eb="3">
      <t>ユカ</t>
    </rPh>
    <rPh sb="4" eb="5">
      <t>ケン</t>
    </rPh>
    <rPh sb="6" eb="7">
      <t>オサム</t>
    </rPh>
    <rPh sb="8" eb="9">
      <t>クツ</t>
    </rPh>
    <rPh sb="10" eb="11">
      <t>オサム</t>
    </rPh>
    <rPh sb="12" eb="13">
      <t>ケイ</t>
    </rPh>
    <rPh sb="14" eb="15">
      <t>ガ</t>
    </rPh>
    <rPh sb="16" eb="17">
      <t>オヨ</t>
    </rPh>
    <rPh sb="20" eb="21">
      <t>シュク</t>
    </rPh>
    <rPh sb="22" eb="23">
      <t>ヒ</t>
    </rPh>
    <rPh sb="24" eb="25">
      <t>チョク</t>
    </rPh>
    <rPh sb="26" eb="27">
      <t>ケン</t>
    </rPh>
    <rPh sb="28" eb="29">
      <t>オサム</t>
    </rPh>
    <rPh sb="30" eb="31">
      <t>ケイ</t>
    </rPh>
    <rPh sb="32" eb="33">
      <t>ガ</t>
    </rPh>
    <rPh sb="34" eb="35">
      <t>チョウ</t>
    </rPh>
    <rPh sb="36" eb="37">
      <t>ショ</t>
    </rPh>
    <phoneticPr fontId="5"/>
  </si>
  <si>
    <t xml:space="preserve">
</t>
    <phoneticPr fontId="4"/>
  </si>
  <si>
    <t>１年次生又は再開者</t>
    <rPh sb="1" eb="2">
      <t>ネン</t>
    </rPh>
    <rPh sb="2" eb="3">
      <t>ジ</t>
    </rPh>
    <rPh sb="3" eb="4">
      <t>セイ</t>
    </rPh>
    <rPh sb="4" eb="5">
      <t>マタ</t>
    </rPh>
    <rPh sb="6" eb="8">
      <t>サイカイ</t>
    </rPh>
    <rPh sb="8" eb="9">
      <t>シャ</t>
    </rPh>
    <phoneticPr fontId="4"/>
  </si>
  <si>
    <t>施設番号</t>
    <rPh sb="0" eb="2">
      <t>シセツ</t>
    </rPh>
    <rPh sb="2" eb="4">
      <t>バンゴウ</t>
    </rPh>
    <phoneticPr fontId="5"/>
  </si>
  <si>
    <t>基幹型病院名</t>
    <phoneticPr fontId="4"/>
  </si>
  <si>
    <t>地域種別</t>
    <rPh sb="0" eb="2">
      <t>チイキ</t>
    </rPh>
    <rPh sb="2" eb="4">
      <t>シュベツ</t>
    </rPh>
    <phoneticPr fontId="4"/>
  </si>
  <si>
    <t>地元大学出身</t>
    <rPh sb="0" eb="2">
      <t>ジモト</t>
    </rPh>
    <rPh sb="2" eb="4">
      <t>ダイガク</t>
    </rPh>
    <rPh sb="4" eb="6">
      <t>シュッシン</t>
    </rPh>
    <phoneticPr fontId="4"/>
  </si>
  <si>
    <t>研修医氏名</t>
    <rPh sb="0" eb="3">
      <t>ケンシュウイ</t>
    </rPh>
    <rPh sb="3" eb="5">
      <t>シメイ</t>
    </rPh>
    <phoneticPr fontId="5"/>
  </si>
  <si>
    <t>地元出身</t>
    <rPh sb="0" eb="2">
      <t>ジモト</t>
    </rPh>
    <rPh sb="2" eb="4">
      <t>シュッシン</t>
    </rPh>
    <phoneticPr fontId="4"/>
  </si>
  <si>
    <t>研修開始年月日</t>
    <phoneticPr fontId="4"/>
  </si>
  <si>
    <t>年</t>
    <rPh sb="0" eb="1">
      <t>ネン</t>
    </rPh>
    <phoneticPr fontId="4"/>
  </si>
  <si>
    <t>日</t>
    <rPh sb="0" eb="1">
      <t>ヒ</t>
    </rPh>
    <phoneticPr fontId="4"/>
  </si>
  <si>
    <t>プログラム番号</t>
    <rPh sb="5" eb="7">
      <t>バンゴウ</t>
    </rPh>
    <phoneticPr fontId="4"/>
  </si>
  <si>
    <t>プログラム名</t>
    <phoneticPr fontId="4"/>
  </si>
  <si>
    <t>施設番号</t>
    <rPh sb="0" eb="2">
      <t>シセツ</t>
    </rPh>
    <rPh sb="2" eb="4">
      <t>バンゴウ</t>
    </rPh>
    <phoneticPr fontId="4"/>
  </si>
  <si>
    <t>研修実施施設名</t>
    <rPh sb="0" eb="2">
      <t>ケンシュウ</t>
    </rPh>
    <rPh sb="2" eb="4">
      <t>ジッシ</t>
    </rPh>
    <rPh sb="4" eb="6">
      <t>シセツ</t>
    </rPh>
    <rPh sb="6" eb="7">
      <t>メイ</t>
    </rPh>
    <phoneticPr fontId="4"/>
  </si>
  <si>
    <t>都道府県</t>
    <rPh sb="0" eb="4">
      <t>トドウフケン</t>
    </rPh>
    <phoneticPr fontId="4"/>
  </si>
  <si>
    <t>市区町村</t>
    <rPh sb="0" eb="4">
      <t>シクチョウソン</t>
    </rPh>
    <phoneticPr fontId="4"/>
  </si>
  <si>
    <t>分野及
び宿日
直回数</t>
    <phoneticPr fontId="4"/>
  </si>
  <si>
    <t>臨　床　研　修　履　修　計　画</t>
    <rPh sb="0" eb="1">
      <t>リン</t>
    </rPh>
    <rPh sb="2" eb="3">
      <t>ユカ</t>
    </rPh>
    <rPh sb="4" eb="5">
      <t>ケン</t>
    </rPh>
    <rPh sb="6" eb="7">
      <t>オサム</t>
    </rPh>
    <rPh sb="8" eb="9">
      <t>クツ</t>
    </rPh>
    <rPh sb="10" eb="11">
      <t>オサム</t>
    </rPh>
    <rPh sb="12" eb="13">
      <t>ケイ</t>
    </rPh>
    <rPh sb="14" eb="15">
      <t>ガ</t>
    </rPh>
    <phoneticPr fontId="5"/>
  </si>
  <si>
    <t>備　考</t>
    <rPh sb="0" eb="1">
      <t>ビ</t>
    </rPh>
    <rPh sb="2" eb="3">
      <t>コウ</t>
    </rPh>
    <phoneticPr fontId="5"/>
  </si>
  <si>
    <t>第3種</t>
    <phoneticPr fontId="4"/>
  </si>
  <si>
    <t>第4種</t>
    <phoneticPr fontId="4"/>
  </si>
  <si>
    <t>第5種</t>
    <phoneticPr fontId="4"/>
  </si>
  <si>
    <t>４月</t>
    <rPh sb="1" eb="2">
      <t>ツキ</t>
    </rPh>
    <phoneticPr fontId="5"/>
  </si>
  <si>
    <t>５月</t>
    <rPh sb="1" eb="2">
      <t>ツキ</t>
    </rPh>
    <phoneticPr fontId="5"/>
  </si>
  <si>
    <t>６月</t>
    <rPh sb="1" eb="2">
      <t>ツキ</t>
    </rPh>
    <phoneticPr fontId="5"/>
  </si>
  <si>
    <t>７月</t>
    <rPh sb="1" eb="2">
      <t>ツキ</t>
    </rPh>
    <phoneticPr fontId="5"/>
  </si>
  <si>
    <t>８月</t>
    <rPh sb="1" eb="2">
      <t>ツキ</t>
    </rPh>
    <phoneticPr fontId="5"/>
  </si>
  <si>
    <t>９月</t>
    <rPh sb="1" eb="2">
      <t>ツキ</t>
    </rPh>
    <phoneticPr fontId="5"/>
  </si>
  <si>
    <t>10月</t>
    <rPh sb="2" eb="3">
      <t>ツキ</t>
    </rPh>
    <phoneticPr fontId="5"/>
  </si>
  <si>
    <t>11月</t>
    <rPh sb="2" eb="3">
      <t>ツキ</t>
    </rPh>
    <phoneticPr fontId="5"/>
  </si>
  <si>
    <t>12月</t>
    <rPh sb="2" eb="3">
      <t>ツキ</t>
    </rPh>
    <phoneticPr fontId="5"/>
  </si>
  <si>
    <t>１月</t>
    <rPh sb="1" eb="2">
      <t>ツキ</t>
    </rPh>
    <phoneticPr fontId="5"/>
  </si>
  <si>
    <t>２月</t>
    <rPh sb="1" eb="2">
      <t>ツキ</t>
    </rPh>
    <phoneticPr fontId="5"/>
  </si>
  <si>
    <t>３月</t>
    <rPh sb="1" eb="2">
      <t>ツキ</t>
    </rPh>
    <phoneticPr fontId="5"/>
  </si>
  <si>
    <t>計</t>
    <rPh sb="0" eb="1">
      <t>ケイ</t>
    </rPh>
    <phoneticPr fontId="5"/>
  </si>
  <si>
    <t xml:space="preserve">
対象外</t>
    <rPh sb="1" eb="3">
      <t>タイショウ</t>
    </rPh>
    <rPh sb="3" eb="4">
      <t>ガイ</t>
    </rPh>
    <phoneticPr fontId="4"/>
  </si>
  <si>
    <t>事業延月数(月４回以上)D</t>
    <phoneticPr fontId="4"/>
  </si>
  <si>
    <t>事業延月数(月４回以上)H</t>
    <phoneticPr fontId="4"/>
  </si>
  <si>
    <t>事業延日数
(月４回未満)I</t>
    <phoneticPr fontId="4"/>
  </si>
  <si>
    <t>事業延日数
(月４回未満)J</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</si>
  <si>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
　　　休止又は中断した後に再開する研修医を受け入れた場合はその限りでない。
注３）臨床研修履修計画の計を①【補助対象】と【補助対象外（国立等）】に分けること。
注４）臨床研修履修計画は、各月末時点における研修実施施設を基準に記入すること。
　　　</t>
    <rPh sb="0" eb="1">
      <t>チュウ</t>
    </rPh>
    <rPh sb="3" eb="5">
      <t>ケンシュウ</t>
    </rPh>
    <rPh sb="5" eb="7">
      <t>カイシ</t>
    </rPh>
    <rPh sb="7" eb="10">
      <t>ネンガッピ</t>
    </rPh>
    <rPh sb="10" eb="11">
      <t>ラン</t>
    </rPh>
    <rPh sb="14" eb="16">
      <t>トウガイ</t>
    </rPh>
    <rPh sb="16" eb="19">
      <t>ケンシュウイ</t>
    </rPh>
    <rPh sb="20" eb="22">
      <t>サイショ</t>
    </rPh>
    <rPh sb="23" eb="25">
      <t>リンショウ</t>
    </rPh>
    <rPh sb="25" eb="27">
      <t>ケンシュウ</t>
    </rPh>
    <rPh sb="28" eb="30">
      <t>カイシ</t>
    </rPh>
    <rPh sb="32" eb="35">
      <t>ネンガッピ</t>
    </rPh>
    <rPh sb="36" eb="38">
      <t>キニュウ</t>
    </rPh>
    <rPh sb="44" eb="45">
      <t>チュウ</t>
    </rPh>
    <rPh sb="47" eb="49">
      <t>ケンシュウ</t>
    </rPh>
    <rPh sb="49" eb="51">
      <t>カイシ</t>
    </rPh>
    <rPh sb="51" eb="54">
      <t>ネンガッピ</t>
    </rPh>
    <rPh sb="57" eb="58">
      <t>ネン</t>
    </rPh>
    <rPh sb="59" eb="61">
      <t>ケイカ</t>
    </rPh>
    <rPh sb="63" eb="64">
      <t>ツキ</t>
    </rPh>
    <rPh sb="64" eb="66">
      <t>イコウ</t>
    </rPh>
    <rPh sb="67" eb="69">
      <t>キニュウ</t>
    </rPh>
    <rPh sb="79" eb="81">
      <t>セイトウ</t>
    </rPh>
    <rPh sb="82" eb="84">
      <t>リユウ</t>
    </rPh>
    <rPh sb="87" eb="89">
      <t>リンショウ</t>
    </rPh>
    <rPh sb="89" eb="91">
      <t>ケンシュウ</t>
    </rPh>
    <rPh sb="96" eb="98">
      <t>キュウシ</t>
    </rPh>
    <rPh sb="98" eb="99">
      <t>マタ</t>
    </rPh>
    <rPh sb="100" eb="102">
      <t>チュウダン</t>
    </rPh>
    <rPh sb="104" eb="105">
      <t>アト</t>
    </rPh>
    <rPh sb="106" eb="108">
      <t>サイカイ</t>
    </rPh>
    <rPh sb="110" eb="113">
      <t>ケンシュウイ</t>
    </rPh>
    <rPh sb="114" eb="115">
      <t>ウ</t>
    </rPh>
    <rPh sb="116" eb="117">
      <t>イ</t>
    </rPh>
    <rPh sb="119" eb="121">
      <t>バアイ</t>
    </rPh>
    <rPh sb="124" eb="125">
      <t>カギ</t>
    </rPh>
    <rPh sb="173" eb="174">
      <t>チュウ</t>
    </rPh>
    <rPh sb="176" eb="178">
      <t>リンショウ</t>
    </rPh>
    <rPh sb="178" eb="180">
      <t>ケンシュウ</t>
    </rPh>
    <rPh sb="180" eb="182">
      <t>リシュウ</t>
    </rPh>
    <rPh sb="182" eb="184">
      <t>ケイカク</t>
    </rPh>
    <rPh sb="186" eb="187">
      <t>カク</t>
    </rPh>
    <rPh sb="187" eb="189">
      <t>ゲツマツ</t>
    </rPh>
    <rPh sb="189" eb="191">
      <t>ジテン</t>
    </rPh>
    <rPh sb="195" eb="197">
      <t>ケンシュウ</t>
    </rPh>
    <rPh sb="197" eb="199">
      <t>ジッシ</t>
    </rPh>
    <rPh sb="199" eb="201">
      <t>シセツ</t>
    </rPh>
    <rPh sb="202" eb="204">
      <t>キジュン</t>
    </rPh>
    <rPh sb="205" eb="207">
      <t>キニュウ</t>
    </rPh>
    <phoneticPr fontId="4"/>
  </si>
  <si>
    <r>
      <t>事業延</t>
    </r>
    <r>
      <rPr>
        <b/>
        <sz val="11"/>
        <rFont val="ＭＳ 明朝"/>
        <family val="1"/>
        <charset val="128"/>
      </rPr>
      <t>月数</t>
    </r>
    <r>
      <rPr>
        <sz val="11"/>
        <rFont val="ＭＳ 明朝"/>
        <family val="1"/>
        <charset val="128"/>
      </rPr>
      <t xml:space="preserve">
(月４回以上)　　　　　　　　　</t>
    </r>
    <rPh sb="0" eb="2">
      <t>ジギョウ</t>
    </rPh>
    <rPh sb="2" eb="3">
      <t>ノ</t>
    </rPh>
    <rPh sb="3" eb="5">
      <t>ツキスウ</t>
    </rPh>
    <rPh sb="10" eb="12">
      <t>イジョウ</t>
    </rPh>
    <phoneticPr fontId="4"/>
  </si>
  <si>
    <r>
      <t>事業延</t>
    </r>
    <r>
      <rPr>
        <b/>
        <sz val="11"/>
        <rFont val="ＭＳ 明朝"/>
        <family val="1"/>
        <charset val="128"/>
      </rPr>
      <t>日数</t>
    </r>
    <r>
      <rPr>
        <sz val="11"/>
        <rFont val="ＭＳ 明朝"/>
        <family val="1"/>
        <charset val="128"/>
      </rPr>
      <t xml:space="preserve">
(月４回未満)
</t>
    </r>
    <rPh sb="0" eb="2">
      <t>ジギョウ</t>
    </rPh>
    <rPh sb="2" eb="3">
      <t>ノ</t>
    </rPh>
    <rPh sb="3" eb="5">
      <t>ニッスウ</t>
    </rPh>
    <phoneticPr fontId="4"/>
  </si>
  <si>
    <t>別紙２－１　附表Ａ２</t>
    <rPh sb="6" eb="8">
      <t>フヒョウ</t>
    </rPh>
    <phoneticPr fontId="5"/>
  </si>
  <si>
    <t>２年次生又は再開者</t>
    <rPh sb="1" eb="2">
      <t>ネン</t>
    </rPh>
    <rPh sb="2" eb="3">
      <t>ジ</t>
    </rPh>
    <rPh sb="3" eb="4">
      <t>セイ</t>
    </rPh>
    <rPh sb="4" eb="5">
      <t>マタ</t>
    </rPh>
    <rPh sb="6" eb="8">
      <t>サイカイ</t>
    </rPh>
    <rPh sb="8" eb="9">
      <t>シャ</t>
    </rPh>
    <phoneticPr fontId="4"/>
  </si>
  <si>
    <t>施設番号</t>
  </si>
  <si>
    <t>施設番号</t>
    <phoneticPr fontId="4"/>
  </si>
  <si>
    <t>研修実施施設名</t>
    <phoneticPr fontId="4"/>
  </si>
  <si>
    <t>宿日直</t>
    <phoneticPr fontId="4"/>
  </si>
  <si>
    <t>ｵﾝｺｰﾙ</t>
    <phoneticPr fontId="4"/>
  </si>
  <si>
    <t>オン
コール</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</si>
  <si>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注２）研修開始年月日から２年を経過した月以降は記入しないこと。ただし、正当な理由により臨床研修を休止又は中断した後に
　　　再開する研修医を受け入れた場合はその限りでない。
注３）産婦人科又は小児科での宿日直研修の際に指導医（上級医を含む。）が研修医と当直した場合は、宿日直の欄に記入し、
　　　指導医等がオンコールによる指導体制にあった場合は、オンコールの欄に記入すること。その際に１月当たり回数合計を
　　　計の欄に記入すること。（１ヶ月月当たり宿日直、オンコールを合計して４回を超えて記入することは不可）
注４）臨床研修履修計画の計を【補助対象】と【補助対象外（国立等）】に分けること。
注５）臨床研修履修計画は、各月末時点における研修実施施設を基準に記入すること。</t>
    <phoneticPr fontId="4"/>
  </si>
  <si>
    <t>事業延月数(月４回以上)N　　　　　　　　　</t>
    <phoneticPr fontId="4"/>
  </si>
  <si>
    <t>事業延月数(月４回以上)R　　　　　　　　</t>
    <phoneticPr fontId="4"/>
  </si>
  <si>
    <t>事業延日数
(月４回未満)S</t>
    <phoneticPr fontId="4"/>
  </si>
  <si>
    <t>事業延日数(月４回未満)T</t>
    <phoneticPr fontId="4"/>
  </si>
  <si>
    <t>別紙２-２</t>
    <rPh sb="0" eb="2">
      <t>ベッシ</t>
    </rPh>
    <phoneticPr fontId="5"/>
  </si>
  <si>
    <t>へき地診療所等研修支援事業計画調書</t>
    <rPh sb="2" eb="3">
      <t>チ</t>
    </rPh>
    <rPh sb="3" eb="6">
      <t>シンリョウショ</t>
    </rPh>
    <rPh sb="6" eb="7">
      <t>トウ</t>
    </rPh>
    <rPh sb="7" eb="9">
      <t>ケンシュウ</t>
    </rPh>
    <rPh sb="9" eb="11">
      <t>シエン</t>
    </rPh>
    <rPh sb="11" eb="13">
      <t>ジギョウ</t>
    </rPh>
    <rPh sb="13" eb="15">
      <t>ケイカク</t>
    </rPh>
    <rPh sb="15" eb="17">
      <t>チョウショ</t>
    </rPh>
    <phoneticPr fontId="5"/>
  </si>
  <si>
    <t>診療所等名称</t>
    <rPh sb="0" eb="1">
      <t>ミ</t>
    </rPh>
    <rPh sb="1" eb="2">
      <t>リョウ</t>
    </rPh>
    <rPh sb="2" eb="3">
      <t>ショ</t>
    </rPh>
    <rPh sb="3" eb="4">
      <t>トウ</t>
    </rPh>
    <rPh sb="4" eb="5">
      <t>メイ</t>
    </rPh>
    <rPh sb="5" eb="6">
      <t>ショウ</t>
    </rPh>
    <phoneticPr fontId="5"/>
  </si>
  <si>
    <t>研修医氏名</t>
    <rPh sb="0" eb="1">
      <t>ケン</t>
    </rPh>
    <rPh sb="1" eb="2">
      <t>オサム</t>
    </rPh>
    <rPh sb="2" eb="3">
      <t>イ</t>
    </rPh>
    <rPh sb="3" eb="4">
      <t>シ</t>
    </rPh>
    <rPh sb="4" eb="5">
      <t>メイ</t>
    </rPh>
    <phoneticPr fontId="5"/>
  </si>
  <si>
    <t>期　　　　間</t>
    <rPh sb="0" eb="1">
      <t>キ</t>
    </rPh>
    <rPh sb="5" eb="6">
      <t>アイダ</t>
    </rPh>
    <phoneticPr fontId="5"/>
  </si>
  <si>
    <t>研修実日数</t>
    <rPh sb="0" eb="2">
      <t>ケンシュウ</t>
    </rPh>
    <rPh sb="2" eb="3">
      <t>ジツ</t>
    </rPh>
    <rPh sb="3" eb="5">
      <t>ニッスウ</t>
    </rPh>
    <phoneticPr fontId="5"/>
  </si>
  <si>
    <t>備　　　　　考</t>
    <rPh sb="0" eb="1">
      <t>ビ</t>
    </rPh>
    <rPh sb="6" eb="7">
      <t>コウ</t>
    </rPh>
    <phoneticPr fontId="5"/>
  </si>
  <si>
    <t>合　　　　計</t>
    <rPh sb="0" eb="1">
      <t>ゴウ</t>
    </rPh>
    <rPh sb="5" eb="6">
      <t>ケイ</t>
    </rPh>
    <phoneticPr fontId="5"/>
  </si>
  <si>
    <t>（注）実日数の内訳を備考欄に記入すること。（例：平日△日、土日×日）</t>
    <rPh sb="1" eb="2">
      <t>チュウ</t>
    </rPh>
    <rPh sb="3" eb="4">
      <t>ジツ</t>
    </rPh>
    <rPh sb="4" eb="6">
      <t>ニッスウ</t>
    </rPh>
    <rPh sb="7" eb="9">
      <t>ウチワケ</t>
    </rPh>
    <rPh sb="10" eb="13">
      <t>ビコウラン</t>
    </rPh>
    <rPh sb="14" eb="16">
      <t>キニュウ</t>
    </rPh>
    <rPh sb="22" eb="23">
      <t>レイ</t>
    </rPh>
    <rPh sb="24" eb="26">
      <t>ヘイジツ</t>
    </rPh>
    <rPh sb="27" eb="28">
      <t>ニチ</t>
    </rPh>
    <rPh sb="29" eb="31">
      <t>ドニチ</t>
    </rPh>
    <rPh sb="32" eb="33">
      <t>ニチ</t>
    </rPh>
    <phoneticPr fontId="5"/>
  </si>
  <si>
    <t>別紙２－３</t>
    <rPh sb="0" eb="2">
      <t>ベッシ</t>
    </rPh>
    <phoneticPr fontId="4"/>
  </si>
  <si>
    <t>研修医の処遇について</t>
    <phoneticPr fontId="4"/>
  </si>
  <si>
    <t>（単位:円）</t>
    <rPh sb="1" eb="3">
      <t>タンイ</t>
    </rPh>
    <rPh sb="4" eb="5">
      <t>エン</t>
    </rPh>
    <phoneticPr fontId="14"/>
  </si>
  <si>
    <t>病　　院　　名</t>
    <phoneticPr fontId="14"/>
  </si>
  <si>
    <t>当該年度４月１日現在の１年次研修医受入数</t>
    <phoneticPr fontId="14"/>
  </si>
  <si>
    <t>研修医の種別(常勤・非常勤）</t>
    <rPh sb="0" eb="3">
      <t>ケンシュウイ</t>
    </rPh>
    <rPh sb="4" eb="6">
      <t>シュベツ</t>
    </rPh>
    <rPh sb="7" eb="9">
      <t>ジョウキン</t>
    </rPh>
    <rPh sb="10" eb="13">
      <t>ヒジョウキン</t>
    </rPh>
    <phoneticPr fontId="14"/>
  </si>
  <si>
    <t>　　　　　当該年度に研修を開始する研修医　　　　　　　　　　　　　　　　　　　　　　　　　　　　　※都道府県の要請等により受け入れた自治医科大学
　医学部卒の研修医を除く。</t>
    <rPh sb="5" eb="7">
      <t>トウガイ</t>
    </rPh>
    <rPh sb="7" eb="9">
      <t>ネンド</t>
    </rPh>
    <rPh sb="10" eb="12">
      <t>ケンシュウ</t>
    </rPh>
    <rPh sb="13" eb="15">
      <t>カイシ</t>
    </rPh>
    <rPh sb="17" eb="20">
      <t>ケンシュウイ</t>
    </rPh>
    <rPh sb="50" eb="54">
      <t>トドウフケン</t>
    </rPh>
    <rPh sb="55" eb="57">
      <t>ヨウセイ</t>
    </rPh>
    <rPh sb="57" eb="58">
      <t>トウ</t>
    </rPh>
    <rPh sb="61" eb="62">
      <t>ウ</t>
    </rPh>
    <rPh sb="63" eb="64">
      <t>イ</t>
    </rPh>
    <rPh sb="66" eb="68">
      <t>ジチ</t>
    </rPh>
    <rPh sb="68" eb="70">
      <t>イカ</t>
    </rPh>
    <rPh sb="70" eb="72">
      <t>ダイガク</t>
    </rPh>
    <rPh sb="74" eb="77">
      <t>イガクブ</t>
    </rPh>
    <rPh sb="77" eb="78">
      <t>ソツ</t>
    </rPh>
    <rPh sb="79" eb="82">
      <t>ケンシュウイ</t>
    </rPh>
    <rPh sb="83" eb="84">
      <t>ノゾ</t>
    </rPh>
    <phoneticPr fontId="14"/>
  </si>
  <si>
    <t>備考</t>
    <rPh sb="0" eb="2">
      <t>ビコウ</t>
    </rPh>
    <phoneticPr fontId="14"/>
  </si>
  <si>
    <t>１年次（当該年度）</t>
    <rPh sb="0" eb="2">
      <t>イチネン</t>
    </rPh>
    <rPh sb="2" eb="3">
      <t>ジ</t>
    </rPh>
    <rPh sb="4" eb="6">
      <t>トウガイ</t>
    </rPh>
    <rPh sb="6" eb="8">
      <t>ネンド</t>
    </rPh>
    <phoneticPr fontId="14"/>
  </si>
  <si>
    <t>①基本給月給（決定ベース）</t>
    <rPh sb="1" eb="4">
      <t>キホンキュウ</t>
    </rPh>
    <rPh sb="4" eb="6">
      <t>ゲッキュウ</t>
    </rPh>
    <rPh sb="7" eb="9">
      <t>ケッテイ</t>
    </rPh>
    <phoneticPr fontId="14"/>
  </si>
  <si>
    <t>②年額賞与(決定ベース）</t>
    <rPh sb="1" eb="3">
      <t>ネンガク</t>
    </rPh>
    <rPh sb="3" eb="5">
      <t>ショウヨ</t>
    </rPh>
    <rPh sb="6" eb="8">
      <t>ケッテイ</t>
    </rPh>
    <phoneticPr fontId="14"/>
  </si>
  <si>
    <t>推計年収（①×12+②)　　　　</t>
    <rPh sb="0" eb="2">
      <t>スイケイ</t>
    </rPh>
    <rPh sb="2" eb="4">
      <t>ネンシュウ</t>
    </rPh>
    <phoneticPr fontId="14"/>
  </si>
  <si>
    <t>α</t>
    <phoneticPr fontId="4"/>
  </si>
  <si>
    <t>【記載要領】</t>
    <rPh sb="1" eb="3">
      <t>キサイ</t>
    </rPh>
    <rPh sb="3" eb="5">
      <t>ヨウリョウ</t>
    </rPh>
    <phoneticPr fontId="14"/>
  </si>
  <si>
    <t>（１）本調査には都道府県の要請等により受け入れた自治医科大学医学部卒の研修医は含めないこと。</t>
    <rPh sb="3" eb="6">
      <t>ホンチョウサ</t>
    </rPh>
    <rPh sb="8" eb="12">
      <t>トドウフケン</t>
    </rPh>
    <rPh sb="13" eb="15">
      <t>ヨウセイ</t>
    </rPh>
    <rPh sb="15" eb="16">
      <t>トウ</t>
    </rPh>
    <rPh sb="19" eb="20">
      <t>ウ</t>
    </rPh>
    <rPh sb="21" eb="22">
      <t>イ</t>
    </rPh>
    <rPh sb="24" eb="26">
      <t>ジチ</t>
    </rPh>
    <rPh sb="26" eb="28">
      <t>イカ</t>
    </rPh>
    <rPh sb="28" eb="30">
      <t>ダイガク</t>
    </rPh>
    <rPh sb="30" eb="32">
      <t>イガク</t>
    </rPh>
    <rPh sb="32" eb="33">
      <t>ブ</t>
    </rPh>
    <rPh sb="33" eb="34">
      <t>ソツ</t>
    </rPh>
    <rPh sb="35" eb="38">
      <t>ケンシュウイ</t>
    </rPh>
    <rPh sb="39" eb="40">
      <t>フク</t>
    </rPh>
    <phoneticPr fontId="14"/>
  </si>
  <si>
    <t>（２）当該年度４月１日現在の１年次研修医受入数は、基幹型臨床研修病院における当該年度４月１日現在の１年次研修医受入数を記載してください。</t>
    <rPh sb="25" eb="28">
      <t>キカンガタ</t>
    </rPh>
    <rPh sb="28" eb="30">
      <t>リンショウ</t>
    </rPh>
    <rPh sb="30" eb="32">
      <t>ケンシュウ</t>
    </rPh>
    <rPh sb="32" eb="34">
      <t>ビョウイン</t>
    </rPh>
    <rPh sb="59" eb="61">
      <t>キサイ</t>
    </rPh>
    <phoneticPr fontId="14"/>
  </si>
  <si>
    <t>（３）研修医の常勤・非常勤の別は、基幹型臨床研修病院で研修している際の種別を選択してください。</t>
    <rPh sb="3" eb="6">
      <t>ケンシュウイ</t>
    </rPh>
    <rPh sb="7" eb="9">
      <t>ジョウキン</t>
    </rPh>
    <rPh sb="10" eb="13">
      <t>ヒジョウキン</t>
    </rPh>
    <rPh sb="14" eb="15">
      <t>ベツ</t>
    </rPh>
    <rPh sb="17" eb="20">
      <t>キカンガタ</t>
    </rPh>
    <rPh sb="20" eb="22">
      <t>リンショウ</t>
    </rPh>
    <rPh sb="22" eb="24">
      <t>ケンシュウ</t>
    </rPh>
    <rPh sb="24" eb="26">
      <t>ビョウイン</t>
    </rPh>
    <rPh sb="27" eb="29">
      <t>ケンシュウ</t>
    </rPh>
    <rPh sb="33" eb="34">
      <t>サイ</t>
    </rPh>
    <rPh sb="35" eb="37">
      <t>シュベツ</t>
    </rPh>
    <rPh sb="38" eb="40">
      <t>センタク</t>
    </rPh>
    <phoneticPr fontId="14"/>
  </si>
  <si>
    <t>（４）当該年度に研修を開始する研修医の欄は、基幹型臨床研修病院の処遇を記載してください。</t>
    <rPh sb="3" eb="5">
      <t>トウガイ</t>
    </rPh>
    <rPh sb="5" eb="7">
      <t>ネンド</t>
    </rPh>
    <rPh sb="8" eb="10">
      <t>ケンシュウ</t>
    </rPh>
    <rPh sb="11" eb="13">
      <t>カイシ</t>
    </rPh>
    <rPh sb="15" eb="18">
      <t>ケンシュウイ</t>
    </rPh>
    <rPh sb="19" eb="20">
      <t>ラン</t>
    </rPh>
    <rPh sb="22" eb="25">
      <t>キカンガタ</t>
    </rPh>
    <rPh sb="25" eb="27">
      <t>リンショウ</t>
    </rPh>
    <rPh sb="27" eb="29">
      <t>ケンシュウ</t>
    </rPh>
    <rPh sb="29" eb="31">
      <t>ビョウイン</t>
    </rPh>
    <rPh sb="32" eb="34">
      <t>ショグウ</t>
    </rPh>
    <rPh sb="35" eb="37">
      <t>キサイ</t>
    </rPh>
    <phoneticPr fontId="14"/>
  </si>
  <si>
    <t>（５）①基本給月給、②年額賞与の欄は以下の通り記載して下さい。</t>
    <rPh sb="4" eb="7">
      <t>キホンキュウ</t>
    </rPh>
    <rPh sb="7" eb="9">
      <t>ゲッキュウ</t>
    </rPh>
    <rPh sb="11" eb="13">
      <t>ネンガク</t>
    </rPh>
    <rPh sb="13" eb="15">
      <t>ショウヨ</t>
    </rPh>
    <rPh sb="16" eb="17">
      <t>ラン</t>
    </rPh>
    <rPh sb="18" eb="20">
      <t>イカ</t>
    </rPh>
    <rPh sb="21" eb="22">
      <t>トオ</t>
    </rPh>
    <rPh sb="23" eb="25">
      <t>キサイ</t>
    </rPh>
    <rPh sb="27" eb="28">
      <t>クダ</t>
    </rPh>
    <phoneticPr fontId="14"/>
  </si>
  <si>
    <t>　　　　　①基本給月給</t>
    <rPh sb="6" eb="8">
      <t>キホン</t>
    </rPh>
    <rPh sb="8" eb="9">
      <t>キュウ</t>
    </rPh>
    <rPh sb="9" eb="11">
      <t>ゲッキュウ</t>
    </rPh>
    <phoneticPr fontId="14"/>
  </si>
  <si>
    <t>　　　　　　　「基本給」は、研修医の業務量、住居、通勤経路、家族構成にかかわらず研修医に決まって支払われる給与とします。国家公務員の給与では、</t>
    <rPh sb="8" eb="11">
      <t>キホンキュウ</t>
    </rPh>
    <rPh sb="14" eb="17">
      <t>ケンシュウイ</t>
    </rPh>
    <rPh sb="18" eb="21">
      <t>ギョウムリョウ</t>
    </rPh>
    <rPh sb="22" eb="24">
      <t>ジュウキョ</t>
    </rPh>
    <rPh sb="25" eb="27">
      <t>ツウキン</t>
    </rPh>
    <rPh sb="27" eb="29">
      <t>ケイロ</t>
    </rPh>
    <rPh sb="30" eb="32">
      <t>カゾク</t>
    </rPh>
    <rPh sb="32" eb="34">
      <t>コウセイ</t>
    </rPh>
    <rPh sb="40" eb="43">
      <t>ケンシュウイ</t>
    </rPh>
    <rPh sb="44" eb="45">
      <t>キ</t>
    </rPh>
    <rPh sb="48" eb="50">
      <t>シハラ</t>
    </rPh>
    <rPh sb="53" eb="55">
      <t>キュウヨ</t>
    </rPh>
    <rPh sb="60" eb="62">
      <t>コッカ</t>
    </rPh>
    <rPh sb="62" eb="65">
      <t>コウムイン</t>
    </rPh>
    <rPh sb="66" eb="68">
      <t>キュウヨ</t>
    </rPh>
    <phoneticPr fontId="14"/>
  </si>
  <si>
    <t>　　　　　　 「職員俸給」、「地域手当」、「初任給調整手当」、「寒冷地手当」、「特地勤務手当」などが該当します。「超過勤務手当」、「当直手当」、「住居手当」、</t>
    <phoneticPr fontId="4"/>
  </si>
  <si>
    <t>　　　　　　 「通勤手当」、「扶養手当」などは該当しません。</t>
    <phoneticPr fontId="4"/>
  </si>
  <si>
    <t>　　　　　②年額賞与</t>
    <rPh sb="6" eb="8">
      <t>ネンガク</t>
    </rPh>
    <rPh sb="8" eb="10">
      <t>ショウヨ</t>
    </rPh>
    <phoneticPr fontId="14"/>
  </si>
  <si>
    <t>　　　　　　年額賞与（国家公務員の給与では「期末手当」、「勤勉手当」が該当）は、各年度で支払われる賞与（年度で複数回ならその合計金額）を記載して下さい。</t>
    <rPh sb="6" eb="8">
      <t>ネンガク</t>
    </rPh>
    <rPh sb="8" eb="10">
      <t>ショウヨ</t>
    </rPh>
    <rPh sb="11" eb="13">
      <t>コッカ</t>
    </rPh>
    <rPh sb="13" eb="16">
      <t>コウムイン</t>
    </rPh>
    <rPh sb="17" eb="19">
      <t>キュウヨ</t>
    </rPh>
    <rPh sb="22" eb="24">
      <t>キマツ</t>
    </rPh>
    <rPh sb="24" eb="26">
      <t>テアテ</t>
    </rPh>
    <rPh sb="29" eb="31">
      <t>キンベン</t>
    </rPh>
    <rPh sb="31" eb="33">
      <t>テアテ</t>
    </rPh>
    <rPh sb="35" eb="37">
      <t>ガイトウ</t>
    </rPh>
    <rPh sb="40" eb="43">
      <t>カクネンド</t>
    </rPh>
    <rPh sb="44" eb="46">
      <t>シハラ</t>
    </rPh>
    <rPh sb="49" eb="51">
      <t>ショウヨ</t>
    </rPh>
    <rPh sb="52" eb="54">
      <t>ネンド</t>
    </rPh>
    <rPh sb="55" eb="57">
      <t>フクスウ</t>
    </rPh>
    <rPh sb="57" eb="58">
      <t>カイ</t>
    </rPh>
    <rPh sb="62" eb="64">
      <t>ゴウケイ</t>
    </rPh>
    <rPh sb="64" eb="66">
      <t>キンガク</t>
    </rPh>
    <rPh sb="68" eb="70">
      <t>キサイ</t>
    </rPh>
    <rPh sb="72" eb="73">
      <t>クダ</t>
    </rPh>
    <phoneticPr fontId="14"/>
  </si>
  <si>
    <t>　　　　　注）ここでいう「決定ベース」とは、研修医を募集する際に募集要項等で公表している給与（事前に定められている給与）のこと。</t>
    <rPh sb="5" eb="6">
      <t>チュウ</t>
    </rPh>
    <rPh sb="13" eb="15">
      <t>ケッテイ</t>
    </rPh>
    <rPh sb="22" eb="25">
      <t>ケンシュウイ</t>
    </rPh>
    <rPh sb="26" eb="28">
      <t>ボシュウ</t>
    </rPh>
    <rPh sb="30" eb="31">
      <t>サイ</t>
    </rPh>
    <rPh sb="32" eb="34">
      <t>ボシュウ</t>
    </rPh>
    <rPh sb="34" eb="36">
      <t>ヨウコウ</t>
    </rPh>
    <rPh sb="36" eb="37">
      <t>トウ</t>
    </rPh>
    <rPh sb="38" eb="39">
      <t>コウ</t>
    </rPh>
    <rPh sb="39" eb="40">
      <t>ヒョウ</t>
    </rPh>
    <rPh sb="44" eb="46">
      <t>キュウヨ</t>
    </rPh>
    <rPh sb="47" eb="49">
      <t>ジゼン</t>
    </rPh>
    <rPh sb="50" eb="51">
      <t>サダ</t>
    </rPh>
    <rPh sb="57" eb="59">
      <t>キュウヨ</t>
    </rPh>
    <phoneticPr fontId="14"/>
  </si>
  <si>
    <t>　　　　　　   ただし、公募後に変更が決まっている場合は、変更後の処遇により記載して下さい。</t>
    <rPh sb="39" eb="41">
      <t>キサイ</t>
    </rPh>
    <rPh sb="43" eb="44">
      <t>クダ</t>
    </rPh>
    <phoneticPr fontId="4"/>
  </si>
  <si>
    <t>　　　　　注）受入人数が０人であっても、１年次研修医に支払われる推計年収が６３０万円を超える場合は、定められた申請する金額に係数を乗じることとなります。</t>
    <rPh sb="5" eb="6">
      <t>チュウ</t>
    </rPh>
    <rPh sb="7" eb="9">
      <t>ウケイレ</t>
    </rPh>
    <rPh sb="9" eb="11">
      <t>ニンズウ</t>
    </rPh>
    <rPh sb="13" eb="14">
      <t>ニン</t>
    </rPh>
    <rPh sb="21" eb="23">
      <t>ネンジ</t>
    </rPh>
    <rPh sb="23" eb="26">
      <t>ケンシュウイ</t>
    </rPh>
    <rPh sb="27" eb="29">
      <t>シハラ</t>
    </rPh>
    <rPh sb="32" eb="34">
      <t>スイケイ</t>
    </rPh>
    <rPh sb="34" eb="36">
      <t>ネンシュウ</t>
    </rPh>
    <rPh sb="40" eb="42">
      <t>マンエン</t>
    </rPh>
    <rPh sb="43" eb="44">
      <t>コ</t>
    </rPh>
    <rPh sb="46" eb="48">
      <t>バアイ</t>
    </rPh>
    <rPh sb="50" eb="51">
      <t>サダ</t>
    </rPh>
    <rPh sb="55" eb="57">
      <t>シンセイ</t>
    </rPh>
    <rPh sb="59" eb="61">
      <t>キンガク</t>
    </rPh>
    <rPh sb="62" eb="64">
      <t>ケイスウ</t>
    </rPh>
    <rPh sb="65" eb="66">
      <t>ジョウ</t>
    </rPh>
    <phoneticPr fontId="4"/>
  </si>
  <si>
    <t>✔</t>
    <phoneticPr fontId="4"/>
  </si>
  <si>
    <t>臨床研修事業基準額算出内訳</t>
    <rPh sb="0" eb="2">
      <t>リンショウ</t>
    </rPh>
    <rPh sb="2" eb="4">
      <t>ケンシュウ</t>
    </rPh>
    <rPh sb="4" eb="6">
      <t>ジギョウ</t>
    </rPh>
    <phoneticPr fontId="4"/>
  </si>
  <si>
    <t>（基幹型病院名）</t>
    <rPh sb="1" eb="3">
      <t>キカン</t>
    </rPh>
    <phoneticPr fontId="5"/>
  </si>
  <si>
    <t>基準額算出に係る条件確認</t>
    <rPh sb="0" eb="3">
      <t>キジュンガク</t>
    </rPh>
    <rPh sb="3" eb="5">
      <t>サンシュツ</t>
    </rPh>
    <rPh sb="6" eb="7">
      <t>カカ</t>
    </rPh>
    <rPh sb="8" eb="10">
      <t>ジョウケン</t>
    </rPh>
    <rPh sb="10" eb="12">
      <t>カクニン</t>
    </rPh>
    <phoneticPr fontId="4"/>
  </si>
  <si>
    <t>（チェック欄）</t>
    <rPh sb="5" eb="6">
      <t>ラン</t>
    </rPh>
    <phoneticPr fontId="4"/>
  </si>
  <si>
    <t>医師臨床研修費補助金に係る基準額の算出条件として、病院と臨床研修医の間において、原則として雇用契約の中にアルバイト診療を行わない旨を明らかにされていること。</t>
    <rPh sb="0" eb="2">
      <t>イシ</t>
    </rPh>
    <rPh sb="2" eb="4">
      <t>リンショウ</t>
    </rPh>
    <rPh sb="4" eb="7">
      <t>ケンシュウヒ</t>
    </rPh>
    <rPh sb="7" eb="10">
      <t>ホジョキン</t>
    </rPh>
    <rPh sb="11" eb="12">
      <t>カカ</t>
    </rPh>
    <rPh sb="13" eb="16">
      <t>キジュンガク</t>
    </rPh>
    <rPh sb="17" eb="19">
      <t>サンシュツ</t>
    </rPh>
    <rPh sb="19" eb="21">
      <t>ジョウケン</t>
    </rPh>
    <rPh sb="25" eb="27">
      <t>ビョウイン</t>
    </rPh>
    <rPh sb="28" eb="30">
      <t>リンショウ</t>
    </rPh>
    <rPh sb="30" eb="32">
      <t>ケンシュウ</t>
    </rPh>
    <rPh sb="32" eb="33">
      <t>イ</t>
    </rPh>
    <rPh sb="34" eb="35">
      <t>アイダ</t>
    </rPh>
    <rPh sb="40" eb="42">
      <t>ゲンソク</t>
    </rPh>
    <rPh sb="45" eb="47">
      <t>コヨウ</t>
    </rPh>
    <rPh sb="47" eb="49">
      <t>ケイヤク</t>
    </rPh>
    <rPh sb="50" eb="51">
      <t>ナカ</t>
    </rPh>
    <rPh sb="57" eb="59">
      <t>シンリョウ</t>
    </rPh>
    <rPh sb="60" eb="61">
      <t>オコナ</t>
    </rPh>
    <rPh sb="64" eb="65">
      <t>ムネ</t>
    </rPh>
    <rPh sb="66" eb="67">
      <t>アキ</t>
    </rPh>
    <phoneticPr fontId="4"/>
  </si>
  <si>
    <t>１　教育指導経費</t>
  </si>
  <si>
    <t>（１）研修医延人数　【附表Ａ】</t>
    <rPh sb="11" eb="13">
      <t>フヒョウ</t>
    </rPh>
    <phoneticPr fontId="5"/>
  </si>
  <si>
    <t>補助対象・補助対象外</t>
    <rPh sb="0" eb="2">
      <t>ホジョ</t>
    </rPh>
    <rPh sb="2" eb="4">
      <t>タイショウ</t>
    </rPh>
    <rPh sb="5" eb="7">
      <t>ホジョ</t>
    </rPh>
    <rPh sb="7" eb="10">
      <t>タイショウガイ</t>
    </rPh>
    <phoneticPr fontId="4"/>
  </si>
  <si>
    <t>研 修 医 延 人 数</t>
    <rPh sb="0" eb="1">
      <t>ケン</t>
    </rPh>
    <rPh sb="2" eb="3">
      <t>オサム</t>
    </rPh>
    <rPh sb="4" eb="5">
      <t>イ</t>
    </rPh>
    <rPh sb="6" eb="7">
      <t>ノ</t>
    </rPh>
    <rPh sb="8" eb="9">
      <t>ヒト</t>
    </rPh>
    <rPh sb="10" eb="11">
      <t>カズ</t>
    </rPh>
    <phoneticPr fontId="5"/>
  </si>
  <si>
    <t>１年次</t>
  </si>
  <si>
    <t>２年次</t>
    <rPh sb="1" eb="3">
      <t>ネンジ</t>
    </rPh>
    <phoneticPr fontId="4"/>
  </si>
  <si>
    <t>計</t>
    <rPh sb="0" eb="1">
      <t>ケイ</t>
    </rPh>
    <phoneticPr fontId="4"/>
  </si>
  <si>
    <t>【補助対象】計</t>
    <rPh sb="1" eb="3">
      <t>ホジョ</t>
    </rPh>
    <rPh sb="3" eb="5">
      <t>タイショウ</t>
    </rPh>
    <rPh sb="6" eb="7">
      <t>ケイ</t>
    </rPh>
    <phoneticPr fontId="4"/>
  </si>
  <si>
    <t>人</t>
    <rPh sb="0" eb="1">
      <t>ニン</t>
    </rPh>
    <phoneticPr fontId="4"/>
  </si>
  <si>
    <t>a</t>
    <phoneticPr fontId="4"/>
  </si>
  <si>
    <t>人</t>
    <rPh sb="0" eb="1">
      <t>ニン</t>
    </rPh>
    <phoneticPr fontId="5"/>
  </si>
  <si>
    <t>【補助対象外】計</t>
    <rPh sb="1" eb="3">
      <t>ホジョ</t>
    </rPh>
    <rPh sb="3" eb="6">
      <t>タイショウガイ</t>
    </rPh>
    <rPh sb="7" eb="8">
      <t>ケイ</t>
    </rPh>
    <phoneticPr fontId="4"/>
  </si>
  <si>
    <t>　合　　　　　計</t>
    <rPh sb="1" eb="2">
      <t>ゴウ</t>
    </rPh>
    <rPh sb="7" eb="8">
      <t>ケイ</t>
    </rPh>
    <phoneticPr fontId="4"/>
  </si>
  <si>
    <t>b</t>
    <phoneticPr fontId="4"/>
  </si>
  <si>
    <t>（注１）研修医延人数は、当該年度内における各月の末日に在籍する研修医数の総和であること。</t>
    <phoneticPr fontId="5"/>
  </si>
  <si>
    <t>（注２）当該年度に研修を開始した研修医については１年次、それより前に研修を開始した研修医については２年次</t>
    <rPh sb="4" eb="6">
      <t>トウガイ</t>
    </rPh>
    <rPh sb="6" eb="8">
      <t>ネンド</t>
    </rPh>
    <rPh sb="9" eb="11">
      <t>ケンシュウ</t>
    </rPh>
    <rPh sb="12" eb="14">
      <t>カイシ</t>
    </rPh>
    <rPh sb="16" eb="19">
      <t>ケンシュウイ</t>
    </rPh>
    <rPh sb="25" eb="27">
      <t>ネンジ</t>
    </rPh>
    <rPh sb="32" eb="33">
      <t>マエ</t>
    </rPh>
    <rPh sb="34" eb="36">
      <t>ケンシュウ</t>
    </rPh>
    <rPh sb="37" eb="39">
      <t>カイシ</t>
    </rPh>
    <rPh sb="41" eb="44">
      <t>ケンシュウイ</t>
    </rPh>
    <rPh sb="50" eb="52">
      <t>ネンジ</t>
    </rPh>
    <phoneticPr fontId="4"/>
  </si>
  <si>
    <t>　とすること。</t>
    <phoneticPr fontId="4"/>
  </si>
  <si>
    <t>（２）研修医数</t>
    <phoneticPr fontId="4"/>
  </si>
  <si>
    <t>① 病院群全体</t>
    <rPh sb="2" eb="5">
      <t>ビョウイングン</t>
    </rPh>
    <rPh sb="5" eb="7">
      <t>ゼンタイ</t>
    </rPh>
    <phoneticPr fontId="5"/>
  </si>
  <si>
    <t>１年次生研修医延人数</t>
    <rPh sb="1" eb="3">
      <t>ネンジ</t>
    </rPh>
    <rPh sb="3" eb="4">
      <t>セイ</t>
    </rPh>
    <rPh sb="4" eb="7">
      <t>ケンシュウイ</t>
    </rPh>
    <rPh sb="7" eb="8">
      <t>ノ</t>
    </rPh>
    <rPh sb="8" eb="10">
      <t>ニンズウ</t>
    </rPh>
    <phoneticPr fontId="5"/>
  </si>
  <si>
    <t>研修医数</t>
    <rPh sb="0" eb="2">
      <t>ケンシュウ</t>
    </rPh>
    <rPh sb="2" eb="4">
      <t>イスウ</t>
    </rPh>
    <phoneticPr fontId="5"/>
  </si>
  <si>
    <t>c</t>
    <phoneticPr fontId="4"/>
  </si>
  <si>
    <t>２年次生研修医延人数</t>
    <rPh sb="1" eb="3">
      <t>ネンジ</t>
    </rPh>
    <rPh sb="3" eb="4">
      <t>セイ</t>
    </rPh>
    <rPh sb="4" eb="7">
      <t>ケンシュウイ</t>
    </rPh>
    <rPh sb="7" eb="8">
      <t>ノ</t>
    </rPh>
    <rPh sb="8" eb="10">
      <t>ニンズウ</t>
    </rPh>
    <phoneticPr fontId="5"/>
  </si>
  <si>
    <t>d</t>
    <phoneticPr fontId="4"/>
  </si>
  <si>
    <t>１学年平均研修医数</t>
    <rPh sb="1" eb="3">
      <t>ガクネン</t>
    </rPh>
    <rPh sb="3" eb="5">
      <t>ヘイキン</t>
    </rPh>
    <rPh sb="5" eb="7">
      <t>ケンシュウ</t>
    </rPh>
    <rPh sb="7" eb="9">
      <t>イスウ</t>
    </rPh>
    <phoneticPr fontId="4"/>
  </si>
  <si>
    <t>e</t>
    <phoneticPr fontId="4"/>
  </si>
  <si>
    <t>② 補助対象</t>
    <rPh sb="2" eb="4">
      <t>ホジョ</t>
    </rPh>
    <rPh sb="4" eb="6">
      <t>タイショウ</t>
    </rPh>
    <phoneticPr fontId="5"/>
  </si>
  <si>
    <t>f</t>
    <phoneticPr fontId="4"/>
  </si>
  <si>
    <t>g</t>
    <phoneticPr fontId="4"/>
  </si>
  <si>
    <t>（注１）ｃ、d、f及びgの研修医数は、研修医延人数を１２で除して、小数点以下第３位を四捨五入して得た数とす
        る。</t>
    <rPh sb="9" eb="10">
      <t>オヨ</t>
    </rPh>
    <rPh sb="38" eb="39">
      <t>ダイ</t>
    </rPh>
    <rPh sb="40" eb="41">
      <t>イ</t>
    </rPh>
    <rPh sb="42" eb="43">
      <t>ヨン</t>
    </rPh>
    <rPh sb="43" eb="44">
      <t>シャ</t>
    </rPh>
    <rPh sb="44" eb="45">
      <t>ゴ</t>
    </rPh>
    <rPh sb="45" eb="46">
      <t>イリ</t>
    </rPh>
    <phoneticPr fontId="5"/>
  </si>
  <si>
    <t>（注２）eの１学年平均研修医数は、研修医数（cとdの和）を研修を実施している学年数で除して、小数点以下を四捨
　　　　五入して得た数とする。</t>
    <rPh sb="7" eb="9">
      <t>ガクネン</t>
    </rPh>
    <rPh sb="9" eb="11">
      <t>ヘイキン</t>
    </rPh>
    <rPh sb="17" eb="20">
      <t>ケンシュウイ</t>
    </rPh>
    <rPh sb="20" eb="21">
      <t>スウ</t>
    </rPh>
    <rPh sb="26" eb="27">
      <t>ワ</t>
    </rPh>
    <rPh sb="29" eb="31">
      <t>ケンシュウ</t>
    </rPh>
    <rPh sb="32" eb="34">
      <t>ジッシ</t>
    </rPh>
    <rPh sb="38" eb="40">
      <t>ガクネン</t>
    </rPh>
    <rPh sb="40" eb="41">
      <t>カズ</t>
    </rPh>
    <rPh sb="42" eb="43">
      <t>ジョ</t>
    </rPh>
    <rPh sb="46" eb="49">
      <t>ショウスウテン</t>
    </rPh>
    <rPh sb="49" eb="51">
      <t>イカ</t>
    </rPh>
    <rPh sb="52" eb="53">
      <t>ヨン</t>
    </rPh>
    <rPh sb="53" eb="54">
      <t>シャ</t>
    </rPh>
    <rPh sb="59" eb="61">
      <t>ゴニュウ</t>
    </rPh>
    <rPh sb="63" eb="64">
      <t>エ</t>
    </rPh>
    <rPh sb="65" eb="66">
      <t>カズ</t>
    </rPh>
    <phoneticPr fontId="5"/>
  </si>
  <si>
    <t>（３）地元出身研修医の採用数（4月１日現在）</t>
    <rPh sb="3" eb="5">
      <t>ジモト</t>
    </rPh>
    <rPh sb="5" eb="7">
      <t>シュッシン</t>
    </rPh>
    <rPh sb="16" eb="17">
      <t>ガツ</t>
    </rPh>
    <rPh sb="18" eb="19">
      <t>ニチ</t>
    </rPh>
    <rPh sb="19" eb="21">
      <t>ゲンザイ</t>
    </rPh>
    <phoneticPr fontId="4"/>
  </si>
  <si>
    <t>１年次生研修医数</t>
    <rPh sb="1" eb="3">
      <t>ネンジ</t>
    </rPh>
    <rPh sb="3" eb="4">
      <t>セイ</t>
    </rPh>
    <rPh sb="4" eb="7">
      <t>ケンシュウイ</t>
    </rPh>
    <rPh sb="7" eb="8">
      <t>スウ</t>
    </rPh>
    <phoneticPr fontId="5"/>
  </si>
  <si>
    <t>うち地元出身研修医の採用数</t>
    <rPh sb="2" eb="4">
      <t>ジモト</t>
    </rPh>
    <rPh sb="4" eb="6">
      <t>シュッシン</t>
    </rPh>
    <rPh sb="6" eb="8">
      <t>ケンシュウ</t>
    </rPh>
    <rPh sb="10" eb="13">
      <t>サイヨウスウ</t>
    </rPh>
    <phoneticPr fontId="5"/>
  </si>
  <si>
    <t>２年次生研修医数</t>
    <rPh sb="1" eb="3">
      <t>ネンジ</t>
    </rPh>
    <rPh sb="3" eb="4">
      <t>セイ</t>
    </rPh>
    <rPh sb="4" eb="7">
      <t>ケンシュウイ</t>
    </rPh>
    <rPh sb="7" eb="8">
      <t>スウ</t>
    </rPh>
    <phoneticPr fontId="5"/>
  </si>
  <si>
    <t>うち地元出身研修医の採用数</t>
    <rPh sb="2" eb="4">
      <t>ジモト</t>
    </rPh>
    <rPh sb="4" eb="6">
      <t>シュッシン</t>
    </rPh>
    <rPh sb="6" eb="9">
      <t>ケンシュウイ</t>
    </rPh>
    <rPh sb="10" eb="13">
      <t>サイヨウスウ</t>
    </rPh>
    <phoneticPr fontId="5"/>
  </si>
  <si>
    <t>地元出身研修医の採用割合</t>
    <rPh sb="0" eb="2">
      <t>ジモト</t>
    </rPh>
    <rPh sb="2" eb="4">
      <t>シュッシン</t>
    </rPh>
    <rPh sb="4" eb="7">
      <t>ケンシュウイ</t>
    </rPh>
    <rPh sb="8" eb="10">
      <t>サイヨウ</t>
    </rPh>
    <rPh sb="10" eb="12">
      <t>ワリアイ</t>
    </rPh>
    <phoneticPr fontId="4"/>
  </si>
  <si>
    <t>※協力型病院が申請する場合は、基幹型病院の研修医数及び採用数を記載すること。</t>
    <rPh sb="15" eb="17">
      <t>キカン</t>
    </rPh>
    <rPh sb="17" eb="18">
      <t>ガタ</t>
    </rPh>
    <rPh sb="21" eb="24">
      <t>ケンシュウイ</t>
    </rPh>
    <rPh sb="24" eb="25">
      <t>スウ</t>
    </rPh>
    <rPh sb="25" eb="26">
      <t>オヨ</t>
    </rPh>
    <rPh sb="27" eb="30">
      <t>サイヨウスウ</t>
    </rPh>
    <phoneticPr fontId="4"/>
  </si>
  <si>
    <t>（４）地元出身研修医延人数</t>
    <rPh sb="3" eb="5">
      <t>ジモト</t>
    </rPh>
    <rPh sb="5" eb="7">
      <t>シュッシン</t>
    </rPh>
    <rPh sb="7" eb="10">
      <t>ケンシュウイ</t>
    </rPh>
    <rPh sb="10" eb="11">
      <t>ノベ</t>
    </rPh>
    <phoneticPr fontId="5"/>
  </si>
  <si>
    <t>【補助対象（うち、地元出身）】計</t>
    <rPh sb="9" eb="11">
      <t>ジモト</t>
    </rPh>
    <rPh sb="11" eb="13">
      <t>シュッシン</t>
    </rPh>
    <phoneticPr fontId="4"/>
  </si>
  <si>
    <t>a'</t>
    <phoneticPr fontId="4"/>
  </si>
  <si>
    <t>（５）へき地診療所等研修支援事業延日数　【附表Ｂ】の研修実日数合計と一致</t>
    <rPh sb="9" eb="10">
      <t>トウ</t>
    </rPh>
    <rPh sb="26" eb="28">
      <t>ケンシュウ</t>
    </rPh>
    <rPh sb="28" eb="29">
      <t>ジツ</t>
    </rPh>
    <rPh sb="29" eb="31">
      <t>ニッスウ</t>
    </rPh>
    <rPh sb="31" eb="33">
      <t>ゴウケイ</t>
    </rPh>
    <rPh sb="34" eb="36">
      <t>イッチ</t>
    </rPh>
    <phoneticPr fontId="4"/>
  </si>
  <si>
    <t>事業延日数</t>
    <phoneticPr fontId="4"/>
  </si>
  <si>
    <t>h</t>
    <phoneticPr fontId="4"/>
  </si>
  <si>
    <t>日</t>
    <rPh sb="0" eb="1">
      <t>ヒ</t>
    </rPh>
    <phoneticPr fontId="5"/>
  </si>
  <si>
    <t>宿日直事業経費に係る条件確認（下記(6)～(7)）</t>
    <rPh sb="0" eb="1">
      <t>シュク</t>
    </rPh>
    <rPh sb="1" eb="3">
      <t>ニッチョク</t>
    </rPh>
    <rPh sb="3" eb="5">
      <t>ジギョウ</t>
    </rPh>
    <rPh sb="5" eb="7">
      <t>ケイヒ</t>
    </rPh>
    <rPh sb="8" eb="9">
      <t>カカ</t>
    </rPh>
    <rPh sb="10" eb="12">
      <t>ジョウケン</t>
    </rPh>
    <rPh sb="12" eb="14">
      <t>カクニン</t>
    </rPh>
    <rPh sb="15" eb="17">
      <t>カキ</t>
    </rPh>
    <phoneticPr fontId="4"/>
  </si>
  <si>
    <t>１年次生</t>
    <rPh sb="1" eb="3">
      <t>ネンジ</t>
    </rPh>
    <rPh sb="3" eb="4">
      <t>セイ</t>
    </rPh>
    <phoneticPr fontId="4"/>
  </si>
  <si>
    <t>２年次生</t>
    <rPh sb="1" eb="3">
      <t>ネンジ</t>
    </rPh>
    <rPh sb="3" eb="4">
      <t>セイ</t>
    </rPh>
    <phoneticPr fontId="4"/>
  </si>
  <si>
    <t>①</t>
    <phoneticPr fontId="5"/>
  </si>
  <si>
    <t>宿日直研修が、臨床研修の一環として、研修プログラム単位で実施され、当該プログラムが研修管理委員会により適正に管理運営されている。</t>
    <rPh sb="0" eb="1">
      <t>シュク</t>
    </rPh>
    <rPh sb="1" eb="3">
      <t>ニッチョク</t>
    </rPh>
    <rPh sb="3" eb="5">
      <t>ケンシュウ</t>
    </rPh>
    <rPh sb="7" eb="9">
      <t>リンショウ</t>
    </rPh>
    <rPh sb="9" eb="11">
      <t>ケンシュウ</t>
    </rPh>
    <rPh sb="12" eb="14">
      <t>イッカン</t>
    </rPh>
    <rPh sb="18" eb="20">
      <t>ケンシュウ</t>
    </rPh>
    <rPh sb="25" eb="27">
      <t>タンイ</t>
    </rPh>
    <rPh sb="28" eb="30">
      <t>ジッシ</t>
    </rPh>
    <phoneticPr fontId="5"/>
  </si>
  <si>
    <t>②</t>
    <phoneticPr fontId="5"/>
  </si>
  <si>
    <t>指導医又は上級医と組んで（又はオンコール体制の下に（２年次生に限る））行われる宿日直研修である。</t>
    <rPh sb="13" eb="14">
      <t>マタ</t>
    </rPh>
    <rPh sb="27" eb="30">
      <t>ネンジセイ</t>
    </rPh>
    <rPh sb="31" eb="32">
      <t>カギ</t>
    </rPh>
    <phoneticPr fontId="5"/>
  </si>
  <si>
    <t xml:space="preserve">（６）産婦人科宿日直研修事業延日数
　当直分は【附表Ａ（総括表）】のD、Iの1、
2年次生の合計と一致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8" eb="30">
      <t>ソウカツ</t>
    </rPh>
    <rPh sb="30" eb="31">
      <t>ヒョウ</t>
    </rPh>
    <rPh sb="42" eb="45">
      <t>ネンジセイ</t>
    </rPh>
    <rPh sb="46" eb="48">
      <t>ゴウケイ</t>
    </rPh>
    <rPh sb="49" eb="51">
      <t>イッチ</t>
    </rPh>
    <phoneticPr fontId="5"/>
  </si>
  <si>
    <t>当直</t>
  </si>
  <si>
    <r>
      <t>事業延月数</t>
    </r>
    <r>
      <rPr>
        <sz val="9"/>
        <color theme="1"/>
        <rFont val="ＭＳ 明朝"/>
        <family val="1"/>
        <charset val="128"/>
      </rPr>
      <t xml:space="preserve">
(月４回以上)</t>
    </r>
    <rPh sb="0" eb="2">
      <t>ジギョウ</t>
    </rPh>
    <rPh sb="2" eb="3">
      <t>ノ</t>
    </rPh>
    <rPh sb="3" eb="5">
      <t>ツキスウ</t>
    </rPh>
    <rPh sb="7" eb="8">
      <t>ツキ</t>
    </rPh>
    <rPh sb="9" eb="12">
      <t>カイイジョウ</t>
    </rPh>
    <phoneticPr fontId="5"/>
  </si>
  <si>
    <t>i</t>
    <phoneticPr fontId="4"/>
  </si>
  <si>
    <t>月</t>
    <rPh sb="0" eb="1">
      <t>ツキ</t>
    </rPh>
    <phoneticPr fontId="5"/>
  </si>
  <si>
    <r>
      <t>事業延日数</t>
    </r>
    <r>
      <rPr>
        <sz val="9"/>
        <color theme="1"/>
        <rFont val="ＭＳ 明朝"/>
        <family val="1"/>
        <charset val="128"/>
      </rPr>
      <t xml:space="preserve">
(月４回未満)</t>
    </r>
    <rPh sb="0" eb="2">
      <t>ジギョウ</t>
    </rPh>
    <rPh sb="2" eb="3">
      <t>ノ</t>
    </rPh>
    <rPh sb="3" eb="4">
      <t>ニチ</t>
    </rPh>
    <rPh sb="4" eb="5">
      <t>カズ</t>
    </rPh>
    <rPh sb="7" eb="8">
      <t>ツキ</t>
    </rPh>
    <rPh sb="9" eb="10">
      <t>カイ</t>
    </rPh>
    <rPh sb="10" eb="12">
      <t>ミマン</t>
    </rPh>
    <phoneticPr fontId="5"/>
  </si>
  <si>
    <t>j</t>
    <phoneticPr fontId="5"/>
  </si>
  <si>
    <t>　オンコール分はN、Sと一致</t>
    <rPh sb="6" eb="7">
      <t>ブン</t>
    </rPh>
    <rPh sb="12" eb="14">
      <t>イッチ</t>
    </rPh>
    <phoneticPr fontId="4"/>
  </si>
  <si>
    <t>オンコール</t>
  </si>
  <si>
    <t>k</t>
    <phoneticPr fontId="4"/>
  </si>
  <si>
    <t>l</t>
    <phoneticPr fontId="5"/>
  </si>
  <si>
    <t>（７）小児科宿日直研修事業延日数
　当直分は【附表Ａ（総括表）】のH、Jの1、2年次生の合計と一致</t>
    <rPh sb="3" eb="6">
      <t>ショウニカ</t>
    </rPh>
    <rPh sb="6" eb="9">
      <t>シュクニッチョク</t>
    </rPh>
    <rPh sb="9" eb="11">
      <t>ケンシュウ</t>
    </rPh>
    <rPh sb="11" eb="13">
      <t>ジギョウ</t>
    </rPh>
    <rPh sb="13" eb="14">
      <t>エン</t>
    </rPh>
    <rPh sb="14" eb="16">
      <t>ニッスウ</t>
    </rPh>
    <rPh sb="27" eb="29">
      <t>ソウカツ</t>
    </rPh>
    <rPh sb="29" eb="30">
      <t>ヒョウ</t>
    </rPh>
    <phoneticPr fontId="5"/>
  </si>
  <si>
    <t>m</t>
    <phoneticPr fontId="4"/>
  </si>
  <si>
    <t>n</t>
    <phoneticPr fontId="5"/>
  </si>
  <si>
    <t>　オンコール分はR、Tと一致</t>
    <rPh sb="6" eb="7">
      <t>ブン</t>
    </rPh>
    <rPh sb="12" eb="14">
      <t>イッチ</t>
    </rPh>
    <phoneticPr fontId="4"/>
  </si>
  <si>
    <t>o</t>
    <phoneticPr fontId="4"/>
  </si>
  <si>
    <t>p</t>
    <phoneticPr fontId="5"/>
  </si>
  <si>
    <t>２　基準額適用</t>
    <phoneticPr fontId="4"/>
  </si>
  <si>
    <t>１　教育指導経費</t>
    <rPh sb="2" eb="4">
      <t>キョウイク</t>
    </rPh>
    <rPh sb="4" eb="6">
      <t>シドウ</t>
    </rPh>
    <rPh sb="6" eb="8">
      <t>ケイヒ</t>
    </rPh>
    <phoneticPr fontId="5"/>
  </si>
  <si>
    <t>基幹型病院（協力型病院が申請する場合は代理申請協力型病院の種別及び救急の認定を記載）</t>
    <rPh sb="0" eb="2">
      <t>キカン</t>
    </rPh>
    <rPh sb="2" eb="3">
      <t>ガタ</t>
    </rPh>
    <rPh sb="3" eb="5">
      <t>ビョウイン</t>
    </rPh>
    <rPh sb="6" eb="9">
      <t>キョウリョクガタ</t>
    </rPh>
    <rPh sb="9" eb="11">
      <t>ビョウイン</t>
    </rPh>
    <rPh sb="12" eb="14">
      <t>シンセイ</t>
    </rPh>
    <rPh sb="16" eb="18">
      <t>バアイ</t>
    </rPh>
    <rPh sb="19" eb="21">
      <t>ダイリ</t>
    </rPh>
    <rPh sb="21" eb="23">
      <t>シンセイ</t>
    </rPh>
    <rPh sb="23" eb="26">
      <t>キョウリョクガタ</t>
    </rPh>
    <rPh sb="26" eb="28">
      <t>ビョウイン</t>
    </rPh>
    <rPh sb="29" eb="31">
      <t>シュベツ</t>
    </rPh>
    <rPh sb="31" eb="32">
      <t>オヨ</t>
    </rPh>
    <rPh sb="33" eb="35">
      <t>キュウキュウ</t>
    </rPh>
    <rPh sb="36" eb="38">
      <t>ニンテイ</t>
    </rPh>
    <rPh sb="39" eb="41">
      <t>キサイ</t>
    </rPh>
    <phoneticPr fontId="4"/>
  </si>
  <si>
    <t>（１）指導医経費</t>
    <rPh sb="3" eb="6">
      <t>シドウイ</t>
    </rPh>
    <rPh sb="6" eb="8">
      <t>ケイヒ</t>
    </rPh>
    <phoneticPr fontId="5"/>
  </si>
  <si>
    <t>地域</t>
    <rPh sb="0" eb="2">
      <t>チイキ</t>
    </rPh>
    <phoneticPr fontId="4"/>
  </si>
  <si>
    <t>種</t>
    <rPh sb="0" eb="1">
      <t>シュ</t>
    </rPh>
    <phoneticPr fontId="4"/>
  </si>
  <si>
    <t>次救急医療機関</t>
    <rPh sb="0" eb="1">
      <t>ジ</t>
    </rPh>
    <rPh sb="1" eb="3">
      <t>キュウキュウ</t>
    </rPh>
    <rPh sb="3" eb="5">
      <t>イリョウ</t>
    </rPh>
    <rPh sb="5" eb="7">
      <t>キカン</t>
    </rPh>
    <phoneticPr fontId="4"/>
  </si>
  <si>
    <t>【</t>
    <phoneticPr fontId="4"/>
  </si>
  <si>
    <t>円】</t>
    <rPh sb="0" eb="1">
      <t>エン</t>
    </rPh>
    <phoneticPr fontId="4"/>
  </si>
  <si>
    <t>①指導医経費</t>
    <rPh sb="1" eb="4">
      <t>シドウイ</t>
    </rPh>
    <rPh sb="4" eb="6">
      <t>ケイヒ</t>
    </rPh>
    <phoneticPr fontId="4"/>
  </si>
  <si>
    <t>ア当該年度４月１日現在の１年次研修医受入数が20人未満の基幹型病院の場合（協力型病院が申請する場合にも適用）</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ミマン</t>
    </rPh>
    <rPh sb="28" eb="31">
      <t>キカンガタ</t>
    </rPh>
    <rPh sb="31" eb="33">
      <t>ビョウイン</t>
    </rPh>
    <rPh sb="34" eb="36">
      <t>バアイ</t>
    </rPh>
    <rPh sb="37" eb="40">
      <t>キョウリョクガタ</t>
    </rPh>
    <rPh sb="40" eb="42">
      <t>ビョウイン</t>
    </rPh>
    <rPh sb="43" eb="45">
      <t>シンセイ</t>
    </rPh>
    <rPh sb="47" eb="49">
      <t>バアイ</t>
    </rPh>
    <rPh sb="51" eb="53">
      <t>テキヨウ</t>
    </rPh>
    <phoneticPr fontId="4"/>
  </si>
  <si>
    <t>１種地域
及び２種
地域</t>
    <rPh sb="1" eb="2">
      <t>シュ</t>
    </rPh>
    <rPh sb="2" eb="4">
      <t>チイキ</t>
    </rPh>
    <rPh sb="5" eb="6">
      <t>オヨ</t>
    </rPh>
    <rPh sb="8" eb="9">
      <t>シュ</t>
    </rPh>
    <rPh sb="10" eb="12">
      <t>チイキ</t>
    </rPh>
    <phoneticPr fontId="4"/>
  </si>
  <si>
    <t>（</t>
    <phoneticPr fontId="5"/>
  </si>
  <si>
    <t>円／月額）</t>
    <rPh sb="0" eb="1">
      <t>エン</t>
    </rPh>
    <rPh sb="2" eb="4">
      <t>ゲツガク</t>
    </rPh>
    <phoneticPr fontId="5"/>
  </si>
  <si>
    <t>研修医延人数 a</t>
    <phoneticPr fontId="5"/>
  </si>
  <si>
    <t>３種地域</t>
    <rPh sb="1" eb="2">
      <t>シュ</t>
    </rPh>
    <rPh sb="2" eb="4">
      <t>チイキ</t>
    </rPh>
    <phoneticPr fontId="4"/>
  </si>
  <si>
    <t>４種地域</t>
    <rPh sb="1" eb="2">
      <t>シュ</t>
    </rPh>
    <rPh sb="2" eb="4">
      <t>チイキ</t>
    </rPh>
    <phoneticPr fontId="4"/>
  </si>
  <si>
    <t>５種地域</t>
    <rPh sb="1" eb="2">
      <t>シュ</t>
    </rPh>
    <rPh sb="2" eb="4">
      <t>チイキ</t>
    </rPh>
    <phoneticPr fontId="4"/>
  </si>
  <si>
    <t>二次又は三次救急病院</t>
    <rPh sb="0" eb="2">
      <t>ニジ</t>
    </rPh>
    <rPh sb="2" eb="3">
      <t>マタ</t>
    </rPh>
    <rPh sb="4" eb="5">
      <t>サン</t>
    </rPh>
    <rPh sb="5" eb="6">
      <t>ジ</t>
    </rPh>
    <rPh sb="6" eb="8">
      <t>キュウキュウ</t>
    </rPh>
    <rPh sb="8" eb="10">
      <t>ビョウイン</t>
    </rPh>
    <phoneticPr fontId="4"/>
  </si>
  <si>
    <r>
      <t>※1種地域及び2種地域に所在する病院であって、１（3）の地元出身研修医の採用割合が</t>
    </r>
    <r>
      <rPr>
        <b/>
        <sz val="8"/>
        <color theme="1"/>
        <rFont val="ＭＳ 明朝"/>
        <family val="1"/>
        <charset val="128"/>
      </rPr>
      <t>50%以上</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イジョウ</t>
    </rPh>
    <rPh sb="47" eb="49">
      <t>バアイ</t>
    </rPh>
    <rPh sb="51" eb="53">
      <t>イカ</t>
    </rPh>
    <rPh sb="54" eb="56">
      <t>カサン</t>
    </rPh>
    <rPh sb="57" eb="58">
      <t>オコナ</t>
    </rPh>
    <phoneticPr fontId="4"/>
  </si>
  <si>
    <t>地元研修医採用
等加算</t>
    <rPh sb="0" eb="2">
      <t>ジモト</t>
    </rPh>
    <rPh sb="2" eb="4">
      <t>ケンシュウ</t>
    </rPh>
    <rPh sb="5" eb="7">
      <t>サイヨウ</t>
    </rPh>
    <rPh sb="8" eb="9">
      <t>トウ</t>
    </rPh>
    <rPh sb="9" eb="11">
      <t>カサン</t>
    </rPh>
    <phoneticPr fontId="4"/>
  </si>
  <si>
    <t>研修医延人数 a’</t>
    <phoneticPr fontId="5"/>
  </si>
  <si>
    <r>
      <t>※1種地域及び2種地域に所在する病院であって、１（3）の地元出身研修医の採用割合が</t>
    </r>
    <r>
      <rPr>
        <b/>
        <sz val="8"/>
        <color theme="1"/>
        <rFont val="ＭＳ 明朝"/>
        <family val="1"/>
        <charset val="128"/>
      </rPr>
      <t>50%未満</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ミマン</t>
    </rPh>
    <rPh sb="47" eb="49">
      <t>バアイ</t>
    </rPh>
    <rPh sb="51" eb="53">
      <t>イカ</t>
    </rPh>
    <rPh sb="54" eb="56">
      <t>カサン</t>
    </rPh>
    <rPh sb="57" eb="58">
      <t>オコナ</t>
    </rPh>
    <phoneticPr fontId="4"/>
  </si>
  <si>
    <t>円×0.5／月額）</t>
    <rPh sb="0" eb="1">
      <t>エン</t>
    </rPh>
    <rPh sb="6" eb="8">
      <t>ゲツガク</t>
    </rPh>
    <phoneticPr fontId="5"/>
  </si>
  <si>
    <t>イ当該年度４月１日現在の１年次研修医受入数が20人以上の基幹型病院の場合</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イジョウ</t>
    </rPh>
    <rPh sb="28" eb="31">
      <t>キカンガタ</t>
    </rPh>
    <rPh sb="31" eb="33">
      <t>ビョウイン</t>
    </rPh>
    <rPh sb="34" eb="36">
      <t>バアイ</t>
    </rPh>
    <phoneticPr fontId="4"/>
  </si>
  <si>
    <t>②賃金</t>
    <rPh sb="1" eb="3">
      <t>チンギン</t>
    </rPh>
    <phoneticPr fontId="4"/>
  </si>
  <si>
    <t>（２）剖検経費</t>
    <rPh sb="3" eb="5">
      <t>ボウケン</t>
    </rPh>
    <rPh sb="5" eb="7">
      <t>ケイヒ</t>
    </rPh>
    <phoneticPr fontId="5"/>
  </si>
  <si>
    <t>※いずれか該当する□に○を付すこと。</t>
    <rPh sb="5" eb="7">
      <t>ガイトウ</t>
    </rPh>
    <rPh sb="13" eb="14">
      <t>フ</t>
    </rPh>
    <phoneticPr fontId="4"/>
  </si>
  <si>
    <t>大学病院</t>
    <rPh sb="0" eb="2">
      <t>ダイガク</t>
    </rPh>
    <rPh sb="2" eb="4">
      <t>ビョウイン</t>
    </rPh>
    <phoneticPr fontId="4"/>
  </si>
  <si>
    <t>×</t>
    <phoneticPr fontId="4"/>
  </si>
  <si>
    <t>１学年平均研修医数e</t>
    <rPh sb="1" eb="3">
      <t>ガクネン</t>
    </rPh>
    <rPh sb="3" eb="5">
      <t>ヘイキン</t>
    </rPh>
    <rPh sb="5" eb="8">
      <t>ケンシュウイ</t>
    </rPh>
    <rPh sb="8" eb="9">
      <t>スウ</t>
    </rPh>
    <phoneticPr fontId="5"/>
  </si>
  <si>
    <t>円／年額）</t>
    <rPh sb="0" eb="1">
      <t>エン</t>
    </rPh>
    <rPh sb="2" eb="3">
      <t>ネン</t>
    </rPh>
    <rPh sb="3" eb="4">
      <t>ガク</t>
    </rPh>
    <phoneticPr fontId="5"/>
  </si>
  <si>
    <t>臨床研修病院</t>
    <rPh sb="0" eb="2">
      <t>リンショウ</t>
    </rPh>
    <rPh sb="2" eb="4">
      <t>ケンシュウ</t>
    </rPh>
    <rPh sb="4" eb="6">
      <t>ビョウイン</t>
    </rPh>
    <phoneticPr fontId="4"/>
  </si>
  <si>
    <t>【</t>
    <phoneticPr fontId="5"/>
  </si>
  <si>
    <t>円】</t>
    <rPh sb="0" eb="1">
      <t>エン</t>
    </rPh>
    <phoneticPr fontId="5"/>
  </si>
  <si>
    <t>a</t>
    <phoneticPr fontId="5"/>
  </si>
  <si>
    <t>／</t>
    <phoneticPr fontId="5"/>
  </si>
  <si>
    <t>b</t>
    <phoneticPr fontId="5"/>
  </si>
  <si>
    <t>）</t>
    <phoneticPr fontId="5"/>
  </si>
  <si>
    <t>※協力型臨床研修病院等が申請する場合（３）～（５）は計上しないこと。</t>
    <phoneticPr fontId="4"/>
  </si>
  <si>
    <t>←協力型臨床研修病院等が申請する場合１を入力</t>
    <rPh sb="1" eb="4">
      <t>キョウリョクガタ</t>
    </rPh>
    <rPh sb="4" eb="6">
      <t>リンショウ</t>
    </rPh>
    <rPh sb="6" eb="8">
      <t>ケンシュウ</t>
    </rPh>
    <rPh sb="8" eb="10">
      <t>ビョウイン</t>
    </rPh>
    <rPh sb="10" eb="11">
      <t>トウ</t>
    </rPh>
    <rPh sb="12" eb="14">
      <t>シンセイ</t>
    </rPh>
    <rPh sb="16" eb="18">
      <t>バアイ</t>
    </rPh>
    <rPh sb="20" eb="22">
      <t>ニュウリョク</t>
    </rPh>
    <phoneticPr fontId="4"/>
  </si>
  <si>
    <t>（３）プログラム責任者等経費</t>
    <rPh sb="8" eb="11">
      <t>セキニンシャ</t>
    </rPh>
    <rPh sb="11" eb="12">
      <t>トウ</t>
    </rPh>
    <rPh sb="12" eb="14">
      <t>ケイヒ</t>
    </rPh>
    <phoneticPr fontId="5"/>
  </si>
  <si>
    <t>１学年平均研修医数 e</t>
    <rPh sb="1" eb="3">
      <t>ガクネン</t>
    </rPh>
    <rPh sb="3" eb="5">
      <t>ヘイキン</t>
    </rPh>
    <rPh sb="5" eb="8">
      <t>ケンシュウイ</t>
    </rPh>
    <rPh sb="8" eb="9">
      <t>スウ</t>
    </rPh>
    <phoneticPr fontId="4"/>
  </si>
  <si>
    <t>研修医の募集定員が20人以上で将来小児科医又は産科医になることを希望する研修医を対象とした研修プログラムを設けた病院は○を付すこと</t>
    <rPh sb="0" eb="3">
      <t>ケンシュウイ</t>
    </rPh>
    <rPh sb="4" eb="6">
      <t>ボシュウ</t>
    </rPh>
    <rPh sb="6" eb="8">
      <t>テイイン</t>
    </rPh>
    <rPh sb="11" eb="12">
      <t>ニン</t>
    </rPh>
    <rPh sb="12" eb="14">
      <t>イジョウ</t>
    </rPh>
    <rPh sb="15" eb="17">
      <t>ショウライ</t>
    </rPh>
    <rPh sb="17" eb="21">
      <t>ショウニカイ</t>
    </rPh>
    <rPh sb="21" eb="22">
      <t>マタ</t>
    </rPh>
    <rPh sb="23" eb="26">
      <t>サンカイ</t>
    </rPh>
    <rPh sb="32" eb="34">
      <t>キボウ</t>
    </rPh>
    <rPh sb="36" eb="39">
      <t>ケンシュウイ</t>
    </rPh>
    <rPh sb="40" eb="42">
      <t>タイショウ</t>
    </rPh>
    <rPh sb="45" eb="47">
      <t>ケンシュウ</t>
    </rPh>
    <rPh sb="53" eb="54">
      <t>モウ</t>
    </rPh>
    <rPh sb="56" eb="58">
      <t>ビョウイン</t>
    </rPh>
    <rPh sb="61" eb="62">
      <t>フ</t>
    </rPh>
    <phoneticPr fontId="4"/>
  </si>
  <si>
    <t>（４）研修管理委員会等経費</t>
    <rPh sb="3" eb="5">
      <t>ケンシュウ</t>
    </rPh>
    <rPh sb="5" eb="7">
      <t>カンリ</t>
    </rPh>
    <rPh sb="7" eb="10">
      <t>イインカイ</t>
    </rPh>
    <rPh sb="10" eb="11">
      <t>トウ</t>
    </rPh>
    <rPh sb="11" eb="13">
      <t>ケイヒ</t>
    </rPh>
    <phoneticPr fontId="5"/>
  </si>
  <si>
    <t>①　研修管理委員会経費</t>
    <rPh sb="2" eb="4">
      <t>ケンシュウ</t>
    </rPh>
    <rPh sb="4" eb="6">
      <t>カンリ</t>
    </rPh>
    <rPh sb="6" eb="9">
      <t>イインカイ</t>
    </rPh>
    <rPh sb="9" eb="11">
      <t>ケイヒ</t>
    </rPh>
    <phoneticPr fontId="4"/>
  </si>
  <si>
    <t>②　地域医療対策協議会等連絡調整</t>
    <rPh sb="2" eb="4">
      <t>チイキ</t>
    </rPh>
    <rPh sb="4" eb="6">
      <t>イリョウ</t>
    </rPh>
    <rPh sb="6" eb="8">
      <t>タイサク</t>
    </rPh>
    <rPh sb="8" eb="11">
      <t>キョウギカイ</t>
    </rPh>
    <rPh sb="11" eb="12">
      <t>トウ</t>
    </rPh>
    <rPh sb="12" eb="14">
      <t>レンラク</t>
    </rPh>
    <rPh sb="14" eb="16">
      <t>チョウセイ</t>
    </rPh>
    <phoneticPr fontId="4"/>
  </si>
  <si>
    <t>実施回数　q</t>
    <rPh sb="0" eb="2">
      <t>ジッシ</t>
    </rPh>
    <rPh sb="2" eb="4">
      <t>カイスウ</t>
    </rPh>
    <phoneticPr fontId="4"/>
  </si>
  <si>
    <t>回</t>
    <rPh sb="0" eb="1">
      <t>カイ</t>
    </rPh>
    <phoneticPr fontId="4"/>
  </si>
  <si>
    <t>※上限２回</t>
    <rPh sb="1" eb="3">
      <t>ジョウゲン</t>
    </rPh>
    <rPh sb="4" eb="5">
      <t>カイ</t>
    </rPh>
    <phoneticPr fontId="4"/>
  </si>
  <si>
    <t>（５）へき地診療所等研修支援経費</t>
    <rPh sb="5" eb="6">
      <t>チ</t>
    </rPh>
    <rPh sb="6" eb="9">
      <t>シンリョウショ</t>
    </rPh>
    <rPh sb="9" eb="10">
      <t>トウ</t>
    </rPh>
    <rPh sb="10" eb="12">
      <t>ケンシュウ</t>
    </rPh>
    <rPh sb="12" eb="14">
      <t>シエン</t>
    </rPh>
    <rPh sb="14" eb="16">
      <t>ケイヒ</t>
    </rPh>
    <phoneticPr fontId="5"/>
  </si>
  <si>
    <t>円／日額）</t>
    <rPh sb="0" eb="1">
      <t>エン</t>
    </rPh>
    <rPh sb="2" eb="3">
      <t>ニチ</t>
    </rPh>
    <rPh sb="3" eb="4">
      <t>ガク</t>
    </rPh>
    <phoneticPr fontId="5"/>
  </si>
  <si>
    <t>事業延日数</t>
    <rPh sb="0" eb="1">
      <t>コト</t>
    </rPh>
    <rPh sb="1" eb="2">
      <t>ギョウ</t>
    </rPh>
    <rPh sb="2" eb="3">
      <t>エン</t>
    </rPh>
    <rPh sb="3" eb="4">
      <t>ヒ</t>
    </rPh>
    <phoneticPr fontId="5"/>
  </si>
  <si>
    <t>h</t>
    <phoneticPr fontId="5"/>
  </si>
  <si>
    <t>（６）産婦人科宿日直研修事業経費　</t>
    <rPh sb="3" eb="7">
      <t>サンフジンカ</t>
    </rPh>
    <rPh sb="7" eb="10">
      <t>シュクニッチョク</t>
    </rPh>
    <rPh sb="10" eb="12">
      <t>ケンシュウ</t>
    </rPh>
    <rPh sb="12" eb="14">
      <t>ジギョウ</t>
    </rPh>
    <rPh sb="14" eb="16">
      <t>ケイヒ</t>
    </rPh>
    <phoneticPr fontId="5"/>
  </si>
  <si>
    <t>①指導医等が研修医と当直</t>
    <rPh sb="1" eb="4">
      <t>シドウイ</t>
    </rPh>
    <rPh sb="4" eb="5">
      <t>トウ</t>
    </rPh>
    <rPh sb="6" eb="9">
      <t>ケンシュウイ</t>
    </rPh>
    <rPh sb="10" eb="12">
      <t>トウチョク</t>
    </rPh>
    <phoneticPr fontId="4"/>
  </si>
  <si>
    <t>円／月額）</t>
    <rPh sb="0" eb="1">
      <t>エン</t>
    </rPh>
    <rPh sb="2" eb="3">
      <t>ツキ</t>
    </rPh>
    <rPh sb="3" eb="4">
      <t>ガク</t>
    </rPh>
    <phoneticPr fontId="5"/>
  </si>
  <si>
    <t>×</t>
    <phoneticPr fontId="5"/>
  </si>
  <si>
    <r>
      <t>事業延月数 i</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</si>
  <si>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j</t>
    </r>
    <r>
      <rPr>
        <sz val="8"/>
        <color theme="1"/>
        <rFont val="ＭＳ 明朝"/>
        <family val="1"/>
        <charset val="128"/>
      </rPr>
      <t xml:space="preserve">
(月４回未満)</t>
    </r>
    <rPh sb="3" eb="5">
      <t>ニッスウ</t>
    </rPh>
    <rPh sb="9" eb="10">
      <t>ツキ</t>
    </rPh>
    <rPh sb="11" eb="12">
      <t>カイ</t>
    </rPh>
    <rPh sb="12" eb="14">
      <t>ミマン</t>
    </rPh>
    <phoneticPr fontId="4"/>
  </si>
  <si>
    <t>②指導医等がオンコール体制</t>
    <rPh sb="1" eb="4">
      <t>シドウイ</t>
    </rPh>
    <rPh sb="4" eb="5">
      <t>トウ</t>
    </rPh>
    <rPh sb="11" eb="13">
      <t>タイセイ</t>
    </rPh>
    <phoneticPr fontId="4"/>
  </si>
  <si>
    <r>
      <t>事業延月数 k</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</si>
  <si>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l</t>
    </r>
    <r>
      <rPr>
        <sz val="8"/>
        <color theme="1"/>
        <rFont val="ＭＳ 明朝"/>
        <family val="1"/>
        <charset val="128"/>
      </rPr>
      <t xml:space="preserve">
(月４回未満)</t>
    </r>
    <rPh sb="3" eb="5">
      <t>ニッスウ</t>
    </rPh>
    <rPh sb="9" eb="10">
      <t>ツキ</t>
    </rPh>
    <rPh sb="11" eb="12">
      <t>カイ</t>
    </rPh>
    <rPh sb="12" eb="14">
      <t>ミマン</t>
    </rPh>
    <phoneticPr fontId="4"/>
  </si>
  <si>
    <t>（７）小児科宿日直研修事業経費　</t>
    <rPh sb="3" eb="6">
      <t>ショウニカ</t>
    </rPh>
    <rPh sb="6" eb="9">
      <t>シュクニッチョク</t>
    </rPh>
    <rPh sb="9" eb="11">
      <t>ケンシュウ</t>
    </rPh>
    <rPh sb="11" eb="13">
      <t>ジギョウ</t>
    </rPh>
    <rPh sb="13" eb="15">
      <t>ケイヒ</t>
    </rPh>
    <phoneticPr fontId="5"/>
  </si>
  <si>
    <r>
      <t>事業延月数 m</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</si>
  <si>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n</t>
    </r>
    <r>
      <rPr>
        <sz val="8"/>
        <color theme="1"/>
        <rFont val="ＭＳ 明朝"/>
        <family val="1"/>
        <charset val="128"/>
      </rPr>
      <t xml:space="preserve">
(月４回未満)</t>
    </r>
    <rPh sb="3" eb="5">
      <t>ニッスウ</t>
    </rPh>
    <rPh sb="9" eb="10">
      <t>ツキ</t>
    </rPh>
    <rPh sb="11" eb="12">
      <t>カイ</t>
    </rPh>
    <rPh sb="12" eb="14">
      <t>ミマン</t>
    </rPh>
    <phoneticPr fontId="4"/>
  </si>
  <si>
    <r>
      <t>事業延月数 o</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</si>
  <si>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p</t>
    </r>
    <r>
      <rPr>
        <sz val="8"/>
        <color theme="1"/>
        <rFont val="ＭＳ 明朝"/>
        <family val="1"/>
        <charset val="128"/>
      </rPr>
      <t xml:space="preserve">
(月４回未満)</t>
    </r>
    <rPh sb="3" eb="5">
      <t>ニッスウ</t>
    </rPh>
    <rPh sb="9" eb="10">
      <t>ツキ</t>
    </rPh>
    <rPh sb="11" eb="12">
      <t>カイ</t>
    </rPh>
    <rPh sb="12" eb="14">
      <t>ミマン</t>
    </rPh>
    <phoneticPr fontId="4"/>
  </si>
  <si>
    <t>教育指導経費－計（Ⅰ）</t>
    <rPh sb="0" eb="2">
      <t>キョウイク</t>
    </rPh>
    <rPh sb="2" eb="4">
      <t>シドウ</t>
    </rPh>
    <rPh sb="4" eb="6">
      <t>ケイヒ</t>
    </rPh>
    <rPh sb="7" eb="8">
      <t>ケイ</t>
    </rPh>
    <phoneticPr fontId="4"/>
  </si>
  <si>
    <t>当該年度に研修を開始した研修医に決まって支払われる給与</t>
    <rPh sb="0" eb="2">
      <t>トウガイ</t>
    </rPh>
    <rPh sb="2" eb="4">
      <t>ネンド</t>
    </rPh>
    <phoneticPr fontId="4"/>
  </si>
  <si>
    <t>①が720万円を超える場合は、上記教育指導経費計（Ⅰ）の金額に0.8を乗じる</t>
    <phoneticPr fontId="4"/>
  </si>
  <si>
    <t>①当該年度（１年次給与）</t>
    <rPh sb="1" eb="3">
      <t>トウガイ</t>
    </rPh>
    <rPh sb="3" eb="5">
      <t>ネンド</t>
    </rPh>
    <rPh sb="5" eb="7">
      <t>ヘイネンド</t>
    </rPh>
    <rPh sb="6" eb="8">
      <t>イチネン</t>
    </rPh>
    <rPh sb="8" eb="9">
      <t>ジ</t>
    </rPh>
    <rPh sb="9" eb="11">
      <t>キュウヨ</t>
    </rPh>
    <phoneticPr fontId="4"/>
  </si>
  <si>
    <t>※【附表C】の推計年収と一致。</t>
    <rPh sb="7" eb="9">
      <t>スイケイ</t>
    </rPh>
    <rPh sb="9" eb="11">
      <t>ネンシュウ</t>
    </rPh>
    <rPh sb="12" eb="14">
      <t>イッチ</t>
    </rPh>
    <phoneticPr fontId="4"/>
  </si>
  <si>
    <t>（協力型臨床研修病院等が申請する場合であっても、【附表Ｃ】の基幹型臨床研修病院のの金額を記載すること。）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フヒョウ</t>
    </rPh>
    <rPh sb="30" eb="33">
      <t>キカンガタ</t>
    </rPh>
    <rPh sb="33" eb="35">
      <t>リンショウ</t>
    </rPh>
    <rPh sb="35" eb="37">
      <t>ケンシュウ</t>
    </rPh>
    <rPh sb="37" eb="39">
      <t>ビョウイン</t>
    </rPh>
    <rPh sb="41" eb="43">
      <t>キンガク</t>
    </rPh>
    <rPh sb="44" eb="46">
      <t>キサイ</t>
    </rPh>
    <phoneticPr fontId="4"/>
  </si>
  <si>
    <t>①が630万円を超え、720万円以下の場合は、上記教育指導経費計（Ⅰ）の金額に0.9を乗じる</t>
    <rPh sb="14" eb="16">
      <t>マンエン</t>
    </rPh>
    <rPh sb="16" eb="18">
      <t>イカ</t>
    </rPh>
    <rPh sb="19" eb="21">
      <t>バアイ</t>
    </rPh>
    <phoneticPr fontId="4"/>
  </si>
  <si>
    <t>当該年度４月１日現在の１年次研修医受入数</t>
    <rPh sb="12" eb="14">
      <t>ネンジ</t>
    </rPh>
    <phoneticPr fontId="4"/>
  </si>
  <si>
    <t>※研修医受入数には、中断後の再開者及び産科・小児科プログラム加算分の数は含まない。
※協力型臨床研修病院等が申請する場合であっても、基幹型臨床研修病院の研修医受入数を記載すること。</t>
    <rPh sb="43" eb="46">
      <t>キョウリョクガタ</t>
    </rPh>
    <rPh sb="46" eb="50">
      <t>リンショウケンシュウ</t>
    </rPh>
    <rPh sb="50" eb="52">
      <t>ビョウイン</t>
    </rPh>
    <rPh sb="52" eb="53">
      <t>トウ</t>
    </rPh>
    <rPh sb="54" eb="56">
      <t>シンセイ</t>
    </rPh>
    <rPh sb="58" eb="60">
      <t>バアイ</t>
    </rPh>
    <rPh sb="66" eb="69">
      <t>キカンガタ</t>
    </rPh>
    <rPh sb="69" eb="73">
      <t>リンショウケンシュウ</t>
    </rPh>
    <rPh sb="73" eb="75">
      <t>ビョウイン</t>
    </rPh>
    <rPh sb="76" eb="79">
      <t>ケンシュウイ</t>
    </rPh>
    <rPh sb="79" eb="81">
      <t>ウケイレ</t>
    </rPh>
    <rPh sb="83" eb="85">
      <t>キサイ</t>
    </rPh>
    <phoneticPr fontId="4"/>
  </si>
  <si>
    <t>別紙２－４</t>
    <rPh sb="0" eb="2">
      <t>ベッシ</t>
    </rPh>
    <phoneticPr fontId="4"/>
  </si>
  <si>
    <t>基準額算出内訳（国立大学病院以外）</t>
    <rPh sb="8" eb="10">
      <t>コクリツ</t>
    </rPh>
    <rPh sb="10" eb="12">
      <t>ダイガク</t>
    </rPh>
    <rPh sb="12" eb="14">
      <t>ビョウイン</t>
    </rPh>
    <rPh sb="14" eb="16">
      <t>イガイ</t>
    </rPh>
    <phoneticPr fontId="4"/>
  </si>
  <si>
    <t>（１）研修医延人数　【別紙２－１】</t>
    <rPh sb="11" eb="13">
      <t>ベッシ</t>
    </rPh>
    <phoneticPr fontId="5"/>
  </si>
  <si>
    <t>※数式部分白文字</t>
    <rPh sb="1" eb="3">
      <t>スウシキ</t>
    </rPh>
    <rPh sb="3" eb="5">
      <t>ブブン</t>
    </rPh>
    <rPh sb="5" eb="8">
      <t>シロモジ</t>
    </rPh>
    <phoneticPr fontId="4"/>
  </si>
  <si>
    <t>（注２）各月の末日に国（国立高度専門医療研究センターを含む。）が開設する病院に在籍する場合は対象外とすること。</t>
    <rPh sb="4" eb="6">
      <t>カクツキ</t>
    </rPh>
    <rPh sb="7" eb="9">
      <t>マツジツ</t>
    </rPh>
    <rPh sb="10" eb="11">
      <t>クニ</t>
    </rPh>
    <rPh sb="12" eb="14">
      <t>コクリツ</t>
    </rPh>
    <rPh sb="14" eb="16">
      <t>コウド</t>
    </rPh>
    <rPh sb="16" eb="18">
      <t>センモン</t>
    </rPh>
    <rPh sb="18" eb="20">
      <t>イリョウ</t>
    </rPh>
    <rPh sb="20" eb="22">
      <t>ケンキュウ</t>
    </rPh>
    <rPh sb="27" eb="28">
      <t>フク</t>
    </rPh>
    <rPh sb="32" eb="34">
      <t>カイセツ</t>
    </rPh>
    <rPh sb="36" eb="38">
      <t>ビョウイン</t>
    </rPh>
    <rPh sb="39" eb="41">
      <t>ザイセキ</t>
    </rPh>
    <rPh sb="43" eb="45">
      <t>バアイ</t>
    </rPh>
    <rPh sb="46" eb="48">
      <t>タイショウ</t>
    </rPh>
    <rPh sb="48" eb="49">
      <t>ガイ</t>
    </rPh>
    <phoneticPr fontId="4"/>
  </si>
  <si>
    <t>（注３）当該年度に研修を開始した研修医については１年次、それより前に研修を開始した研修医については２年次</t>
    <rPh sb="4" eb="6">
      <t>トウガイ</t>
    </rPh>
    <rPh sb="6" eb="8">
      <t>ネンド</t>
    </rPh>
    <rPh sb="9" eb="11">
      <t>ケンシュウ</t>
    </rPh>
    <rPh sb="12" eb="14">
      <t>カイシ</t>
    </rPh>
    <rPh sb="16" eb="19">
      <t>ケンシュウイ</t>
    </rPh>
    <rPh sb="25" eb="27">
      <t>ネンジ</t>
    </rPh>
    <rPh sb="32" eb="33">
      <t>マエ</t>
    </rPh>
    <rPh sb="34" eb="36">
      <t>ケンシュウ</t>
    </rPh>
    <rPh sb="37" eb="39">
      <t>カイシ</t>
    </rPh>
    <rPh sb="41" eb="44">
      <t>ケンシュウイ</t>
    </rPh>
    <rPh sb="50" eb="52">
      <t>ネンジ</t>
    </rPh>
    <phoneticPr fontId="4"/>
  </si>
  <si>
    <t>（注１）地元出身研修医延人数は、当該年度内における各月の末日に在籍する地元出身研修医数の総和であること。</t>
    <rPh sb="4" eb="6">
      <t>ジモト</t>
    </rPh>
    <rPh sb="6" eb="8">
      <t>シュッシン</t>
    </rPh>
    <rPh sb="35" eb="37">
      <t>ジモト</t>
    </rPh>
    <rPh sb="37" eb="39">
      <t>シュッシン</t>
    </rPh>
    <phoneticPr fontId="5"/>
  </si>
  <si>
    <t>（５）へき地診療所等研修支援事業延日数　【別紙２－２】の研修実日数合計と一致</t>
    <rPh sb="9" eb="10">
      <t>トウ</t>
    </rPh>
    <rPh sb="21" eb="23">
      <t>ベッシ</t>
    </rPh>
    <rPh sb="28" eb="30">
      <t>ケンシュウ</t>
    </rPh>
    <rPh sb="30" eb="31">
      <t>ジツ</t>
    </rPh>
    <rPh sb="31" eb="33">
      <t>ニッスウ</t>
    </rPh>
    <rPh sb="33" eb="35">
      <t>ゴウケイ</t>
    </rPh>
    <rPh sb="36" eb="38">
      <t>イッチ</t>
    </rPh>
    <phoneticPr fontId="4"/>
  </si>
  <si>
    <t xml:space="preserve">（６）産婦人科宿日直研修事業延日数
　当直分は【別紙２－１】のD、Iの1、
2年次生の合計と一致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4" eb="26">
      <t>ベッシ</t>
    </rPh>
    <rPh sb="39" eb="42">
      <t>ネンジセイ</t>
    </rPh>
    <rPh sb="43" eb="45">
      <t>ゴウケイ</t>
    </rPh>
    <rPh sb="46" eb="48">
      <t>イッチ</t>
    </rPh>
    <phoneticPr fontId="5"/>
  </si>
  <si>
    <t>（７）小児科宿日直研修事業延日数
　当直分は【別紙２－１】のH、Jの1、2年次生の合計と一致</t>
    <rPh sb="3" eb="6">
      <t>ショウニカ</t>
    </rPh>
    <rPh sb="6" eb="9">
      <t>シュクニッチョク</t>
    </rPh>
    <rPh sb="9" eb="11">
      <t>ケンシュウ</t>
    </rPh>
    <rPh sb="11" eb="13">
      <t>ジギョウ</t>
    </rPh>
    <rPh sb="13" eb="14">
      <t>エン</t>
    </rPh>
    <rPh sb="14" eb="16">
      <t>ニッスウ</t>
    </rPh>
    <rPh sb="23" eb="25">
      <t>ベッシ</t>
    </rPh>
    <phoneticPr fontId="5"/>
  </si>
  <si>
    <t>（２）地元採用研修医採用・育成経費</t>
    <rPh sb="3" eb="5">
      <t>ジモト</t>
    </rPh>
    <rPh sb="5" eb="7">
      <t>サイヨウ</t>
    </rPh>
    <rPh sb="7" eb="10">
      <t>ケンシュウイ</t>
    </rPh>
    <rPh sb="10" eb="12">
      <t>サイヨウ</t>
    </rPh>
    <rPh sb="13" eb="15">
      <t>イクセイ</t>
    </rPh>
    <rPh sb="15" eb="17">
      <t>ケイヒ</t>
    </rPh>
    <phoneticPr fontId="5"/>
  </si>
  <si>
    <t>※1種及び2種病院に限る</t>
    <rPh sb="2" eb="3">
      <t>シュ</t>
    </rPh>
    <rPh sb="3" eb="4">
      <t>オヨ</t>
    </rPh>
    <rPh sb="6" eb="7">
      <t>シュ</t>
    </rPh>
    <rPh sb="7" eb="9">
      <t>ビョウイン</t>
    </rPh>
    <rPh sb="10" eb="11">
      <t>カギ</t>
    </rPh>
    <phoneticPr fontId="4"/>
  </si>
  <si>
    <t>※１（3）の地元出身研修医の採用割合が50%以上の場合</t>
    <phoneticPr fontId="4"/>
  </si>
  <si>
    <t>研修医延人数 a'</t>
    <phoneticPr fontId="5"/>
  </si>
  <si>
    <t>（２－２）地元採用研修医採用・育成経費</t>
    <rPh sb="5" eb="7">
      <t>ジモト</t>
    </rPh>
    <rPh sb="7" eb="9">
      <t>サイヨウ</t>
    </rPh>
    <rPh sb="9" eb="12">
      <t>ケンシュウイ</t>
    </rPh>
    <rPh sb="12" eb="14">
      <t>サイヨウ</t>
    </rPh>
    <rPh sb="15" eb="17">
      <t>イクセイ</t>
    </rPh>
    <rPh sb="17" eb="19">
      <t>ケイヒ</t>
    </rPh>
    <phoneticPr fontId="5"/>
  </si>
  <si>
    <t>※１（3）の地元出身研修医の採用割合が50%未満の場合</t>
    <rPh sb="22" eb="24">
      <t>ミマン</t>
    </rPh>
    <phoneticPr fontId="4"/>
  </si>
  <si>
    <t>研修医延人数 a'</t>
  </si>
  <si>
    <t>（３）剖検経費</t>
    <rPh sb="3" eb="5">
      <t>ボウケン</t>
    </rPh>
    <rPh sb="5" eb="7">
      <t>ケイヒ</t>
    </rPh>
    <phoneticPr fontId="5"/>
  </si>
  <si>
    <t>※協力型臨床研修病院等が申請する場合（４）～（６）は計上しないこと。</t>
    <phoneticPr fontId="4"/>
  </si>
  <si>
    <t>（４）プログラム責任者等経費</t>
    <rPh sb="8" eb="11">
      <t>セキニンシャ</t>
    </rPh>
    <rPh sb="11" eb="12">
      <t>トウ</t>
    </rPh>
    <rPh sb="12" eb="14">
      <t>ケイヒ</t>
    </rPh>
    <phoneticPr fontId="5"/>
  </si>
  <si>
    <t>（５）研修管理委員会等経費</t>
    <rPh sb="3" eb="5">
      <t>ケンシュウ</t>
    </rPh>
    <rPh sb="5" eb="7">
      <t>カンリ</t>
    </rPh>
    <rPh sb="7" eb="10">
      <t>イインカイ</t>
    </rPh>
    <rPh sb="10" eb="11">
      <t>トウ</t>
    </rPh>
    <rPh sb="11" eb="13">
      <t>ケイヒ</t>
    </rPh>
    <phoneticPr fontId="5"/>
  </si>
  <si>
    <t>（６）へき地診療所等研修支援経費</t>
    <rPh sb="5" eb="6">
      <t>チ</t>
    </rPh>
    <rPh sb="6" eb="9">
      <t>シンリョウショ</t>
    </rPh>
    <rPh sb="9" eb="10">
      <t>トウ</t>
    </rPh>
    <rPh sb="10" eb="12">
      <t>ケンシュウ</t>
    </rPh>
    <rPh sb="12" eb="14">
      <t>シエン</t>
    </rPh>
    <rPh sb="14" eb="16">
      <t>ケイヒ</t>
    </rPh>
    <phoneticPr fontId="5"/>
  </si>
  <si>
    <t>（７）産婦人科宿日直研修事業経費　</t>
    <rPh sb="3" eb="7">
      <t>サンフジンカ</t>
    </rPh>
    <rPh sb="7" eb="10">
      <t>シュクニッチョク</t>
    </rPh>
    <rPh sb="10" eb="12">
      <t>ケンシュウ</t>
    </rPh>
    <rPh sb="12" eb="14">
      <t>ジギョウ</t>
    </rPh>
    <rPh sb="14" eb="16">
      <t>ケイヒ</t>
    </rPh>
    <phoneticPr fontId="5"/>
  </si>
  <si>
    <t>（８）小児科宿日直研修事業経費　</t>
    <rPh sb="3" eb="6">
      <t>ショウニカ</t>
    </rPh>
    <rPh sb="6" eb="9">
      <t>シュクニッチョク</t>
    </rPh>
    <rPh sb="9" eb="11">
      <t>ケンシュウ</t>
    </rPh>
    <rPh sb="11" eb="13">
      <t>ジギョウ</t>
    </rPh>
    <rPh sb="13" eb="15">
      <t>ケイヒ</t>
    </rPh>
    <phoneticPr fontId="5"/>
  </si>
  <si>
    <t>※【別紙２－３】の推計年収と一致。</t>
    <rPh sb="2" eb="4">
      <t>ベッシ</t>
    </rPh>
    <rPh sb="9" eb="11">
      <t>スイケイ</t>
    </rPh>
    <rPh sb="11" eb="13">
      <t>ネンシュウ</t>
    </rPh>
    <rPh sb="14" eb="16">
      <t>イッチ</t>
    </rPh>
    <phoneticPr fontId="4"/>
  </si>
  <si>
    <t>（協力型臨床研修病院等が申請する場合であっても、【別紙２－３】の基幹型臨床研修病院のの金額を記載すること。）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ベッシ</t>
    </rPh>
    <rPh sb="32" eb="35">
      <t>キカンガタ</t>
    </rPh>
    <rPh sb="35" eb="37">
      <t>リンショウ</t>
    </rPh>
    <rPh sb="37" eb="39">
      <t>ケンシュウ</t>
    </rPh>
    <rPh sb="39" eb="41">
      <t>ビョウイン</t>
    </rPh>
    <rPh sb="43" eb="45">
      <t>キンガク</t>
    </rPh>
    <rPh sb="46" eb="48">
      <t>キサイ</t>
    </rPh>
    <phoneticPr fontId="4"/>
  </si>
  <si>
    <t>従事要件等がある学生を採用した医療機関は○</t>
    <phoneticPr fontId="4"/>
  </si>
  <si>
    <t>別紙２－５</t>
    <rPh sb="0" eb="2">
      <t>ベッシ</t>
    </rPh>
    <phoneticPr fontId="4"/>
  </si>
  <si>
    <t>基準額算出内訳（国立大学病院）</t>
    <rPh sb="8" eb="10">
      <t>コクリツ</t>
    </rPh>
    <rPh sb="10" eb="12">
      <t>ダイガク</t>
    </rPh>
    <rPh sb="12" eb="14">
      <t>ビョウイン</t>
    </rPh>
    <phoneticPr fontId="4"/>
  </si>
  <si>
    <r>
      <t>大学病院</t>
    </r>
    <r>
      <rPr>
        <sz val="9"/>
        <color theme="1"/>
        <rFont val="ＭＳ 明朝"/>
        <family val="1"/>
        <charset val="128"/>
      </rPr>
      <t>（国立大学病院を除く）</t>
    </r>
    <rPh sb="0" eb="2">
      <t>ダイガク</t>
    </rPh>
    <rPh sb="2" eb="4">
      <t>ビョウイン</t>
    </rPh>
    <rPh sb="5" eb="11">
      <t>コクリツダイガクビョウイン</t>
    </rPh>
    <rPh sb="12" eb="13">
      <t>ノゾ</t>
    </rPh>
    <phoneticPr fontId="4"/>
  </si>
  <si>
    <t>（４）へき地診療所等研修支援経費</t>
    <rPh sb="5" eb="6">
      <t>チ</t>
    </rPh>
    <rPh sb="6" eb="9">
      <t>シンリョウショ</t>
    </rPh>
    <rPh sb="9" eb="10">
      <t>トウ</t>
    </rPh>
    <rPh sb="10" eb="12">
      <t>ケンシュウ</t>
    </rPh>
    <rPh sb="12" eb="14">
      <t>シエン</t>
    </rPh>
    <rPh sb="14" eb="16">
      <t>ケイヒ</t>
    </rPh>
    <phoneticPr fontId="5"/>
  </si>
  <si>
    <t>（５）産婦人科宿日直研修事業経費　</t>
    <rPh sb="3" eb="7">
      <t>サンフジンカ</t>
    </rPh>
    <rPh sb="7" eb="10">
      <t>シュクニッチョク</t>
    </rPh>
    <rPh sb="10" eb="12">
      <t>ケンシュウ</t>
    </rPh>
    <rPh sb="12" eb="14">
      <t>ジギョウ</t>
    </rPh>
    <rPh sb="14" eb="16">
      <t>ケイヒ</t>
    </rPh>
    <phoneticPr fontId="5"/>
  </si>
  <si>
    <r>
      <t>事業延月数 i</t>
    </r>
    <r>
      <rPr>
        <sz val="8"/>
        <rFont val="ＭＳ 明朝"/>
        <family val="1"/>
        <charset val="128"/>
      </rPr>
      <t xml:space="preserve">
(月４回以上)</t>
    </r>
    <rPh sb="3" eb="5">
      <t>ツキスウ</t>
    </rPh>
    <rPh sb="9" eb="10">
      <t>ツキ</t>
    </rPh>
    <rPh sb="11" eb="12">
      <t>カイ</t>
    </rPh>
    <rPh sb="12" eb="14">
      <t>イジョウ</t>
    </rPh>
    <phoneticPr fontId="4"/>
  </si>
  <si>
    <r>
      <t>事業延日数 j</t>
    </r>
    <r>
      <rPr>
        <sz val="8"/>
        <rFont val="ＭＳ 明朝"/>
        <family val="1"/>
        <charset val="128"/>
      </rPr>
      <t xml:space="preserve">
(月４回未満)</t>
    </r>
    <rPh sb="3" eb="5">
      <t>ニッスウ</t>
    </rPh>
    <rPh sb="9" eb="10">
      <t>ツキ</t>
    </rPh>
    <rPh sb="11" eb="12">
      <t>カイ</t>
    </rPh>
    <rPh sb="12" eb="14">
      <t>ミマン</t>
    </rPh>
    <phoneticPr fontId="4"/>
  </si>
  <si>
    <r>
      <t>事業延月数 k</t>
    </r>
    <r>
      <rPr>
        <sz val="8"/>
        <rFont val="ＭＳ 明朝"/>
        <family val="1"/>
        <charset val="128"/>
      </rPr>
      <t xml:space="preserve">
(月４回以上)</t>
    </r>
    <rPh sb="3" eb="5">
      <t>ツキスウ</t>
    </rPh>
    <rPh sb="9" eb="10">
      <t>ツキ</t>
    </rPh>
    <rPh sb="11" eb="12">
      <t>カイ</t>
    </rPh>
    <rPh sb="12" eb="14">
      <t>イジョウ</t>
    </rPh>
    <phoneticPr fontId="4"/>
  </si>
  <si>
    <r>
      <t>事業延日数 l</t>
    </r>
    <r>
      <rPr>
        <sz val="8"/>
        <rFont val="ＭＳ 明朝"/>
        <family val="1"/>
        <charset val="128"/>
      </rPr>
      <t xml:space="preserve">
(月４回未満)</t>
    </r>
    <rPh sb="3" eb="5">
      <t>ニッスウ</t>
    </rPh>
    <rPh sb="9" eb="10">
      <t>ツキ</t>
    </rPh>
    <rPh sb="11" eb="12">
      <t>カイ</t>
    </rPh>
    <rPh sb="12" eb="14">
      <t>ミマン</t>
    </rPh>
    <phoneticPr fontId="4"/>
  </si>
  <si>
    <t>（６）小児科宿日直研修事業経費　</t>
    <rPh sb="3" eb="6">
      <t>ショウニカ</t>
    </rPh>
    <rPh sb="6" eb="9">
      <t>シュクニッチョク</t>
    </rPh>
    <rPh sb="9" eb="11">
      <t>ケンシュウ</t>
    </rPh>
    <rPh sb="11" eb="13">
      <t>ジギョウ</t>
    </rPh>
    <rPh sb="13" eb="15">
      <t>ケイヒ</t>
    </rPh>
    <phoneticPr fontId="5"/>
  </si>
  <si>
    <t>別紙４</t>
    <rPh sb="0" eb="2">
      <t>ベッシ</t>
    </rPh>
    <phoneticPr fontId="4"/>
  </si>
  <si>
    <t>基　準　額　算　出　内　訳</t>
    <phoneticPr fontId="4"/>
  </si>
  <si>
    <t>【単独型・管理型臨床研修施設名】</t>
    <rPh sb="8" eb="10">
      <t>リンショウ</t>
    </rPh>
    <rPh sb="10" eb="12">
      <t>ケンシュウ</t>
    </rPh>
    <rPh sb="12" eb="14">
      <t>シセツ</t>
    </rPh>
    <phoneticPr fontId="4"/>
  </si>
  <si>
    <t>１　教育指導経費及び指導歯科医資質向上推進経費</t>
    <phoneticPr fontId="4"/>
  </si>
  <si>
    <t>（１）研修歯科医延人数　【附表Ａ】</t>
    <rPh sb="5" eb="7">
      <t>シカ</t>
    </rPh>
    <rPh sb="13" eb="15">
      <t>フヒョウ</t>
    </rPh>
    <phoneticPr fontId="5"/>
  </si>
  <si>
    <t>研 修 歯 科 医 延 人 数</t>
    <rPh sb="0" eb="1">
      <t>ケン</t>
    </rPh>
    <rPh sb="2" eb="3">
      <t>オサム</t>
    </rPh>
    <rPh sb="4" eb="5">
      <t>ハ</t>
    </rPh>
    <rPh sb="6" eb="7">
      <t>カ</t>
    </rPh>
    <rPh sb="8" eb="9">
      <t>イ</t>
    </rPh>
    <rPh sb="10" eb="11">
      <t>ノ</t>
    </rPh>
    <rPh sb="12" eb="13">
      <t>ヒト</t>
    </rPh>
    <rPh sb="14" eb="15">
      <t>カズ</t>
    </rPh>
    <phoneticPr fontId="5"/>
  </si>
  <si>
    <t>【補助対象】指導経費（歯科）計</t>
    <rPh sb="1" eb="3">
      <t>ホジョ</t>
    </rPh>
    <rPh sb="3" eb="5">
      <t>タイショウ</t>
    </rPh>
    <rPh sb="6" eb="8">
      <t>シドウ</t>
    </rPh>
    <rPh sb="8" eb="10">
      <t>ケイヒ</t>
    </rPh>
    <rPh sb="11" eb="13">
      <t>シカ</t>
    </rPh>
    <rPh sb="14" eb="15">
      <t>ケイ</t>
    </rPh>
    <phoneticPr fontId="4"/>
  </si>
  <si>
    <t>指導経費（医科）計</t>
    <rPh sb="0" eb="2">
      <t>シドウ</t>
    </rPh>
    <rPh sb="2" eb="4">
      <t>ケイヒ</t>
    </rPh>
    <rPh sb="5" eb="7">
      <t>イカ</t>
    </rPh>
    <rPh sb="8" eb="9">
      <t>ケイ</t>
    </rPh>
    <phoneticPr fontId="4"/>
  </si>
  <si>
    <t>ｂ</t>
    <phoneticPr fontId="4"/>
  </si>
  <si>
    <t>d（a+b+c）</t>
    <phoneticPr fontId="4"/>
  </si>
  <si>
    <t>※数式のあるセルの文字を白色に変更中</t>
    <rPh sb="1" eb="3">
      <t>スウシキ</t>
    </rPh>
    <rPh sb="9" eb="11">
      <t>モジ</t>
    </rPh>
    <rPh sb="12" eb="14">
      <t>シロイロ</t>
    </rPh>
    <rPh sb="15" eb="17">
      <t>ヘンコウ</t>
    </rPh>
    <rPh sb="17" eb="18">
      <t>チュウ</t>
    </rPh>
    <phoneticPr fontId="4"/>
  </si>
  <si>
    <t>（注）研修歯科医延人数は、当該年度内における各月の末日に在籍する診療科の研修歯科医数の総和であること。</t>
    <rPh sb="5" eb="7">
      <t>シカ</t>
    </rPh>
    <rPh sb="32" eb="35">
      <t>シンリョウカ</t>
    </rPh>
    <rPh sb="38" eb="40">
      <t>シカ</t>
    </rPh>
    <phoneticPr fontId="5"/>
  </si>
  <si>
    <t>（２）研修歯科医数</t>
    <rPh sb="5" eb="7">
      <t>シカ</t>
    </rPh>
    <phoneticPr fontId="4"/>
  </si>
  <si>
    <t>施設群全体</t>
    <rPh sb="0" eb="2">
      <t>シセツ</t>
    </rPh>
    <rPh sb="2" eb="3">
      <t>グン</t>
    </rPh>
    <rPh sb="3" eb="5">
      <t>ゼンタイ</t>
    </rPh>
    <phoneticPr fontId="5"/>
  </si>
  <si>
    <t>研修歯科医延人数</t>
    <rPh sb="0" eb="2">
      <t>ケンシュウ</t>
    </rPh>
    <rPh sb="2" eb="5">
      <t>シカイ</t>
    </rPh>
    <rPh sb="5" eb="6">
      <t>ノ</t>
    </rPh>
    <rPh sb="6" eb="8">
      <t>ニンズウ</t>
    </rPh>
    <phoneticPr fontId="5"/>
  </si>
  <si>
    <t>研修歯科医数</t>
    <rPh sb="0" eb="5">
      <t>ケンシュウシカイ</t>
    </rPh>
    <rPh sb="5" eb="6">
      <t>スウ</t>
    </rPh>
    <phoneticPr fontId="4"/>
  </si>
  <si>
    <t>（注）研修歯科医数は、研修歯科医延人数を12(月)で除して、小数点以下を四捨五入して得た数とする。</t>
    <rPh sb="5" eb="7">
      <t>シカ</t>
    </rPh>
    <rPh sb="13" eb="15">
      <t>シカ</t>
    </rPh>
    <rPh sb="23" eb="24">
      <t>ツキ</t>
    </rPh>
    <rPh sb="36" eb="40">
      <t>シシャゴニュウ</t>
    </rPh>
    <phoneticPr fontId="5"/>
  </si>
  <si>
    <t>（３）へき地診療所研修支援事業実施研修歯科医数　【附表Ｂ】</t>
    <rPh sb="15" eb="17">
      <t>ジッシ</t>
    </rPh>
    <rPh sb="17" eb="19">
      <t>ケンシュウ</t>
    </rPh>
    <rPh sb="19" eb="22">
      <t>シカイ</t>
    </rPh>
    <rPh sb="22" eb="23">
      <t>スウ</t>
    </rPh>
    <phoneticPr fontId="5"/>
  </si>
  <si>
    <t>事業実施研修歯科医数</t>
    <rPh sb="0" eb="2">
      <t>ジギョウ</t>
    </rPh>
    <rPh sb="2" eb="4">
      <t>ジッシ</t>
    </rPh>
    <rPh sb="4" eb="9">
      <t>ケンシュウシカイ</t>
    </rPh>
    <rPh sb="9" eb="10">
      <t>スウ</t>
    </rPh>
    <phoneticPr fontId="5"/>
  </si>
  <si>
    <t>（４）指導歯科医資質向上推進事業　【附表Ｃ】</t>
    <rPh sb="3" eb="5">
      <t>シドウ</t>
    </rPh>
    <rPh sb="5" eb="8">
      <t>シカイ</t>
    </rPh>
    <rPh sb="8" eb="10">
      <t>シシツ</t>
    </rPh>
    <rPh sb="10" eb="12">
      <t>コウジョウ</t>
    </rPh>
    <rPh sb="12" eb="14">
      <t>スイシン</t>
    </rPh>
    <rPh sb="14" eb="16">
      <t>ジギョウ</t>
    </rPh>
    <phoneticPr fontId="5"/>
  </si>
  <si>
    <t>施設の指導歯科医数</t>
    <rPh sb="0" eb="2">
      <t>シセツ</t>
    </rPh>
    <rPh sb="3" eb="5">
      <t>シドウ</t>
    </rPh>
    <rPh sb="5" eb="7">
      <t>シカ</t>
    </rPh>
    <rPh sb="7" eb="8">
      <t>イ</t>
    </rPh>
    <rPh sb="8" eb="9">
      <t>スウ</t>
    </rPh>
    <phoneticPr fontId="4"/>
  </si>
  <si>
    <t>２　基準額適用</t>
    <rPh sb="2" eb="5">
      <t>キジュンガク</t>
    </rPh>
    <rPh sb="5" eb="7">
      <t>テキヨウ</t>
    </rPh>
    <phoneticPr fontId="5"/>
  </si>
  <si>
    <t>教育指導経費</t>
    <rPh sb="0" eb="2">
      <t>キョウイク</t>
    </rPh>
    <rPh sb="2" eb="4">
      <t>シドウ</t>
    </rPh>
    <rPh sb="4" eb="6">
      <t>ケイヒ</t>
    </rPh>
    <phoneticPr fontId="5"/>
  </si>
  <si>
    <t>（１）指導経費</t>
    <rPh sb="3" eb="5">
      <t>シドウ</t>
    </rPh>
    <rPh sb="5" eb="7">
      <t>ケイヒ</t>
    </rPh>
    <phoneticPr fontId="5"/>
  </si>
  <si>
    <t>１）</t>
    <phoneticPr fontId="4"/>
  </si>
  <si>
    <t>歯課分</t>
    <rPh sb="0" eb="2">
      <t>シカ</t>
    </rPh>
    <rPh sb="2" eb="3">
      <t>ブン</t>
    </rPh>
    <phoneticPr fontId="4"/>
  </si>
  <si>
    <t>研修歯科医延人数 a</t>
    <rPh sb="2" eb="4">
      <t>シカ</t>
    </rPh>
    <phoneticPr fontId="5"/>
  </si>
  <si>
    <t>２）医科分</t>
    <rPh sb="2" eb="4">
      <t>イカ</t>
    </rPh>
    <rPh sb="4" eb="5">
      <t>ブン</t>
    </rPh>
    <phoneticPr fontId="4"/>
  </si>
  <si>
    <t>研修歯科医延人数 b</t>
    <rPh sb="2" eb="4">
      <t>シカ</t>
    </rPh>
    <phoneticPr fontId="5"/>
  </si>
  <si>
    <t>（２）プログラム責任者経費</t>
    <rPh sb="8" eb="11">
      <t>セキニンシャ</t>
    </rPh>
    <rPh sb="11" eb="13">
      <t>ケイヒ</t>
    </rPh>
    <phoneticPr fontId="5"/>
  </si>
  <si>
    <t>基本業務</t>
    <rPh sb="0" eb="2">
      <t>キホン</t>
    </rPh>
    <rPh sb="2" eb="4">
      <t>ギョウム</t>
    </rPh>
    <phoneticPr fontId="5"/>
  </si>
  <si>
    <t>研修歯科医数 e</t>
    <rPh sb="0" eb="2">
      <t>ケンシュウ</t>
    </rPh>
    <rPh sb="2" eb="5">
      <t>シカイ</t>
    </rPh>
    <rPh sb="5" eb="6">
      <t>スウ</t>
    </rPh>
    <phoneticPr fontId="4"/>
  </si>
  <si>
    <t>目標達成管理</t>
    <rPh sb="0" eb="2">
      <t>モクヒョウ</t>
    </rPh>
    <rPh sb="2" eb="4">
      <t>タッセイ</t>
    </rPh>
    <rPh sb="4" eb="6">
      <t>カンリ</t>
    </rPh>
    <phoneticPr fontId="5"/>
  </si>
  <si>
    <t>研修歯科医延人数 d</t>
    <rPh sb="2" eb="4">
      <t>シカ</t>
    </rPh>
    <phoneticPr fontId="5"/>
  </si>
  <si>
    <t>＊　S：4,080円　A：3,400円　B：2,720円</t>
    <rPh sb="9" eb="10">
      <t>エン</t>
    </rPh>
    <rPh sb="18" eb="19">
      <t>エン</t>
    </rPh>
    <rPh sb="27" eb="28">
      <t>エン</t>
    </rPh>
    <phoneticPr fontId="4"/>
  </si>
  <si>
    <t>（３）研修管理委員会経費</t>
    <rPh sb="3" eb="5">
      <t>ケンシュウ</t>
    </rPh>
    <rPh sb="5" eb="7">
      <t>カンリ</t>
    </rPh>
    <rPh sb="7" eb="10">
      <t>イインカイ</t>
    </rPh>
    <rPh sb="10" eb="12">
      <t>ケイヒ</t>
    </rPh>
    <phoneticPr fontId="5"/>
  </si>
  <si>
    <t>（４）へき地診療所研修支援経費</t>
    <rPh sb="5" eb="6">
      <t>チ</t>
    </rPh>
    <rPh sb="6" eb="9">
      <t>シンリョウショ</t>
    </rPh>
    <rPh sb="9" eb="11">
      <t>ケンシュウ</t>
    </rPh>
    <rPh sb="11" eb="13">
      <t>シエン</t>
    </rPh>
    <rPh sb="13" eb="15">
      <t>ケイヒ</t>
    </rPh>
    <phoneticPr fontId="5"/>
  </si>
  <si>
    <t>事業実施研修歯科医数 f</t>
    <rPh sb="0" eb="2">
      <t>ジギョウ</t>
    </rPh>
    <rPh sb="2" eb="4">
      <t>ジッシ</t>
    </rPh>
    <rPh sb="4" eb="9">
      <t>ケンシュウシカイ</t>
    </rPh>
    <rPh sb="9" eb="10">
      <t>カズ</t>
    </rPh>
    <phoneticPr fontId="5"/>
  </si>
  <si>
    <t>（５）研修歯科医物件費</t>
    <rPh sb="3" eb="8">
      <t>ケンシュウシカイ</t>
    </rPh>
    <rPh sb="8" eb="10">
      <t>ブッケン</t>
    </rPh>
    <rPh sb="10" eb="11">
      <t>ヒ</t>
    </rPh>
    <phoneticPr fontId="5"/>
  </si>
  <si>
    <t>研修歯科医延人数 a+b</t>
    <rPh sb="2" eb="4">
      <t>シカ</t>
    </rPh>
    <phoneticPr fontId="5"/>
  </si>
  <si>
    <t>（６）指導歯科医資質向上推進経費</t>
    <rPh sb="3" eb="5">
      <t>シドウ</t>
    </rPh>
    <rPh sb="5" eb="8">
      <t>シカイ</t>
    </rPh>
    <rPh sb="8" eb="10">
      <t>シシツ</t>
    </rPh>
    <rPh sb="10" eb="12">
      <t>コウジョウ</t>
    </rPh>
    <rPh sb="12" eb="14">
      <t>スイシン</t>
    </rPh>
    <rPh sb="14" eb="16">
      <t>ケイヒ</t>
    </rPh>
    <phoneticPr fontId="5"/>
  </si>
  <si>
    <t>※協力型臨床研修施設が申請する場合（２）～（４）、（６）は計上しないこと</t>
    <rPh sb="1" eb="4">
      <t>キョウリョクガタ</t>
    </rPh>
    <rPh sb="4" eb="6">
      <t>リンショウ</t>
    </rPh>
    <rPh sb="6" eb="8">
      <t>ケンシュウ</t>
    </rPh>
    <rPh sb="8" eb="10">
      <t>シセツ</t>
    </rPh>
    <rPh sb="11" eb="13">
      <t>シンセイ</t>
    </rPh>
    <rPh sb="15" eb="17">
      <t>バアイ</t>
    </rPh>
    <rPh sb="29" eb="31">
      <t>ケイジョウ</t>
    </rPh>
    <phoneticPr fontId="4"/>
  </si>
  <si>
    <t>※指導歯科医を5人以上配置している施設が申請する場合以外（６）は計上しないこと</t>
    <rPh sb="1" eb="3">
      <t>シドウ</t>
    </rPh>
    <rPh sb="3" eb="6">
      <t>シカイ</t>
    </rPh>
    <rPh sb="8" eb="9">
      <t>ニン</t>
    </rPh>
    <rPh sb="9" eb="11">
      <t>イジョウ</t>
    </rPh>
    <rPh sb="11" eb="13">
      <t>ハイチ</t>
    </rPh>
    <rPh sb="17" eb="19">
      <t>シセツ</t>
    </rPh>
    <rPh sb="20" eb="22">
      <t>シンセイ</t>
    </rPh>
    <rPh sb="24" eb="26">
      <t>バアイ</t>
    </rPh>
    <rPh sb="26" eb="28">
      <t>イガイ</t>
    </rPh>
    <rPh sb="32" eb="34">
      <t>ケイジョウ</t>
    </rPh>
    <phoneticPr fontId="4"/>
  </si>
  <si>
    <t>基準額合計</t>
    <rPh sb="0" eb="3">
      <t>キジュンガク</t>
    </rPh>
    <rPh sb="3" eb="5">
      <t>ゴウケイ</t>
    </rPh>
    <phoneticPr fontId="4"/>
  </si>
  <si>
    <t>第3号様式</t>
    <rPh sb="0" eb="1">
      <t>ダイ</t>
    </rPh>
    <rPh sb="2" eb="3">
      <t>ゴウ</t>
    </rPh>
    <rPh sb="3" eb="5">
      <t>ヨウシキ</t>
    </rPh>
    <phoneticPr fontId="14"/>
  </si>
  <si>
    <t>番　　　　　　　　　号</t>
    <phoneticPr fontId="14"/>
  </si>
  <si>
    <t>　　年　　月　　日</t>
    <phoneticPr fontId="14"/>
  </si>
  <si>
    <t>厚生労働大臣　　　殿</t>
  </si>
  <si>
    <t>所在地</t>
    <rPh sb="0" eb="3">
      <t>ショザイチ</t>
    </rPh>
    <phoneticPr fontId="14"/>
  </si>
  <si>
    <t>名　称</t>
    <phoneticPr fontId="14"/>
  </si>
  <si>
    <t>代表者　　　　　　　　　印</t>
    <phoneticPr fontId="14"/>
  </si>
  <si>
    <t>年度消費税及び地方消費税に係る仕入控除税額報告書</t>
    <phoneticPr fontId="14"/>
  </si>
  <si>
    <t>　　　年　月　日厚生労働省発医政　第　　号</t>
    <phoneticPr fontId="14"/>
  </si>
  <si>
    <t>により交付決定があった</t>
    <phoneticPr fontId="14"/>
  </si>
  <si>
    <t>医療関係者研修費等補助金について、当該交付要綱第５の（９）の規定に基づき</t>
    <phoneticPr fontId="14"/>
  </si>
  <si>
    <t>次のとおり報告する。</t>
    <phoneticPr fontId="14"/>
  </si>
  <si>
    <t>１　補助金等に係る予算の執行の適正化に関する法律（昭和30 年法律第179 号）</t>
  </si>
  <si>
    <t>　　</t>
    <phoneticPr fontId="14"/>
  </si>
  <si>
    <t>第15 条の規定による確定額又は事業実績報告による精算額</t>
    <phoneticPr fontId="14"/>
  </si>
  <si>
    <t>金</t>
    <phoneticPr fontId="14"/>
  </si>
  <si>
    <t>円</t>
    <phoneticPr fontId="14"/>
  </si>
  <si>
    <t>２　消費税及び地方消費税の申告により確定した消費税及び地方消費税に係る</t>
    <phoneticPr fontId="14"/>
  </si>
  <si>
    <t>仕入控除税額（要委託費返還相当額）</t>
    <phoneticPr fontId="14"/>
  </si>
  <si>
    <t>　３　添付書類</t>
  </si>
  <si>
    <t>　　　記載内容を確認するための書類（確定申告書の写し、課税売上割合等が把握</t>
  </si>
  <si>
    <t>　　　できる資料、特定収入の割合を確認できる資料）を添付する。</t>
  </si>
  <si>
    <t>（注）交付要綱の３（交付対象）の（１）のクに係る事業に関しては下線部を</t>
  </si>
  <si>
    <t>　　　厚生労働省発薬生　　第　号に置き換えるものとする</t>
    <phoneticPr fontId="4"/>
  </si>
  <si>
    <t>臨床研修費等補助金について、当該交付要綱第５の（９）の規定に基づき</t>
    <phoneticPr fontId="14"/>
  </si>
  <si>
    <t>看護師の特定行為に係る指定医療研修機関運営事業基準額算出内訳</t>
    <phoneticPr fontId="4"/>
  </si>
  <si>
    <t>実施する特定行為区分数</t>
    <rPh sb="0" eb="2">
      <t>ジッシ</t>
    </rPh>
    <rPh sb="4" eb="8">
      <t>トクテイコウイ</t>
    </rPh>
    <rPh sb="8" eb="10">
      <t>クブン</t>
    </rPh>
    <rPh sb="10" eb="11">
      <t>スウ</t>
    </rPh>
    <phoneticPr fontId="4"/>
  </si>
  <si>
    <t>※別紙調書の（Ａ）の値を入力してください。なお、調書が複数ある場合は、重複する区分別科目の数を減じた合計値を入力してください。</t>
    <rPh sb="1" eb="3">
      <t>ベッシ</t>
    </rPh>
    <rPh sb="3" eb="5">
      <t>チョウショ</t>
    </rPh>
    <rPh sb="10" eb="11">
      <t>アタイ</t>
    </rPh>
    <rPh sb="12" eb="14">
      <t>ニュウリョク</t>
    </rPh>
    <rPh sb="24" eb="26">
      <t>チョウショ</t>
    </rPh>
    <rPh sb="27" eb="29">
      <t>フクスウ</t>
    </rPh>
    <rPh sb="31" eb="33">
      <t>バアイ</t>
    </rPh>
    <rPh sb="35" eb="37">
      <t>チョウフク</t>
    </rPh>
    <rPh sb="39" eb="41">
      <t>クブン</t>
    </rPh>
    <rPh sb="41" eb="42">
      <t>ベツ</t>
    </rPh>
    <rPh sb="42" eb="44">
      <t>カモク</t>
    </rPh>
    <rPh sb="45" eb="46">
      <t>カズ</t>
    </rPh>
    <rPh sb="47" eb="48">
      <t>ゲン</t>
    </rPh>
    <rPh sb="50" eb="53">
      <t>ゴウケイチ</t>
    </rPh>
    <rPh sb="54" eb="56">
      <t>ニュウリョク</t>
    </rPh>
    <phoneticPr fontId="4"/>
  </si>
  <si>
    <t>　「実施する特定行為区分数」に応じて以下の該当する記号欄に、別紙調書の（Ｂ）の値を入力してください。なお、調書が複数ある場合は、合計値を入力してください。</t>
    <rPh sb="2" eb="4">
      <t>ジッシ</t>
    </rPh>
    <rPh sb="6" eb="10">
      <t>トクテイコウイ</t>
    </rPh>
    <rPh sb="10" eb="12">
      <t>クブン</t>
    </rPh>
    <rPh sb="12" eb="13">
      <t>スウ</t>
    </rPh>
    <rPh sb="15" eb="16">
      <t>オウ</t>
    </rPh>
    <rPh sb="18" eb="20">
      <t>イカ</t>
    </rPh>
    <rPh sb="21" eb="23">
      <t>ガイトウ</t>
    </rPh>
    <rPh sb="25" eb="27">
      <t>キゴウ</t>
    </rPh>
    <rPh sb="27" eb="28">
      <t>ラン</t>
    </rPh>
    <rPh sb="30" eb="32">
      <t>ベッシ</t>
    </rPh>
    <rPh sb="32" eb="34">
      <t>チョウショ</t>
    </rPh>
    <rPh sb="39" eb="40">
      <t>アタイ</t>
    </rPh>
    <rPh sb="41" eb="43">
      <t>ニュウリョク</t>
    </rPh>
    <rPh sb="53" eb="55">
      <t>チョウショ</t>
    </rPh>
    <rPh sb="56" eb="58">
      <t>フクスウ</t>
    </rPh>
    <rPh sb="60" eb="62">
      <t>バアイ</t>
    </rPh>
    <rPh sb="64" eb="66">
      <t>ゴウケイ</t>
    </rPh>
    <rPh sb="66" eb="67">
      <t>アタイ</t>
    </rPh>
    <rPh sb="68" eb="70">
      <t>ニュウリョク</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</si>
  <si>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phoneticPr fontId="4"/>
  </si>
  <si>
    <t>＊　S：4,080円　A：3,400円　B：2,720円</t>
    <phoneticPr fontId="4"/>
  </si>
  <si>
    <t>仕入れに係る
消費税等相当額</t>
    <phoneticPr fontId="4"/>
  </si>
  <si>
    <t>要国庫補助額
（H）-（I）</t>
    <phoneticPr fontId="4"/>
  </si>
  <si>
    <t>第３号様式</t>
    <rPh sb="0" eb="1">
      <t>ダイ</t>
    </rPh>
    <rPh sb="2" eb="3">
      <t>ゴウ</t>
    </rPh>
    <rPh sb="3" eb="5">
      <t>ヨウシキ</t>
    </rPh>
    <phoneticPr fontId="14"/>
  </si>
  <si>
    <t>←下記１～３より選択してください</t>
    <rPh sb="1" eb="3">
      <t>カキ</t>
    </rPh>
    <rPh sb="8" eb="10">
      <t>センタク</t>
    </rPh>
    <phoneticPr fontId="4"/>
  </si>
  <si>
    <t>　              　    　殿</t>
    <phoneticPr fontId="4"/>
  </si>
  <si>
    <t xml:space="preserve">                           補助金</t>
    <phoneticPr fontId="4"/>
  </si>
  <si>
    <t>医療関係者研修費等補助金</t>
    <phoneticPr fontId="4"/>
  </si>
  <si>
    <t>臨床研修費等補助金</t>
    <phoneticPr fontId="4"/>
  </si>
  <si>
    <t>　厚生労働大臣　　殿</t>
    <phoneticPr fontId="4"/>
  </si>
  <si>
    <t>代表者　　　　　　　　</t>
    <phoneticPr fontId="14"/>
  </si>
  <si>
    <r>
      <t>　　　　年　　月　　日</t>
    </r>
    <r>
      <rPr>
        <u/>
        <sz val="11"/>
        <color theme="1"/>
        <rFont val="ＭＳ Ｐゴシック"/>
        <family val="3"/>
        <charset val="128"/>
        <scheme val="minor"/>
      </rPr>
      <t>厚生労働省発医政　　　　第　　号</t>
    </r>
    <rPh sb="4" eb="5">
      <t>ネン</t>
    </rPh>
    <phoneticPr fontId="14"/>
  </si>
  <si>
    <t>１　　補助金等に係る予算の執行の適正化に関する法律（昭和30 年法律第179 号）</t>
    <phoneticPr fontId="4"/>
  </si>
  <si>
    <t>　　第15 条の規定による確定額又は事業実績報告による精算額</t>
    <phoneticPr fontId="14"/>
  </si>
  <si>
    <t>２　確定時に減額した仕入れに係る消費税額</t>
    <phoneticPr fontId="4"/>
  </si>
  <si>
    <t>３　　消費税及び地方消費税の申告により確定した消費税及び地方消費税に係る</t>
    <phoneticPr fontId="14"/>
  </si>
  <si>
    <t>　　仕入控除税額（要国庫補助金返還相当額）</t>
    <phoneticPr fontId="14"/>
  </si>
  <si>
    <t>４　補助金返還相当額</t>
    <phoneticPr fontId="4"/>
  </si>
  <si>
    <t>５　添付書類</t>
    <phoneticPr fontId="4"/>
  </si>
  <si>
    <t>　　　記載内容を確認するための書類（確定申告書の写し、課税売上割合等が把握</t>
    <phoneticPr fontId="4"/>
  </si>
  <si>
    <t>　　できる資料、特定収入の割合を確認できる資料）を添付する。</t>
    <phoneticPr fontId="4"/>
  </si>
  <si>
    <t>第４号様式</t>
    <phoneticPr fontId="4"/>
  </si>
  <si>
    <t>　年　　　月　　　日</t>
    <phoneticPr fontId="4"/>
  </si>
  <si>
    <t>事業者名　　　　</t>
    <phoneticPr fontId="4"/>
  </si>
  <si>
    <t xml:space="preserve">　　　　　　 　   </t>
    <phoneticPr fontId="4"/>
  </si>
  <si>
    <t>　　年　　月　　日厚生労働省発医政　　第　号で交付決定を受けた標記補助金に係る</t>
    <phoneticPr fontId="4"/>
  </si>
  <si>
    <t xml:space="preserve">  　　事業実績について、次の書類を添えて報告する。</t>
    <phoneticPr fontId="4"/>
  </si>
  <si>
    <t>１　  所要額精算書（別紙１）</t>
    <phoneticPr fontId="4"/>
  </si>
  <si>
    <t>２　  実績報告書（別紙２）</t>
    <rPh sb="4" eb="6">
      <t>ジッセキ</t>
    </rPh>
    <rPh sb="6" eb="8">
      <t>ホウコク</t>
    </rPh>
    <phoneticPr fontId="4"/>
  </si>
  <si>
    <t>３　  収入支出決算書抄本</t>
    <phoneticPr fontId="4"/>
  </si>
  <si>
    <t>所要額精算書</t>
    <rPh sb="0" eb="3">
      <t>ショヨウガク</t>
    </rPh>
    <rPh sb="3" eb="6">
      <t>セイサンショ</t>
    </rPh>
    <phoneticPr fontId="4"/>
  </si>
  <si>
    <t>寄 付 金</t>
  </si>
  <si>
    <t>差引額</t>
  </si>
  <si>
    <t>基準額</t>
  </si>
  <si>
    <t>選 定 額</t>
  </si>
  <si>
    <t>国庫補助
基 本 額</t>
    <rPh sb="0" eb="2">
      <t>コッコ</t>
    </rPh>
    <rPh sb="2" eb="4">
      <t>ホジョ</t>
    </rPh>
    <rPh sb="5" eb="6">
      <t>キ</t>
    </rPh>
    <rPh sb="7" eb="8">
      <t>ホン</t>
    </rPh>
    <rPh sb="9" eb="10">
      <t>ガク</t>
    </rPh>
    <phoneticPr fontId="4"/>
  </si>
  <si>
    <t>国庫補助
所 要 額</t>
    <rPh sb="0" eb="1">
      <t>クニ</t>
    </rPh>
    <rPh sb="1" eb="2">
      <t>コ</t>
    </rPh>
    <rPh sb="2" eb="3">
      <t>ホ</t>
    </rPh>
    <rPh sb="3" eb="4">
      <t>スケ</t>
    </rPh>
    <phoneticPr fontId="4"/>
  </si>
  <si>
    <t>仕入れに係る
消費税等相当額</t>
  </si>
  <si>
    <t>要国庫補助額
（H）-（I）</t>
  </si>
  <si>
    <t>交　　 付
決 定 額</t>
    <phoneticPr fontId="4"/>
  </si>
  <si>
    <t>国庫補助
受入済額</t>
    <rPh sb="0" eb="2">
      <t>コッコ</t>
    </rPh>
    <rPh sb="2" eb="4">
      <t>ホジョ</t>
    </rPh>
    <rPh sb="5" eb="6">
      <t>ウ</t>
    </rPh>
    <rPh sb="6" eb="7">
      <t>イ</t>
    </rPh>
    <rPh sb="7" eb="8">
      <t>ズ</t>
    </rPh>
    <rPh sb="8" eb="9">
      <t>ガク</t>
    </rPh>
    <phoneticPr fontId="4"/>
  </si>
  <si>
    <t>差 引 過
△不足額</t>
    <phoneticPr fontId="4"/>
  </si>
  <si>
    <t>そ の 他</t>
  </si>
  <si>
    <t>の収入額</t>
  </si>
  <si>
    <t>済　　額</t>
  </si>
  <si>
    <t xml:space="preserve">Ａ </t>
  </si>
  <si>
    <t xml:space="preserve">Ｂ </t>
  </si>
  <si>
    <t xml:space="preserve">Ｃ </t>
  </si>
  <si>
    <t xml:space="preserve">Ｄ </t>
  </si>
  <si>
    <t xml:space="preserve">Ｅ </t>
  </si>
  <si>
    <t>I</t>
  </si>
  <si>
    <t>J</t>
  </si>
  <si>
    <t>２　対象経費の支出済額算出内訳</t>
    <rPh sb="2" eb="4">
      <t>タイショウ</t>
    </rPh>
    <rPh sb="4" eb="6">
      <t>ケイヒ</t>
    </rPh>
    <rPh sb="7" eb="9">
      <t>シシュツ</t>
    </rPh>
    <rPh sb="9" eb="10">
      <t>ズ</t>
    </rPh>
    <rPh sb="10" eb="11">
      <t>ガク</t>
    </rPh>
    <rPh sb="11" eb="13">
      <t>サンシュツ</t>
    </rPh>
    <rPh sb="13" eb="15">
      <t>ウチワケ</t>
    </rPh>
    <phoneticPr fontId="4"/>
  </si>
  <si>
    <t>支　出　済　額</t>
  </si>
  <si>
    <t>支　　　出　　　内　　　訳</t>
  </si>
  <si>
    <t>合　　　　　計</t>
  </si>
  <si>
    <t>職員諸手当（非常勤含む）</t>
  </si>
  <si>
    <t>非常勤職員諸手当（事務補助者雇上経費）</t>
  </si>
  <si>
    <t>諸謝金</t>
  </si>
  <si>
    <t>旅費</t>
  </si>
  <si>
    <t>消耗品費</t>
  </si>
  <si>
    <t>印刷製本費</t>
  </si>
  <si>
    <t>通信運搬費</t>
  </si>
  <si>
    <t>会議費</t>
  </si>
  <si>
    <t/>
  </si>
  <si>
    <t>別紙１</t>
    <rPh sb="0" eb="2">
      <t>ベッシ</t>
    </rPh>
    <phoneticPr fontId="4"/>
  </si>
  <si>
    <t>看護職員確保対策特別事業</t>
  </si>
  <si>
    <t>1　○○所要額</t>
    <phoneticPr fontId="4"/>
  </si>
  <si>
    <t>Ｉ</t>
    <phoneticPr fontId="4"/>
  </si>
  <si>
    <t>Ｊ</t>
    <phoneticPr fontId="4"/>
  </si>
  <si>
    <t>Ｋ</t>
    <phoneticPr fontId="4"/>
  </si>
  <si>
    <t>職員諸手当（非常勤）</t>
  </si>
  <si>
    <t>○○×○＝○○○円</t>
    <rPh sb="8" eb="9">
      <t>エン</t>
    </rPh>
    <phoneticPr fontId="4"/>
  </si>
  <si>
    <t>非常勤職員手当</t>
  </si>
  <si>
    <t>××謝金×円</t>
    <rPh sb="2" eb="4">
      <t>シャキン</t>
    </rPh>
    <rPh sb="5" eb="6">
      <t>エン</t>
    </rPh>
    <phoneticPr fontId="4"/>
  </si>
  <si>
    <t>××謝金×円</t>
  </si>
  <si>
    <t>備品費</t>
  </si>
  <si>
    <t>△△旅費△円</t>
    <rPh sb="2" eb="4">
      <t>リョヒ</t>
    </rPh>
    <rPh sb="5" eb="6">
      <t>エン</t>
    </rPh>
    <phoneticPr fontId="4"/>
  </si>
  <si>
    <t>○○等○円</t>
    <rPh sb="2" eb="3">
      <t>トウ</t>
    </rPh>
    <rPh sb="4" eb="5">
      <t>エン</t>
    </rPh>
    <phoneticPr fontId="4"/>
  </si>
  <si>
    <t>××等×円</t>
    <rPh sb="2" eb="3">
      <t>トウ</t>
    </rPh>
    <rPh sb="4" eb="5">
      <t>エン</t>
    </rPh>
    <phoneticPr fontId="4"/>
  </si>
  <si>
    <t>△△等△円</t>
    <rPh sb="2" eb="3">
      <t>トウ</t>
    </rPh>
    <rPh sb="4" eb="5">
      <t>エン</t>
    </rPh>
    <phoneticPr fontId="4"/>
  </si>
  <si>
    <t>光熱水料</t>
  </si>
  <si>
    <t>借料及び損料</t>
  </si>
  <si>
    <t>○○会場使用料○○円</t>
    <rPh sb="2" eb="4">
      <t>カイジョウ</t>
    </rPh>
    <rPh sb="4" eb="7">
      <t>シヨウリョウ</t>
    </rPh>
    <rPh sb="9" eb="10">
      <t>エン</t>
    </rPh>
    <phoneticPr fontId="4"/>
  </si>
  <si>
    <t>社会保険料（非常勤）</t>
  </si>
  <si>
    <t>雑役務費</t>
  </si>
  <si>
    <t>委託費</t>
  </si>
  <si>
    <t>別紙２－１</t>
    <rPh sb="0" eb="2">
      <t>ベッシ</t>
    </rPh>
    <phoneticPr fontId="5"/>
  </si>
  <si>
    <t>別紙２－２</t>
    <rPh sb="0" eb="2">
      <t>ベッシ</t>
    </rPh>
    <phoneticPr fontId="4"/>
  </si>
  <si>
    <t>へき地診療所等研修支援事業実績報告書</t>
    <rPh sb="2" eb="3">
      <t>チ</t>
    </rPh>
    <rPh sb="3" eb="6">
      <t>シンリョウショ</t>
    </rPh>
    <rPh sb="6" eb="7">
      <t>トウ</t>
    </rPh>
    <rPh sb="7" eb="9">
      <t>ケンシュウ</t>
    </rPh>
    <rPh sb="9" eb="11">
      <t>シエン</t>
    </rPh>
    <rPh sb="11" eb="13">
      <t>ジギョウ</t>
    </rPh>
    <rPh sb="13" eb="15">
      <t>ジッセキ</t>
    </rPh>
    <rPh sb="15" eb="17">
      <t>ホウコク</t>
    </rPh>
    <phoneticPr fontId="5"/>
  </si>
  <si>
    <t>研修医の処遇について</t>
    <rPh sb="0" eb="3">
      <t>ケンシュウイ</t>
    </rPh>
    <rPh sb="4" eb="6">
      <t>ショグウ</t>
    </rPh>
    <phoneticPr fontId="14"/>
  </si>
  <si>
    <t>　　　　　注）受入人数が０人であっても、１年次研修医に支払われる推計年収が６３０万円以上の場合は、定められた申請する金額に係数を乗じることとなります。</t>
    <rPh sb="5" eb="6">
      <t>チュウ</t>
    </rPh>
    <rPh sb="7" eb="9">
      <t>ウケイレ</t>
    </rPh>
    <rPh sb="9" eb="11">
      <t>ニンズウ</t>
    </rPh>
    <rPh sb="13" eb="14">
      <t>ニン</t>
    </rPh>
    <rPh sb="21" eb="23">
      <t>ネンジ</t>
    </rPh>
    <rPh sb="23" eb="26">
      <t>ケンシュウイ</t>
    </rPh>
    <rPh sb="27" eb="29">
      <t>シハラ</t>
    </rPh>
    <rPh sb="32" eb="34">
      <t>スイケイ</t>
    </rPh>
    <rPh sb="34" eb="36">
      <t>ネンシュウ</t>
    </rPh>
    <rPh sb="40" eb="42">
      <t>マンエン</t>
    </rPh>
    <rPh sb="42" eb="44">
      <t>イジョウ</t>
    </rPh>
    <rPh sb="45" eb="47">
      <t>バアイ</t>
    </rPh>
    <rPh sb="49" eb="50">
      <t>サダ</t>
    </rPh>
    <rPh sb="54" eb="56">
      <t>シンセイ</t>
    </rPh>
    <rPh sb="58" eb="60">
      <t>キンガク</t>
    </rPh>
    <rPh sb="61" eb="63">
      <t>ケイスウ</t>
    </rPh>
    <rPh sb="64" eb="65">
      <t>ジョウ</t>
    </rPh>
    <phoneticPr fontId="4"/>
  </si>
  <si>
    <t>（注１）</t>
    <phoneticPr fontId="5"/>
  </si>
  <si>
    <t>研修医延人数は、当該年度内における各月の末日に在籍する研修医数の総和であること。</t>
    <phoneticPr fontId="4"/>
  </si>
  <si>
    <t>（注２）</t>
    <phoneticPr fontId="4"/>
  </si>
  <si>
    <t>各月の末日に国（国立高度専門医療研究センター及び国立健康危機管理研究機構を含む。）が開設する病院に在籍する場合は対象外とすること。</t>
    <phoneticPr fontId="4"/>
  </si>
  <si>
    <t>（注３）</t>
    <phoneticPr fontId="4"/>
  </si>
  <si>
    <t>当該年度に研修を開始した研修医については１年次、それより前に研修を開始した研修医については２年次とすること。</t>
    <phoneticPr fontId="4"/>
  </si>
  <si>
    <t xml:space="preserve">（６）産婦人科宿日直研修事業延日数
　当直分は【別紙２－１】のD、Iの1、2年次生の
　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4" eb="26">
      <t>ベッシ</t>
    </rPh>
    <rPh sb="38" eb="41">
      <t>ネンジセイ</t>
    </rPh>
    <rPh sb="44" eb="46">
      <t>ゴウケイ</t>
    </rPh>
    <rPh sb="47" eb="49">
      <t>イッチ</t>
    </rPh>
    <phoneticPr fontId="5"/>
  </si>
  <si>
    <t>（７）小児科宿日直研修事業延日数
　当直分は【別紙２－１】のH、Jの1、2年次生の
　合計と一致</t>
    <rPh sb="3" eb="6">
      <t>ショウニカ</t>
    </rPh>
    <rPh sb="6" eb="9">
      <t>シュクニッチョク</t>
    </rPh>
    <rPh sb="9" eb="11">
      <t>ケンシュウ</t>
    </rPh>
    <rPh sb="11" eb="13">
      <t>ジギョウ</t>
    </rPh>
    <rPh sb="13" eb="14">
      <t>エン</t>
    </rPh>
    <rPh sb="14" eb="16">
      <t>ニッスウ</t>
    </rPh>
    <rPh sb="23" eb="25">
      <t>ベッシ</t>
    </rPh>
    <phoneticPr fontId="5"/>
  </si>
  <si>
    <t>地元出身研修医延人数は、当該年度内における各月の末日に在籍する地元出身研修医数の総和であること。</t>
    <rPh sb="0" eb="2">
      <t>ジモト</t>
    </rPh>
    <rPh sb="2" eb="4">
      <t>シュッシン</t>
    </rPh>
    <rPh sb="31" eb="33">
      <t>ジモト</t>
    </rPh>
    <rPh sb="33" eb="35">
      <t>シュッシン</t>
    </rPh>
    <phoneticPr fontId="4"/>
  </si>
  <si>
    <t>医師の届出</t>
    <rPh sb="0" eb="2">
      <t>イシ</t>
    </rPh>
    <rPh sb="3" eb="5">
      <t>トドケデ</t>
    </rPh>
    <phoneticPr fontId="4"/>
  </si>
  <si>
    <t>1　○○事業所要額</t>
    <phoneticPr fontId="4"/>
  </si>
  <si>
    <t>中央ナースセンター事業</t>
  </si>
  <si>
    <t>　地方厚生局長　　殿</t>
  </si>
  <si>
    <t>年度臨床研修費等補助金の事業実績報告書</t>
  </si>
  <si>
    <t>（Ⅰ　教育指導経費）</t>
  </si>
  <si>
    <t>１　研修管理委員会等経費</t>
  </si>
  <si>
    <t>２　プログラム責任者人件費（プログラム管理に係るもの）</t>
  </si>
  <si>
    <t>職員基本給</t>
  </si>
  <si>
    <t>職員諸手当</t>
  </si>
  <si>
    <t>３　指導医及びプログラム責任者の補助者雇上経費</t>
  </si>
  <si>
    <t>４　通信運搬費</t>
  </si>
  <si>
    <t>５　指導医、プログラム責任者（研修医指導分）にかかる経費</t>
  </si>
  <si>
    <t>６　情報収集及び学会等出席経費</t>
  </si>
  <si>
    <t>備品費（図書）</t>
  </si>
  <si>
    <t>消耗品（教材等材料費を含む）</t>
  </si>
  <si>
    <t>７　剖検経費</t>
  </si>
  <si>
    <t>諸謝金（臨床研修病院のみ）</t>
  </si>
  <si>
    <t>旅費（臨床研修病院のみ）</t>
  </si>
  <si>
    <t>８へき地診療所等の研修経費</t>
  </si>
  <si>
    <t>９　産婦人科宿日直研修事業費、小児科宿日直研修事業費</t>
  </si>
  <si>
    <t>宿日直手当</t>
  </si>
  <si>
    <t>（１）産婦人科</t>
  </si>
  <si>
    <t>（２）小児科</t>
  </si>
  <si>
    <t>【オンコール手当】</t>
  </si>
  <si>
    <t>（Ⅱ　協議会開催経費）</t>
  </si>
  <si>
    <t>（事務補助者雇上経費）</t>
  </si>
  <si>
    <t>臨床研修期間中に他都道府県等において従事要件等が課されている研修希望者を採用した場合及び従事要件等からの離脱者であって都道府県又は大学がその離脱を妥当なものと評価していない研修希望者を採用した場合は〇</t>
    <phoneticPr fontId="4"/>
  </si>
  <si>
    <t>医師法（昭和23 年法律第201 号）第６条第３項の規定による届出により、その情報が都道府県ごとの研修医の定員の決定等に使用されるものであることを踏まえ、勤務するすべての医師に当該届出を促す場合は〇</t>
    <rPh sb="0" eb="3">
      <t>イシホウ</t>
    </rPh>
    <rPh sb="4" eb="6">
      <t>ショウワ</t>
    </rPh>
    <rPh sb="9" eb="10">
      <t>ネン</t>
    </rPh>
    <rPh sb="10" eb="12">
      <t>ホウリツ</t>
    </rPh>
    <rPh sb="12" eb="13">
      <t>ダイ</t>
    </rPh>
    <rPh sb="17" eb="18">
      <t>ゴウ</t>
    </rPh>
    <rPh sb="19" eb="20">
      <t>ダイ</t>
    </rPh>
    <rPh sb="21" eb="22">
      <t>ジョウ</t>
    </rPh>
    <rPh sb="22" eb="23">
      <t>ダイ</t>
    </rPh>
    <rPh sb="24" eb="25">
      <t>コウ</t>
    </rPh>
    <rPh sb="26" eb="28">
      <t>キテイ</t>
    </rPh>
    <rPh sb="31" eb="33">
      <t>トドケデ</t>
    </rPh>
    <rPh sb="39" eb="41">
      <t>ジョウホウ</t>
    </rPh>
    <rPh sb="42" eb="46">
      <t>トドウフケン</t>
    </rPh>
    <rPh sb="49" eb="51">
      <t>ケンシュウ</t>
    </rPh>
    <rPh sb="51" eb="52">
      <t>イ</t>
    </rPh>
    <rPh sb="53" eb="55">
      <t>テイイン</t>
    </rPh>
    <rPh sb="56" eb="58">
      <t>ケッテイ</t>
    </rPh>
    <rPh sb="58" eb="59">
      <t>トウ</t>
    </rPh>
    <rPh sb="60" eb="62">
      <t>シヨウ</t>
    </rPh>
    <rPh sb="73" eb="74">
      <t>フ</t>
    </rPh>
    <rPh sb="77" eb="79">
      <t>キンム</t>
    </rPh>
    <rPh sb="85" eb="87">
      <t>イシ</t>
    </rPh>
    <rPh sb="88" eb="90">
      <t>トウガイ</t>
    </rPh>
    <rPh sb="90" eb="92">
      <t>トドケデ</t>
    </rPh>
    <rPh sb="93" eb="94">
      <t>ウナガ</t>
    </rPh>
    <rPh sb="95" eb="97">
      <t>バアイ</t>
    </rPh>
    <phoneticPr fontId="4"/>
  </si>
  <si>
    <t>11　研修移動滞在経費</t>
    <rPh sb="3" eb="5">
      <t>ケンシュウ</t>
    </rPh>
    <rPh sb="5" eb="7">
      <t>イドウ</t>
    </rPh>
    <rPh sb="7" eb="9">
      <t>タイザイ</t>
    </rPh>
    <rPh sb="9" eb="11">
      <t>ケイヒ</t>
    </rPh>
    <phoneticPr fontId="4"/>
  </si>
  <si>
    <t>旅費</t>
    <phoneticPr fontId="4"/>
  </si>
  <si>
    <t>賃借料</t>
    <rPh sb="0" eb="3">
      <t>チンシャクリョウ</t>
    </rPh>
    <phoneticPr fontId="4"/>
  </si>
  <si>
    <t>通信運搬費運搬費</t>
    <rPh sb="5" eb="7">
      <t>ウンパン</t>
    </rPh>
    <rPh sb="7" eb="8">
      <t>ヒ</t>
    </rPh>
    <phoneticPr fontId="4"/>
  </si>
  <si>
    <t>雑役務費</t>
    <rPh sb="0" eb="1">
      <t>ザツ</t>
    </rPh>
    <rPh sb="1" eb="4">
      <t>エキムヒ</t>
    </rPh>
    <phoneticPr fontId="4"/>
  </si>
  <si>
    <t>12　連携先病院指導医経費</t>
    <rPh sb="3" eb="5">
      <t>レンケイ</t>
    </rPh>
    <rPh sb="5" eb="6">
      <t>サキ</t>
    </rPh>
    <rPh sb="6" eb="8">
      <t>ビョウイン</t>
    </rPh>
    <rPh sb="8" eb="11">
      <t>シドウイ</t>
    </rPh>
    <rPh sb="11" eb="13">
      <t>ケイヒ</t>
    </rPh>
    <phoneticPr fontId="4"/>
  </si>
  <si>
    <t>職員基本給</t>
    <rPh sb="0" eb="2">
      <t>ショクイン</t>
    </rPh>
    <phoneticPr fontId="4"/>
  </si>
  <si>
    <t>職員諸手当</t>
    <rPh sb="0" eb="2">
      <t>ショクイン</t>
    </rPh>
    <rPh sb="2" eb="3">
      <t>ショ</t>
    </rPh>
    <rPh sb="3" eb="5">
      <t>テアテ</t>
    </rPh>
    <phoneticPr fontId="4"/>
  </si>
  <si>
    <t>非常勤職員手当</t>
    <rPh sb="5" eb="7">
      <t>テアテ</t>
    </rPh>
    <phoneticPr fontId="4"/>
  </si>
  <si>
    <t>諸謝金</t>
    <phoneticPr fontId="4"/>
  </si>
  <si>
    <t>13　第三者評価受審経費</t>
    <rPh sb="3" eb="6">
      <t>ダイサンシャ</t>
    </rPh>
    <rPh sb="6" eb="8">
      <t>ヒョウカ</t>
    </rPh>
    <rPh sb="8" eb="10">
      <t>ジュシン</t>
    </rPh>
    <rPh sb="10" eb="12">
      <t>ケイヒ</t>
    </rPh>
    <phoneticPr fontId="4"/>
  </si>
  <si>
    <t>雑役務費（手数料等）</t>
    <rPh sb="0" eb="1">
      <t>ザツ</t>
    </rPh>
    <rPh sb="1" eb="4">
      <t>エキムヒ</t>
    </rPh>
    <rPh sb="5" eb="8">
      <t>テスウリョウ</t>
    </rPh>
    <rPh sb="8" eb="9">
      <t>トウ</t>
    </rPh>
    <phoneticPr fontId="4"/>
  </si>
  <si>
    <t>10　広域連携型プログラム作成経費</t>
  </si>
  <si>
    <t>医師法（昭和23 年法律第201 号）第６条第３項の規定による届出により、その情報が都道府県ごとの研修医の定員の決定等に使用されるものであることを踏まえ、勤務するすべての医師に当該届出を促す場合は○</t>
    <rPh sb="0" eb="3">
      <t>イシホウ</t>
    </rPh>
    <rPh sb="4" eb="6">
      <t>ショウワ</t>
    </rPh>
    <rPh sb="9" eb="10">
      <t>ネン</t>
    </rPh>
    <rPh sb="10" eb="12">
      <t>ホウリツ</t>
    </rPh>
    <rPh sb="12" eb="13">
      <t>ダイ</t>
    </rPh>
    <rPh sb="17" eb="18">
      <t>ゴウ</t>
    </rPh>
    <rPh sb="19" eb="20">
      <t>ダイ</t>
    </rPh>
    <rPh sb="21" eb="22">
      <t>ジョウ</t>
    </rPh>
    <rPh sb="22" eb="23">
      <t>ダイ</t>
    </rPh>
    <rPh sb="24" eb="25">
      <t>コウ</t>
    </rPh>
    <rPh sb="26" eb="28">
      <t>キテイ</t>
    </rPh>
    <rPh sb="31" eb="33">
      <t>トドケデ</t>
    </rPh>
    <rPh sb="39" eb="41">
      <t>ジョウホウ</t>
    </rPh>
    <rPh sb="42" eb="46">
      <t>トドウフケン</t>
    </rPh>
    <rPh sb="49" eb="51">
      <t>ケンシュウ</t>
    </rPh>
    <rPh sb="51" eb="52">
      <t>イ</t>
    </rPh>
    <rPh sb="53" eb="55">
      <t>テイイン</t>
    </rPh>
    <rPh sb="56" eb="58">
      <t>ケッテイ</t>
    </rPh>
    <rPh sb="58" eb="59">
      <t>トウ</t>
    </rPh>
    <rPh sb="60" eb="62">
      <t>シヨウ</t>
    </rPh>
    <rPh sb="73" eb="74">
      <t>フ</t>
    </rPh>
    <rPh sb="77" eb="79">
      <t>キンム</t>
    </rPh>
    <rPh sb="85" eb="87">
      <t>イシ</t>
    </rPh>
    <rPh sb="88" eb="90">
      <t>トウガイ</t>
    </rPh>
    <rPh sb="90" eb="92">
      <t>トドケデ</t>
    </rPh>
    <rPh sb="93" eb="94">
      <t>ウナガ</t>
    </rPh>
    <rPh sb="95" eb="97">
      <t>バアイ</t>
    </rPh>
    <phoneticPr fontId="4"/>
  </si>
  <si>
    <t>臨床研修期間中に他都道府県等において従事要件等が課されている研修希望者を採用した場合及び従事要件等からの離脱者であって都道府県又は大学がその離脱を妥当なものと評価していない研修希望者を採用した場合は○</t>
    <phoneticPr fontId="4"/>
  </si>
  <si>
    <t>１種地域及び２種地域について、臨床研修病院で採用された研修医が、研修修了後も臨床研修病院の所在する都道府県で勤務する割合が65％未満の場合は○</t>
    <rPh sb="1" eb="2">
      <t>シュ</t>
    </rPh>
    <rPh sb="2" eb="4">
      <t>チイキ</t>
    </rPh>
    <rPh sb="4" eb="5">
      <t>オヨ</t>
    </rPh>
    <rPh sb="7" eb="8">
      <t>シュ</t>
    </rPh>
    <rPh sb="8" eb="10">
      <t>チイキ</t>
    </rPh>
    <rPh sb="15" eb="17">
      <t>リンショウ</t>
    </rPh>
    <rPh sb="17" eb="19">
      <t>ケンシュウ</t>
    </rPh>
    <rPh sb="19" eb="21">
      <t>ビョウイン</t>
    </rPh>
    <rPh sb="22" eb="24">
      <t>サイヨウ</t>
    </rPh>
    <rPh sb="27" eb="30">
      <t>ケンシュウイ</t>
    </rPh>
    <rPh sb="32" eb="34">
      <t>ケンシュウ</t>
    </rPh>
    <rPh sb="34" eb="36">
      <t>シュウリョウ</t>
    </rPh>
    <rPh sb="36" eb="37">
      <t>ゴ</t>
    </rPh>
    <rPh sb="38" eb="40">
      <t>リンショウ</t>
    </rPh>
    <rPh sb="40" eb="42">
      <t>ケンシュウ</t>
    </rPh>
    <rPh sb="42" eb="44">
      <t>ビョウイン</t>
    </rPh>
    <rPh sb="45" eb="47">
      <t>ショザイ</t>
    </rPh>
    <rPh sb="49" eb="53">
      <t>トドウフケン</t>
    </rPh>
    <rPh sb="54" eb="56">
      <t>キンム</t>
    </rPh>
    <rPh sb="58" eb="60">
      <t>ワリアイ</t>
    </rPh>
    <rPh sb="64" eb="66">
      <t>ミマン</t>
    </rPh>
    <rPh sb="67" eb="69">
      <t>バアイ</t>
    </rPh>
    <phoneticPr fontId="4"/>
  </si>
  <si>
    <t>①プログラム作成経費</t>
    <rPh sb="6" eb="8">
      <t>サクセイ</t>
    </rPh>
    <rPh sb="8" eb="10">
      <t>ケイヒ</t>
    </rPh>
    <phoneticPr fontId="4"/>
  </si>
  <si>
    <t>円／年額）</t>
    <rPh sb="0" eb="1">
      <t>エン</t>
    </rPh>
    <rPh sb="2" eb="4">
      <t>ネンガク</t>
    </rPh>
    <phoneticPr fontId="5"/>
  </si>
  <si>
    <t xml:space="preserve">広域連携型プログラム数 </t>
    <phoneticPr fontId="5"/>
  </si>
  <si>
    <t>②研修移動滞在経費</t>
    <phoneticPr fontId="4"/>
  </si>
  <si>
    <t xml:space="preserve">広域連携型プログラムにより連携先病院において研修を実施した研修医延人数 </t>
    <phoneticPr fontId="4"/>
  </si>
  <si>
    <t>③連携先病院指導医経費</t>
    <phoneticPr fontId="4"/>
  </si>
  <si>
    <t>NPO法人卒後臨床研修評価機構が行う臨床研修病院の第三者評価を新規又は更新のために受審結果</t>
    <rPh sb="43" eb="45">
      <t>ケッカ</t>
    </rPh>
    <phoneticPr fontId="4"/>
  </si>
  <si>
    <t>認定</t>
    <rPh sb="0" eb="2">
      <t>ニンテイ</t>
    </rPh>
    <phoneticPr fontId="4"/>
  </si>
  <si>
    <r>
      <t>事業延月数 m</t>
    </r>
    <r>
      <rPr>
        <sz val="8"/>
        <rFont val="ＭＳ 明朝"/>
        <family val="1"/>
        <charset val="128"/>
      </rPr>
      <t xml:space="preserve">
(月４回以上)</t>
    </r>
    <rPh sb="3" eb="5">
      <t>ツキスウ</t>
    </rPh>
    <rPh sb="9" eb="10">
      <t>ツキ</t>
    </rPh>
    <rPh sb="11" eb="12">
      <t>カイ</t>
    </rPh>
    <rPh sb="12" eb="14">
      <t>イジョウ</t>
    </rPh>
    <phoneticPr fontId="4"/>
  </si>
  <si>
    <r>
      <t>事業延日数 n</t>
    </r>
    <r>
      <rPr>
        <sz val="8"/>
        <rFont val="ＭＳ 明朝"/>
        <family val="1"/>
        <charset val="128"/>
      </rPr>
      <t xml:space="preserve">
(月４回未満)</t>
    </r>
    <rPh sb="3" eb="5">
      <t>ニッスウ</t>
    </rPh>
    <rPh sb="9" eb="10">
      <t>ツキ</t>
    </rPh>
    <rPh sb="11" eb="12">
      <t>カイ</t>
    </rPh>
    <rPh sb="12" eb="14">
      <t>ミマン</t>
    </rPh>
    <phoneticPr fontId="4"/>
  </si>
  <si>
    <r>
      <t>事業延月数 o</t>
    </r>
    <r>
      <rPr>
        <sz val="8"/>
        <rFont val="ＭＳ 明朝"/>
        <family val="1"/>
        <charset val="128"/>
      </rPr>
      <t xml:space="preserve">
(月４回以上)</t>
    </r>
    <rPh sb="3" eb="5">
      <t>ツキスウ</t>
    </rPh>
    <rPh sb="9" eb="10">
      <t>ツキ</t>
    </rPh>
    <rPh sb="11" eb="12">
      <t>カイ</t>
    </rPh>
    <rPh sb="12" eb="14">
      <t>イジョウ</t>
    </rPh>
    <phoneticPr fontId="4"/>
  </si>
  <si>
    <r>
      <t>事業延日数 p</t>
    </r>
    <r>
      <rPr>
        <sz val="8"/>
        <rFont val="ＭＳ 明朝"/>
        <family val="1"/>
        <charset val="128"/>
      </rPr>
      <t xml:space="preserve">
(月４回未満)</t>
    </r>
    <rPh sb="3" eb="5">
      <t>ニッスウ</t>
    </rPh>
    <rPh sb="9" eb="10">
      <t>ツキ</t>
    </rPh>
    <rPh sb="11" eb="12">
      <t>カイ</t>
    </rPh>
    <rPh sb="12" eb="14">
      <t>ミマン</t>
    </rPh>
    <phoneticPr fontId="4"/>
  </si>
  <si>
    <t>（９）広域連携型プログラム研修経費　</t>
    <rPh sb="3" eb="5">
      <t>コウイキ</t>
    </rPh>
    <rPh sb="5" eb="7">
      <t>レンケイ</t>
    </rPh>
    <rPh sb="7" eb="8">
      <t>ガタ</t>
    </rPh>
    <rPh sb="13" eb="15">
      <t>ケンシュウ</t>
    </rPh>
    <rPh sb="15" eb="17">
      <t>ケイヒ</t>
    </rPh>
    <phoneticPr fontId="5"/>
  </si>
  <si>
    <t>（10）第三者評価受審経費</t>
    <rPh sb="4" eb="7">
      <t>ダイサンシャ</t>
    </rPh>
    <rPh sb="7" eb="9">
      <t>ヒョウカ</t>
    </rPh>
    <rPh sb="9" eb="11">
      <t>ジュシン</t>
    </rPh>
    <rPh sb="11" eb="13">
      <t>ケイヒ</t>
    </rPh>
    <phoneticPr fontId="5"/>
  </si>
  <si>
    <t>（７）広域連携型プログラム研修経費　</t>
    <rPh sb="3" eb="5">
      <t>コウイキ</t>
    </rPh>
    <rPh sb="5" eb="7">
      <t>レンケイ</t>
    </rPh>
    <rPh sb="7" eb="8">
      <t>ガタ</t>
    </rPh>
    <rPh sb="13" eb="15">
      <t>ケンシュウ</t>
    </rPh>
    <rPh sb="15" eb="17">
      <t>ケイヒ</t>
    </rPh>
    <phoneticPr fontId="5"/>
  </si>
  <si>
    <t>（８）第三者評価受審経費</t>
    <rPh sb="3" eb="6">
      <t>ダイサンシャ</t>
    </rPh>
    <rPh sb="6" eb="8">
      <t>ヒョウカ</t>
    </rPh>
    <rPh sb="8" eb="10">
      <t>ジュシン</t>
    </rPh>
    <rPh sb="10" eb="12">
      <t>ケイヒ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</si>
</sst>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_);[Red]\(0\)"/>
    <numFmt numFmtId="177" formatCode="#,##0;&quot;▲ &quot;#,##0"/>
    <numFmt numFmtId="178" formatCode="0.0%"/>
    <numFmt numFmtId="179" formatCode="&quot;0&quot;0"/>
    <numFmt numFmtId="180" formatCode="000000"/>
    <numFmt numFmtId="181" formatCode="#,##0_ "/>
  </numFmts>
  <fonts count="75">
    <font>
      <sz val="11"/>
      <name val="ＭＳ Ｐ明朝"/>
      <family val="1"/>
      <charset val="128"/>
    </font>
    <font>
      <sz val="11"/>
      <color theme="1"/>
      <name val="ＭＳ Ｐゴシック"/>
      <family val="2"/>
      <charset val="128"/>
      <scheme val="minor"/>
    </font>
    <font>
      <sz val="11"/>
      <name val="ＭＳ Ｐ明朝"/>
      <family val="1"/>
      <charset val="128"/>
    </font>
    <font>
      <sz val="14"/>
      <name val="ＭＳ 明朝"/>
      <family val="1"/>
      <charset val="128"/>
    </font>
    <font>
      <sz val="6"/>
      <name val="ＭＳ Ｐ明朝"/>
      <family val="1"/>
      <charset val="128"/>
    </font>
    <font>
      <sz val="6"/>
      <name val="ＭＳ ゴシック"/>
      <family val="3"/>
      <charset val="128"/>
    </font>
    <font>
      <sz val="11"/>
      <color theme="1"/>
      <name val="ＭＳ 明朝"/>
      <family val="1"/>
      <charset val="128"/>
    </font>
    <font>
      <sz val="10"/>
      <color theme="1"/>
      <name val="ＭＳ 明朝"/>
      <family val="1"/>
      <charset val="128"/>
    </font>
    <font>
      <strike/>
      <sz val="11"/>
      <color theme="1"/>
      <name val="ＭＳ 明朝"/>
      <family val="1"/>
      <charset val="128"/>
    </font>
    <font>
      <sz val="9"/>
      <color theme="1"/>
      <name val="ＭＳ 明朝"/>
      <family val="1"/>
      <charset val="128"/>
    </font>
    <font>
      <sz val="11"/>
      <color theme="1"/>
      <name val="ＭＳ Ｐ明朝"/>
      <family val="1"/>
      <charset val="128"/>
    </font>
    <font>
      <sz val="13"/>
      <name val="ＭＳ 明朝"/>
      <family val="1"/>
      <charset val="128"/>
    </font>
    <font>
      <sz val="14"/>
      <color theme="1"/>
      <name val="ＭＳ 明朝"/>
      <family val="1"/>
      <charset val="128"/>
    </font>
    <font>
      <sz val="8"/>
      <color theme="1"/>
      <name val="ＭＳ 明朝"/>
      <family val="1"/>
      <charset val="128"/>
    </font>
    <font>
      <sz val="6"/>
      <name val="ＭＳ Ｐゴシック"/>
      <family val="3"/>
      <charset val="128"/>
    </font>
    <font>
      <sz val="11"/>
      <name val="ＭＳ Ｐゴシック"/>
      <family val="3"/>
      <charset val="128"/>
    </font>
    <font>
      <sz val="11"/>
      <color theme="1"/>
      <name val="ＭＳ Ｐゴシック"/>
      <family val="3"/>
      <charset val="128"/>
    </font>
    <font>
      <sz val="12"/>
      <color theme="1"/>
      <name val="ＭＳ 明朝"/>
      <family val="1"/>
      <charset val="128"/>
    </font>
    <font>
      <sz val="9"/>
      <color theme="1"/>
      <name val="ＭＳ Ｐ明朝"/>
      <family val="1"/>
      <charset val="128"/>
    </font>
    <font>
      <strike/>
      <sz val="11"/>
      <color theme="1"/>
      <name val="ＭＳ Ｐゴシック"/>
      <family val="3"/>
      <charset val="128"/>
    </font>
    <font>
      <sz val="12"/>
      <color theme="1"/>
      <name val="ＭＳ ゴシック"/>
      <family val="3"/>
      <charset val="128"/>
    </font>
    <font>
      <sz val="11"/>
      <color theme="1"/>
      <name val="ＭＳ Ｐゴシック"/>
      <family val="3"/>
      <charset val="128"/>
      <scheme val="minor"/>
    </font>
    <font>
      <sz val="12"/>
      <color theme="1"/>
      <name val="ＭＳ Ｐゴシック"/>
      <family val="3"/>
      <charset val="128"/>
      <scheme val="minor"/>
    </font>
    <font>
      <b/>
      <sz val="11"/>
      <color theme="1"/>
      <name val="ＭＳ 明朝"/>
      <family val="1"/>
      <charset val="128"/>
    </font>
    <font>
      <sz val="10"/>
      <color theme="1"/>
      <name val="ＭＳ Ｐ明朝"/>
      <family val="1"/>
      <charset val="128"/>
    </font>
    <font>
      <sz val="11"/>
      <name val="平成ゴシック"/>
      <family val="3"/>
      <charset val="128"/>
    </font>
    <font>
      <b/>
      <sz val="14"/>
      <color theme="1"/>
      <name val="ＭＳ 明朝"/>
      <family val="1"/>
      <charset val="128"/>
    </font>
    <font>
      <b/>
      <sz val="12"/>
      <color theme="1"/>
      <name val="ＭＳ Ｐゴシック"/>
      <family val="3"/>
      <charset val="128"/>
      <scheme val="minor"/>
    </font>
    <font>
      <b/>
      <sz val="8"/>
      <color theme="1"/>
      <name val="ＭＳ 明朝"/>
      <family val="1"/>
      <charset val="128"/>
    </font>
    <font>
      <strike/>
      <sz val="9"/>
      <color theme="1"/>
      <name val="ＭＳ 明朝"/>
      <family val="1"/>
      <charset val="128"/>
    </font>
    <font>
      <strike/>
      <sz val="11"/>
      <color theme="1"/>
      <name val="ＭＳ Ｐ明朝"/>
      <family val="1"/>
      <charset val="128"/>
    </font>
    <font>
      <sz val="12"/>
      <color theme="1"/>
      <name val="ＭＳ Ｐゴシック"/>
      <family val="3"/>
      <charset val="128"/>
    </font>
    <font>
      <sz val="12"/>
      <color theme="1"/>
      <name val="ＭＳ Ｐ明朝"/>
      <family val="1"/>
      <charset val="128"/>
    </font>
    <font>
      <b/>
      <sz val="12"/>
      <color theme="1"/>
      <name val="ＭＳ ゴシック"/>
      <family val="3"/>
      <charset val="128"/>
    </font>
    <font>
      <b/>
      <sz val="10"/>
      <color theme="1"/>
      <name val="ＭＳ 明朝"/>
      <family val="1"/>
      <charset val="128"/>
    </font>
    <font>
      <b/>
      <sz val="12"/>
      <color theme="1"/>
      <name val="ＭＳ 明朝"/>
      <family val="1"/>
      <charset val="128"/>
    </font>
    <font>
      <b/>
      <sz val="9"/>
      <color theme="1"/>
      <name val="ＭＳ 明朝"/>
      <family val="1"/>
      <charset val="128"/>
    </font>
    <font>
      <b/>
      <sz val="16"/>
      <color theme="1"/>
      <name val="ＭＳ 明朝"/>
      <family val="1"/>
      <charset val="128"/>
    </font>
    <font>
      <sz val="11"/>
      <color theme="0"/>
      <name val="ＭＳ Ｐ明朝"/>
      <family val="1"/>
      <charset val="128"/>
    </font>
    <font>
      <sz val="11"/>
      <name val="ＭＳ 明朝"/>
      <family val="1"/>
      <charset val="128"/>
    </font>
    <font>
      <sz val="12"/>
      <name val="ＭＳ 明朝"/>
      <family val="1"/>
      <charset val="128"/>
    </font>
    <font>
      <u/>
      <sz val="11"/>
      <color rgb="FFFF0000"/>
      <name val="ＭＳ 明朝"/>
      <family val="1"/>
      <charset val="128"/>
    </font>
    <font>
      <u/>
      <sz val="8"/>
      <color rgb="FFFF0000"/>
      <name val="ＭＳ 明朝"/>
      <family val="1"/>
      <charset val="128"/>
    </font>
    <font>
      <b/>
      <sz val="11"/>
      <name val="ＭＳ 明朝"/>
      <family val="1"/>
      <charset val="128"/>
    </font>
    <font>
      <sz val="8"/>
      <name val="ＭＳ 明朝"/>
      <family val="1"/>
      <charset val="128"/>
    </font>
    <font>
      <sz val="10"/>
      <name val="ＭＳ 明朝"/>
      <family val="1"/>
      <charset val="128"/>
    </font>
    <font>
      <sz val="8"/>
      <name val="ＭＳ Ｐ明朝"/>
      <family val="1"/>
      <charset val="128"/>
    </font>
    <font>
      <sz val="9"/>
      <color rgb="FFFF0000"/>
      <name val="ＭＳ 明朝"/>
      <family val="1"/>
      <charset val="128"/>
    </font>
    <font>
      <sz val="9"/>
      <name val="ＭＳ 明朝"/>
      <family val="1"/>
      <charset val="128"/>
    </font>
    <font>
      <sz val="12"/>
      <color rgb="FFFF0000"/>
      <name val="ＭＳ 明朝"/>
      <family val="1"/>
      <charset val="128"/>
    </font>
    <font>
      <sz val="10"/>
      <color rgb="FFFF0000"/>
      <name val="ＭＳ 明朝"/>
      <family val="1"/>
      <charset val="128"/>
    </font>
    <font>
      <b/>
      <sz val="11"/>
      <color rgb="FF0000FF"/>
      <name val="ＭＳ Ｐ明朝"/>
      <family val="1"/>
      <charset val="128"/>
    </font>
    <font>
      <b/>
      <sz val="10"/>
      <color theme="4" tint="-0.249977111117893"/>
      <name val="ＭＳ 明朝"/>
      <family val="1"/>
      <charset val="128"/>
    </font>
    <font>
      <b/>
      <sz val="10"/>
      <name val="ＭＳ 明朝"/>
      <family val="1"/>
      <charset val="128"/>
    </font>
    <font>
      <b/>
      <sz val="10"/>
      <color rgb="FF0070C0"/>
      <name val="ＭＳ 明朝"/>
      <family val="1"/>
      <charset val="128"/>
    </font>
    <font>
      <b/>
      <sz val="10"/>
      <color indexed="10"/>
      <name val="ＭＳ 明朝"/>
      <family val="1"/>
      <charset val="128"/>
    </font>
    <font>
      <b/>
      <sz val="10"/>
      <color rgb="FF0000FF"/>
      <name val="ＭＳ 明朝"/>
      <family val="1"/>
      <charset val="128"/>
    </font>
    <font>
      <sz val="14"/>
      <color theme="1"/>
      <name val="ＭＳ Ｐゴシック"/>
      <family val="3"/>
      <charset val="128"/>
    </font>
    <font>
      <b/>
      <sz val="10"/>
      <color indexed="12"/>
      <name val="ＭＳ 明朝"/>
      <family val="1"/>
      <charset val="128"/>
    </font>
    <font>
      <sz val="10"/>
      <name val="ＭＳ Ｐ明朝"/>
      <family val="1"/>
      <charset val="128"/>
    </font>
    <font>
      <b/>
      <sz val="9"/>
      <color indexed="10"/>
      <name val="ＭＳ Ｐ明朝"/>
      <family val="1"/>
      <charset val="128"/>
    </font>
    <font>
      <sz val="6"/>
      <color theme="1"/>
      <name val="ＭＳ 明朝"/>
      <family val="1"/>
      <charset val="128"/>
    </font>
    <font>
      <sz val="20"/>
      <name val="ＭＳ 明朝"/>
      <family val="1"/>
      <charset val="128"/>
    </font>
    <font>
      <b/>
      <sz val="10"/>
      <color theme="3"/>
      <name val="ＭＳ 明朝"/>
      <family val="1"/>
      <charset val="128"/>
    </font>
    <font>
      <sz val="6"/>
      <name val="ＭＳ 明朝"/>
      <family val="1"/>
      <charset val="128"/>
    </font>
    <font>
      <u/>
      <sz val="11"/>
      <color theme="1"/>
      <name val="ＭＳ Ｐゴシック"/>
      <family val="3"/>
      <charset val="128"/>
      <scheme val="minor"/>
    </font>
    <font>
      <sz val="6"/>
      <color rgb="FFFF0000"/>
      <name val="ＭＳ 明朝"/>
      <family val="1"/>
      <charset val="128"/>
    </font>
    <font>
      <sz val="14"/>
      <color theme="1"/>
      <name val="ＭＳ Ｐゴシック"/>
      <family val="3"/>
      <charset val="128"/>
      <scheme val="minor"/>
    </font>
    <font>
      <sz val="9"/>
      <color theme="1"/>
      <name val="ＭＳ Ｐゴシック"/>
      <family val="3"/>
      <charset val="128"/>
    </font>
    <font>
      <sz val="11"/>
      <color rgb="FFFF0000"/>
      <name val="ＭＳ 明朝"/>
      <family val="1"/>
      <charset val="128"/>
    </font>
    <font>
      <b/>
      <sz val="11"/>
      <color rgb="FFFF0000"/>
      <name val="ＭＳ 明朝"/>
      <family val="1"/>
      <charset val="128"/>
    </font>
    <font>
      <sz val="9"/>
      <name val="ＭＳ Ｐゴシック"/>
      <family val="3"/>
      <charset val="128"/>
    </font>
    <font>
      <u/>
      <sz val="8"/>
      <name val="ＭＳ 明朝"/>
      <family val="1"/>
      <charset val="128"/>
    </font>
    <font>
      <sz val="9"/>
      <name val="ＭＳ Ｐ明朝"/>
      <family val="1"/>
      <charset val="128"/>
    </font>
    <font>
      <strike/>
      <sz val="11"/>
      <name val="ＭＳ 明朝"/>
      <family val="1"/>
      <charset val="128"/>
    </font>
  </fonts>
  <fills count="1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theme="8"/>
        <bgColor indexed="64"/>
      </patternFill>
    </fill>
    <fill>
      <patternFill patternType="solid">
        <fgColor theme="1"/>
        <bgColor indexed="64"/>
      </patternFill>
    </fill>
    <fill>
      <patternFill patternType="solid">
        <fgColor rgb="FFFF0000"/>
        <bgColor indexed="64"/>
      </patternFill>
    </fill>
    <fill>
      <patternFill patternType="solid">
        <fgColor theme="1" tint="0.499984740745262"/>
        <bgColor indexed="64"/>
      </patternFill>
    </fill>
    <fill>
      <patternFill patternType="solid">
        <fgColor rgb="FFFFFF66"/>
        <bgColor indexed="64"/>
      </patternFill>
    </fill>
    <fill>
      <patternFill patternType="solid">
        <fgColor indexed="6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9"/>
        <bgColor indexed="64"/>
      </patternFill>
    </fill>
  </fills>
  <borders count="1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indexed="64"/>
      </left>
      <right style="thin">
        <color rgb="FFFF0000"/>
      </right>
      <top style="thin">
        <color theme="1"/>
      </top>
      <bottom style="thin">
        <color indexed="64"/>
      </bottom>
      <diagonal/>
    </border>
    <border>
      <left style="thin">
        <color rgb="FFFF0000"/>
      </left>
      <right style="thin">
        <color rgb="FFFF0000"/>
      </right>
      <top style="thin">
        <color theme="1"/>
      </top>
      <bottom style="thin">
        <color indexed="64"/>
      </bottom>
      <diagonal/>
    </border>
    <border>
      <left style="thin">
        <color rgb="FFFF0000"/>
      </left>
      <right style="thin">
        <color indexed="64"/>
      </right>
      <top style="thin">
        <color theme="1"/>
      </top>
      <bottom style="thin">
        <color indexed="64"/>
      </bottom>
      <diagonal/>
    </border>
    <border>
      <left/>
      <right/>
      <top style="thin">
        <color theme="1"/>
      </top>
      <bottom style="thin">
        <color indexed="64"/>
      </bottom>
      <diagonal/>
    </border>
    <border>
      <left/>
      <right style="thin">
        <color rgb="FFFF0000"/>
      </right>
      <top style="thin">
        <color theme="1"/>
      </top>
      <bottom style="thin">
        <color indexed="64"/>
      </bottom>
      <diagonal/>
    </border>
    <border>
      <left style="thin">
        <color rgb="FFFF0000"/>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style="thin">
        <color indexed="64"/>
      </bottom>
      <diagonal/>
    </border>
    <border>
      <left style="thin">
        <color indexed="64"/>
      </left>
      <right style="thin">
        <color rgb="FFFF0000"/>
      </right>
      <top style="thin">
        <color indexed="64"/>
      </top>
      <bottom style="thin">
        <color theme="1"/>
      </bottom>
      <diagonal/>
    </border>
    <border>
      <left style="thin">
        <color rgb="FFFF0000"/>
      </left>
      <right style="thin">
        <color rgb="FFFF0000"/>
      </right>
      <top style="thin">
        <color indexed="64"/>
      </top>
      <bottom style="thin">
        <color theme="1"/>
      </bottom>
      <diagonal/>
    </border>
    <border>
      <left style="thin">
        <color rgb="FFFF0000"/>
      </left>
      <right style="thin">
        <color indexed="64"/>
      </right>
      <top style="thin">
        <color indexed="64"/>
      </top>
      <bottom style="thin">
        <color theme="1"/>
      </bottom>
      <diagonal/>
    </border>
    <border>
      <left/>
      <right/>
      <top style="thin">
        <color indexed="64"/>
      </top>
      <bottom style="thin">
        <color theme="1"/>
      </bottom>
      <diagonal/>
    </border>
    <border>
      <left/>
      <right style="thin">
        <color rgb="FFFF0000"/>
      </right>
      <top style="thin">
        <color indexed="64"/>
      </top>
      <bottom style="thin">
        <color theme="1"/>
      </bottom>
      <diagonal/>
    </border>
    <border>
      <left style="thin">
        <color rgb="FFFF0000"/>
      </left>
      <right/>
      <top style="thin">
        <color indexed="64"/>
      </top>
      <bottom style="thin">
        <color theme="1"/>
      </bottom>
      <diagonal/>
    </border>
    <border>
      <left/>
      <right style="thin">
        <color theme="1"/>
      </right>
      <top style="thin">
        <color indexed="64"/>
      </top>
      <bottom style="thin">
        <color theme="1"/>
      </bottom>
      <diagonal/>
    </border>
    <border>
      <left style="medium">
        <color theme="1"/>
      </left>
      <right style="medium">
        <color theme="1"/>
      </right>
      <top style="medium">
        <color theme="1"/>
      </top>
      <bottom style="medium">
        <color theme="1"/>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medium">
        <color theme="1"/>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ck">
        <color indexed="64"/>
      </left>
      <right style="thick">
        <color indexed="64"/>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style="thick">
        <color indexed="64"/>
      </right>
      <top style="thick">
        <color indexed="64"/>
      </top>
      <bottom/>
      <diagonal/>
    </border>
    <border>
      <left style="thick">
        <color indexed="64"/>
      </left>
      <right style="thick">
        <color indexed="64"/>
      </right>
      <top/>
      <bottom/>
      <diagonal/>
    </border>
    <border>
      <left style="thick">
        <color indexed="64"/>
      </left>
      <right/>
      <top style="thick">
        <color indexed="64"/>
      </top>
      <bottom/>
      <diagonal/>
    </border>
    <border>
      <left/>
      <right/>
      <top style="thick">
        <color indexed="64"/>
      </top>
      <bottom/>
      <diagonal/>
    </border>
    <border>
      <left style="medium">
        <color indexed="64"/>
      </left>
      <right style="thick">
        <color indexed="64"/>
      </right>
      <top/>
      <bottom/>
      <diagonal/>
    </border>
    <border>
      <left style="thick">
        <color indexed="64"/>
      </left>
      <right/>
      <top/>
      <bottom style="thin">
        <color indexed="64"/>
      </bottom>
      <diagonal/>
    </border>
    <border>
      <left style="thick">
        <color indexed="64"/>
      </left>
      <right style="thin">
        <color indexed="64"/>
      </right>
      <top style="thin">
        <color indexed="64"/>
      </top>
      <bottom/>
      <diagonal/>
    </border>
    <border>
      <left/>
      <right style="thick">
        <color indexed="64"/>
      </right>
      <top/>
      <bottom/>
      <diagonal/>
    </border>
    <border>
      <left style="thick">
        <color indexed="64"/>
      </left>
      <right style="thick">
        <color indexed="64"/>
      </right>
      <top/>
      <bottom style="thick">
        <color indexed="64"/>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medium">
        <color indexed="64"/>
      </right>
      <top style="thick">
        <color indexed="64"/>
      </top>
      <bottom style="thick">
        <color indexed="64"/>
      </bottom>
      <diagonal/>
    </border>
    <border>
      <left/>
      <right/>
      <top style="hair">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top style="hair">
        <color indexed="64"/>
      </top>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diagonal/>
    </border>
    <border>
      <left style="thin">
        <color rgb="FFFF0000"/>
      </left>
      <right/>
      <top/>
      <bottom/>
      <diagonal/>
    </border>
    <border>
      <left/>
      <right style="thin">
        <color rgb="FFFF0000"/>
      </right>
      <top style="thin">
        <color rgb="FFFF0000"/>
      </top>
      <bottom style="thin">
        <color rgb="FFFF0000"/>
      </bottom>
      <diagonal/>
    </border>
    <border>
      <left style="thin">
        <color rgb="FFFF0000"/>
      </left>
      <right/>
      <top style="thin">
        <color rgb="FFFF0000"/>
      </top>
      <bottom style="thin">
        <color rgb="FFFF0000"/>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thin">
        <color indexed="64"/>
      </right>
      <top/>
      <bottom style="medium">
        <color indexed="64"/>
      </bottom>
      <diagonal/>
    </border>
    <border>
      <left/>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2">
    <xf numFmtId="0" fontId="0" fillId="0" borderId="0"/>
    <xf numFmtId="38" fontId="2" fillId="0" borderId="0" applyFont="0" applyFill="0" applyBorder="0" applyAlignment="0" applyProtection="0"/>
    <xf numFmtId="38" fontId="2" fillId="0" borderId="0" applyFont="0" applyFill="0" applyBorder="0" applyAlignment="0" applyProtection="0"/>
    <xf numFmtId="0" fontId="2" fillId="0" borderId="0"/>
    <xf numFmtId="0" fontId="15" fillId="0" borderId="0"/>
    <xf numFmtId="1" fontId="3" fillId="0" borderId="0"/>
    <xf numFmtId="38" fontId="2" fillId="0" borderId="0" applyFont="0" applyFill="0" applyBorder="0" applyAlignment="0" applyProtection="0">
      <alignment vertical="center"/>
    </xf>
    <xf numFmtId="38" fontId="21" fillId="0" borderId="0" applyFont="0" applyFill="0" applyBorder="0" applyAlignment="0" applyProtection="0">
      <alignment vertical="center"/>
    </xf>
    <xf numFmtId="0" fontId="25" fillId="0" borderId="0"/>
    <xf numFmtId="0" fontId="2" fillId="0" borderId="0"/>
    <xf numFmtId="0" fontId="25" fillId="0" borderId="0"/>
    <xf numFmtId="6" fontId="2" fillId="0" borderId="0" applyFont="0" applyFill="0" applyBorder="0" applyAlignment="0" applyProtection="0">
      <alignment vertical="center"/>
    </xf>
  </cellStyleXfs>
  <cellXfs count="1517">
    <xf numFmtId="0" fontId="0" fillId="0" borderId="0" xfId="0"/>
    <xf numFmtId="0" fontId="6" fillId="0" borderId="0" xfId="0" applyFont="1"/>
    <xf numFmtId="0" fontId="6" fillId="0" borderId="8" xfId="0" applyFont="1" applyBorder="1"/>
    <xf numFmtId="0" fontId="8" fillId="0" borderId="13" xfId="0" applyFont="1" applyBorder="1" applyAlignment="1">
      <alignment horizontal="center"/>
    </xf>
    <xf numFmtId="0" fontId="8" fillId="0" borderId="13" xfId="0" applyFont="1" applyBorder="1" applyAlignment="1">
      <alignment horizontal="distributed"/>
    </xf>
    <xf numFmtId="0" fontId="8" fillId="0" borderId="13" xfId="0" applyFont="1" applyBorder="1"/>
    <xf numFmtId="38" fontId="8" fillId="0" borderId="13" xfId="1" applyFont="1" applyBorder="1" applyAlignment="1">
      <alignment horizontal="center"/>
    </xf>
    <xf numFmtId="38" fontId="6" fillId="0" borderId="13" xfId="1" applyFont="1" applyBorder="1" applyAlignment="1">
      <alignment horizontal="center"/>
    </xf>
    <xf numFmtId="0" fontId="6" fillId="0" borderId="8" xfId="0" applyFont="1" applyBorder="1" applyAlignment="1">
      <alignment horizontal="right"/>
    </xf>
    <xf numFmtId="0" fontId="6" fillId="0" borderId="9" xfId="0" applyFont="1" applyBorder="1"/>
    <xf numFmtId="0" fontId="6" fillId="0" borderId="0" xfId="0" applyFont="1" applyAlignment="1">
      <alignment vertical="center"/>
    </xf>
    <xf numFmtId="0" fontId="6" fillId="0" borderId="4" xfId="0" applyFont="1" applyBorder="1"/>
    <xf numFmtId="0" fontId="7" fillId="0" borderId="0" xfId="0" applyFont="1"/>
    <xf numFmtId="0" fontId="7" fillId="0" borderId="0" xfId="0" applyFont="1" applyAlignment="1">
      <alignment horizontal="center"/>
    </xf>
    <xf numFmtId="0" fontId="6" fillId="0" borderId="10" xfId="0" applyFont="1" applyBorder="1" applyAlignment="1">
      <alignment vertical="center"/>
    </xf>
    <xf numFmtId="0" fontId="6" fillId="0" borderId="0" xfId="0" applyFont="1" applyAlignment="1">
      <alignment shrinkToFit="1"/>
    </xf>
    <xf numFmtId="0" fontId="13" fillId="0" borderId="0" xfId="0" applyFont="1" applyAlignment="1">
      <alignment horizontal="center" vertical="center" wrapText="1"/>
    </xf>
    <xf numFmtId="0" fontId="6" fillId="0" borderId="0" xfId="0" applyFont="1" applyAlignment="1">
      <alignment wrapText="1"/>
    </xf>
    <xf numFmtId="0" fontId="6" fillId="0" borderId="0" xfId="0" applyFont="1" applyAlignment="1">
      <alignment horizontal="right"/>
    </xf>
    <xf numFmtId="0" fontId="6" fillId="0" borderId="0" xfId="0" applyFont="1" applyAlignment="1">
      <alignment horizontal="center"/>
    </xf>
    <xf numFmtId="0" fontId="6" fillId="0" borderId="0" xfId="0" applyFont="1" applyAlignment="1">
      <alignment horizontal="distributed"/>
    </xf>
    <xf numFmtId="0" fontId="16" fillId="0" borderId="0" xfId="0" applyFont="1"/>
    <xf numFmtId="38" fontId="6" fillId="0" borderId="0" xfId="2" applyFont="1" applyFill="1" applyBorder="1" applyAlignment="1">
      <alignment horizontal="center"/>
    </xf>
    <xf numFmtId="0" fontId="6" fillId="0" borderId="10" xfId="0" applyFont="1" applyBorder="1" applyAlignment="1">
      <alignment horizontal="right"/>
    </xf>
    <xf numFmtId="0" fontId="6" fillId="0" borderId="8" xfId="0" applyFont="1" applyBorder="1" applyAlignment="1">
      <alignment shrinkToFit="1"/>
    </xf>
    <xf numFmtId="0" fontId="6" fillId="0" borderId="8" xfId="0" applyFont="1" applyBorder="1" applyAlignment="1">
      <alignment horizontal="center" shrinkToFit="1"/>
    </xf>
    <xf numFmtId="0" fontId="6" fillId="0" borderId="0" xfId="0" applyFont="1" applyAlignment="1">
      <alignment horizontal="center" shrinkToFit="1"/>
    </xf>
    <xf numFmtId="0" fontId="6" fillId="0" borderId="0" xfId="0" applyFont="1" applyAlignment="1">
      <alignment horizontal="right" vertical="center"/>
    </xf>
    <xf numFmtId="0" fontId="6" fillId="0" borderId="0" xfId="0" applyFont="1" applyAlignment="1">
      <alignment horizontal="center" vertical="center"/>
    </xf>
    <xf numFmtId="38" fontId="6" fillId="0" borderId="0" xfId="1" applyFont="1" applyBorder="1" applyAlignment="1" applyProtection="1">
      <alignment horizontal="center"/>
    </xf>
    <xf numFmtId="0" fontId="6" fillId="0" borderId="8" xfId="0" applyFont="1" applyBorder="1" applyAlignment="1">
      <alignment vertical="center"/>
    </xf>
    <xf numFmtId="0" fontId="9" fillId="0" borderId="77" xfId="0" applyFont="1" applyBorder="1" applyAlignment="1" applyProtection="1">
      <alignment horizontal="center"/>
      <protection locked="0"/>
    </xf>
    <xf numFmtId="0" fontId="6" fillId="0" borderId="49" xfId="0" applyFont="1" applyBorder="1"/>
    <xf numFmtId="0" fontId="10" fillId="0" borderId="8" xfId="0" applyFont="1" applyBorder="1" applyAlignment="1">
      <alignment vertical="center"/>
    </xf>
    <xf numFmtId="0" fontId="18" fillId="0" borderId="0" xfId="0" applyFont="1" applyAlignment="1">
      <alignment vertical="center"/>
    </xf>
    <xf numFmtId="0" fontId="6" fillId="0" borderId="13" xfId="0" applyFont="1" applyBorder="1"/>
    <xf numFmtId="0" fontId="16" fillId="0" borderId="0" xfId="0" applyFont="1" applyAlignment="1">
      <alignment vertical="center" wrapText="1"/>
    </xf>
    <xf numFmtId="177" fontId="16" fillId="0" borderId="0" xfId="0" applyNumberFormat="1" applyFont="1"/>
    <xf numFmtId="0" fontId="16" fillId="0" borderId="9" xfId="0" applyFont="1" applyBorder="1"/>
    <xf numFmtId="38" fontId="6" fillId="0" borderId="0" xfId="1" applyFont="1" applyFill="1" applyBorder="1" applyAlignment="1" applyProtection="1">
      <alignment horizontal="right"/>
    </xf>
    <xf numFmtId="0" fontId="16" fillId="0" borderId="4" xfId="0" applyFont="1" applyBorder="1"/>
    <xf numFmtId="0" fontId="16" fillId="0" borderId="13" xfId="0" applyFont="1" applyBorder="1"/>
    <xf numFmtId="0" fontId="16" fillId="0" borderId="12" xfId="0" applyFont="1" applyBorder="1"/>
    <xf numFmtId="0" fontId="6" fillId="0" borderId="12" xfId="0" applyFont="1" applyBorder="1"/>
    <xf numFmtId="0" fontId="7" fillId="0" borderId="0" xfId="0" applyFont="1" applyAlignment="1">
      <alignment horizontal="center" vertical="center"/>
    </xf>
    <xf numFmtId="0" fontId="7" fillId="0" borderId="0" xfId="0" applyFont="1" applyAlignment="1">
      <alignment horizontal="left" vertical="top"/>
    </xf>
    <xf numFmtId="0" fontId="6" fillId="0" borderId="4" xfId="0" applyFont="1" applyBorder="1" applyAlignment="1">
      <alignment horizontal="right"/>
    </xf>
    <xf numFmtId="38" fontId="6" fillId="0" borderId="0" xfId="1" applyFont="1" applyFill="1" applyBorder="1" applyAlignment="1"/>
    <xf numFmtId="38" fontId="6" fillId="0" borderId="0" xfId="2" applyFont="1" applyBorder="1" applyAlignment="1"/>
    <xf numFmtId="38" fontId="6" fillId="0" borderId="10" xfId="1" applyFont="1" applyFill="1" applyBorder="1" applyAlignment="1">
      <alignment horizontal="righ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5" xfId="0" applyFont="1" applyBorder="1"/>
    <xf numFmtId="38" fontId="6" fillId="0" borderId="0" xfId="1" applyFont="1" applyFill="1" applyBorder="1" applyAlignment="1">
      <alignment horizontal="left"/>
    </xf>
    <xf numFmtId="0" fontId="10" fillId="0" borderId="0" xfId="0" applyFont="1" applyAlignment="1">
      <alignment horizontal="left"/>
    </xf>
    <xf numFmtId="0" fontId="6" fillId="0" borderId="14" xfId="0" applyFont="1" applyBorder="1" applyAlignment="1">
      <alignment horizontal="center" vertical="center"/>
    </xf>
    <xf numFmtId="0" fontId="6" fillId="0" borderId="10" xfId="0" applyFont="1" applyBorder="1"/>
    <xf numFmtId="0" fontId="6" fillId="0" borderId="14" xfId="0" applyFont="1" applyBorder="1" applyAlignment="1">
      <alignment vertical="center"/>
    </xf>
    <xf numFmtId="0" fontId="6" fillId="0" borderId="15" xfId="0" applyFont="1" applyBorder="1" applyAlignment="1">
      <alignment vertical="center"/>
    </xf>
    <xf numFmtId="0" fontId="6" fillId="0" borderId="0" xfId="0" applyFont="1" applyAlignment="1">
      <alignment horizontal="left" vertical="top" wrapText="1"/>
    </xf>
    <xf numFmtId="0" fontId="6" fillId="0" borderId="1" xfId="0" applyFont="1" applyBorder="1"/>
    <xf numFmtId="0" fontId="6" fillId="0" borderId="2" xfId="0" applyFont="1" applyBorder="1"/>
    <xf numFmtId="0" fontId="6" fillId="0" borderId="3" xfId="0" applyFont="1" applyBorder="1"/>
    <xf numFmtId="0" fontId="6" fillId="2" borderId="0" xfId="0" applyFont="1" applyFill="1"/>
    <xf numFmtId="38" fontId="6" fillId="0" borderId="0" xfId="1" applyFont="1" applyFill="1" applyBorder="1" applyAlignment="1">
      <alignment horizontal="right"/>
    </xf>
    <xf numFmtId="38" fontId="6" fillId="0" borderId="0" xfId="1" applyFont="1" applyBorder="1" applyAlignment="1">
      <alignment horizontal="right"/>
    </xf>
    <xf numFmtId="38" fontId="6" fillId="0" borderId="13" xfId="1" applyFont="1" applyBorder="1" applyAlignment="1"/>
    <xf numFmtId="49" fontId="9" fillId="0" borderId="2" xfId="0" applyNumberFormat="1" applyFont="1" applyBorder="1" applyAlignment="1">
      <alignment wrapText="1"/>
    </xf>
    <xf numFmtId="49" fontId="9" fillId="0" borderId="0" xfId="0" applyNumberFormat="1" applyFont="1" applyAlignment="1">
      <alignment vertical="center" wrapText="1"/>
    </xf>
    <xf numFmtId="0" fontId="10" fillId="0" borderId="0" xfId="0" applyFont="1" applyAlignment="1">
      <alignment vertical="center" wrapText="1"/>
    </xf>
    <xf numFmtId="0" fontId="10" fillId="0" borderId="0" xfId="0" applyFont="1"/>
    <xf numFmtId="0" fontId="22" fillId="0" borderId="0" xfId="0" applyFont="1" applyAlignment="1">
      <alignment vertical="center"/>
    </xf>
    <xf numFmtId="0" fontId="9" fillId="0" borderId="0" xfId="0" applyFont="1"/>
    <xf numFmtId="0" fontId="6" fillId="0" borderId="14" xfId="0" applyFont="1" applyBorder="1"/>
    <xf numFmtId="0" fontId="13" fillId="0" borderId="15" xfId="0" applyFont="1" applyBorder="1"/>
    <xf numFmtId="0" fontId="13" fillId="0" borderId="10" xfId="0" applyFont="1" applyBorder="1"/>
    <xf numFmtId="0" fontId="13" fillId="0" borderId="14" xfId="0" applyFont="1" applyBorder="1"/>
    <xf numFmtId="176" fontId="6" fillId="0" borderId="14" xfId="1" applyNumberFormat="1" applyFont="1" applyFill="1" applyBorder="1" applyAlignment="1"/>
    <xf numFmtId="0" fontId="6" fillId="0" borderId="2" xfId="0" applyFont="1" applyBorder="1" applyAlignment="1">
      <alignment horizontal="center"/>
    </xf>
    <xf numFmtId="38" fontId="6" fillId="0" borderId="2" xfId="0" applyNumberFormat="1" applyFont="1" applyBorder="1"/>
    <xf numFmtId="176" fontId="6" fillId="0" borderId="10" xfId="0" applyNumberFormat="1" applyFont="1" applyBorder="1" applyAlignment="1">
      <alignment horizontal="center"/>
    </xf>
    <xf numFmtId="38" fontId="6" fillId="0" borderId="0" xfId="0" applyNumberFormat="1" applyFont="1"/>
    <xf numFmtId="0" fontId="7" fillId="0" borderId="14" xfId="0" applyFont="1" applyBorder="1"/>
    <xf numFmtId="178" fontId="6" fillId="0" borderId="0" xfId="1" applyNumberFormat="1" applyFont="1" applyFill="1" applyBorder="1" applyAlignment="1"/>
    <xf numFmtId="178" fontId="6" fillId="0" borderId="0" xfId="0" applyNumberFormat="1" applyFont="1"/>
    <xf numFmtId="38" fontId="6" fillId="0" borderId="2" xfId="1" applyFont="1" applyFill="1" applyBorder="1" applyAlignment="1">
      <alignment horizontal="right"/>
    </xf>
    <xf numFmtId="0" fontId="6" fillId="0" borderId="3" xfId="0" applyFont="1" applyBorder="1" applyAlignment="1">
      <alignment horizontal="right"/>
    </xf>
    <xf numFmtId="0" fontId="6" fillId="0" borderId="2" xfId="0" applyFont="1" applyBorder="1" applyAlignment="1">
      <alignment horizontal="left"/>
    </xf>
    <xf numFmtId="38" fontId="6" fillId="0" borderId="76" xfId="1" applyFont="1" applyFill="1" applyBorder="1" applyAlignment="1">
      <alignment horizontal="right"/>
    </xf>
    <xf numFmtId="0" fontId="6" fillId="0" borderId="53" xfId="0" applyFont="1" applyBorder="1" applyAlignment="1">
      <alignment horizontal="right"/>
    </xf>
    <xf numFmtId="0" fontId="6" fillId="0" borderId="76" xfId="0" applyFont="1" applyBorder="1" applyAlignment="1">
      <alignment horizontal="left"/>
    </xf>
    <xf numFmtId="0" fontId="9" fillId="0" borderId="2" xfId="0" applyFont="1" applyBorder="1"/>
    <xf numFmtId="0" fontId="6" fillId="0" borderId="9" xfId="0" applyFont="1" applyBorder="1" applyAlignment="1">
      <alignment horizontal="center"/>
    </xf>
    <xf numFmtId="0" fontId="6" fillId="0" borderId="14" xfId="0" applyFont="1" applyBorder="1" applyAlignment="1">
      <alignment horizontal="center"/>
    </xf>
    <xf numFmtId="38" fontId="6" fillId="0" borderId="0" xfId="1" applyFont="1" applyBorder="1" applyAlignment="1">
      <alignment horizontal="center" vertical="center"/>
    </xf>
    <xf numFmtId="0" fontId="13" fillId="0" borderId="0" xfId="0" applyFont="1" applyAlignment="1">
      <alignment vertical="center"/>
    </xf>
    <xf numFmtId="0" fontId="10" fillId="0" borderId="0" xfId="0" applyFont="1" applyAlignment="1">
      <alignment vertical="center"/>
    </xf>
    <xf numFmtId="0" fontId="7" fillId="0" borderId="6"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0" xfId="0" applyFont="1" applyAlignment="1">
      <alignment horizontal="left" vertical="top"/>
    </xf>
    <xf numFmtId="0" fontId="6" fillId="0" borderId="9" xfId="0" applyFont="1" applyBorder="1" applyAlignment="1">
      <alignment horizontal="left" vertical="top"/>
    </xf>
    <xf numFmtId="0" fontId="16" fillId="0" borderId="0" xfId="4" applyFont="1"/>
    <xf numFmtId="0" fontId="16" fillId="0" borderId="0" xfId="8" applyFont="1" applyAlignment="1">
      <alignment horizontal="left"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12" fillId="0" borderId="0" xfId="0" applyFont="1" applyAlignment="1">
      <alignment vertical="center"/>
    </xf>
    <xf numFmtId="0" fontId="7" fillId="0" borderId="0" xfId="0" applyFont="1" applyAlignment="1">
      <alignment vertical="center"/>
    </xf>
    <xf numFmtId="0" fontId="7" fillId="0" borderId="11" xfId="0" applyFont="1" applyBorder="1" applyAlignment="1">
      <alignment horizontal="center" vertical="center"/>
    </xf>
    <xf numFmtId="0" fontId="7" fillId="0" borderId="11" xfId="0" applyFont="1" applyBorder="1" applyAlignment="1">
      <alignment horizontal="center" vertical="center" shrinkToFit="1"/>
    </xf>
    <xf numFmtId="0" fontId="7" fillId="0" borderId="6"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vertical="center"/>
    </xf>
    <xf numFmtId="57" fontId="7" fillId="0" borderId="8" xfId="0" applyNumberFormat="1" applyFont="1" applyBorder="1" applyAlignment="1">
      <alignment horizontal="center" vertical="center"/>
    </xf>
    <xf numFmtId="57" fontId="7" fillId="0" borderId="9" xfId="0" applyNumberFormat="1" applyFont="1" applyBorder="1" applyAlignment="1">
      <alignment horizontal="center" vertical="center"/>
    </xf>
    <xf numFmtId="0" fontId="7" fillId="0" borderId="9" xfId="0" applyFont="1" applyBorder="1" applyAlignment="1">
      <alignment horizontal="center" vertical="center"/>
    </xf>
    <xf numFmtId="0" fontId="26" fillId="0" borderId="0" xfId="0" applyFont="1" applyAlignment="1">
      <alignment vertical="center"/>
    </xf>
    <xf numFmtId="0" fontId="27" fillId="0" borderId="0" xfId="0" applyFont="1"/>
    <xf numFmtId="0" fontId="26" fillId="0" borderId="0" xfId="0" applyFont="1"/>
    <xf numFmtId="0" fontId="21" fillId="0" borderId="0" xfId="4" applyFont="1"/>
    <xf numFmtId="0" fontId="21" fillId="0" borderId="0" xfId="8" applyFont="1" applyAlignment="1">
      <alignment horizontal="left" vertical="center"/>
    </xf>
    <xf numFmtId="0" fontId="21" fillId="0" borderId="0" xfId="8" applyFont="1"/>
    <xf numFmtId="0" fontId="21" fillId="0" borderId="0" xfId="9" applyFont="1"/>
    <xf numFmtId="0" fontId="16" fillId="0" borderId="0" xfId="8" applyFont="1"/>
    <xf numFmtId="0" fontId="16" fillId="0" borderId="0" xfId="9" applyFont="1"/>
    <xf numFmtId="0" fontId="7" fillId="0" borderId="6" xfId="0" applyFont="1" applyBorder="1" applyAlignment="1">
      <alignment horizontal="center" vertical="center"/>
    </xf>
    <xf numFmtId="0" fontId="7" fillId="0" borderId="7" xfId="0" applyFont="1" applyBorder="1" applyAlignment="1">
      <alignment horizontal="center" vertical="center"/>
    </xf>
    <xf numFmtId="38" fontId="6" fillId="0" borderId="0" xfId="2" applyFont="1" applyBorder="1" applyAlignment="1">
      <alignment horizontal="center"/>
    </xf>
    <xf numFmtId="0" fontId="6" fillId="0" borderId="0" xfId="0" applyFont="1" applyAlignment="1">
      <alignment horizontal="left"/>
    </xf>
    <xf numFmtId="0" fontId="24" fillId="0" borderId="0" xfId="0" applyFont="1" applyAlignment="1">
      <alignment horizontal="left" wrapText="1"/>
    </xf>
    <xf numFmtId="0" fontId="6" fillId="0" borderId="15" xfId="0" applyFont="1" applyBorder="1" applyAlignment="1">
      <alignment horizontal="center"/>
    </xf>
    <xf numFmtId="0" fontId="6" fillId="0" borderId="10" xfId="0" applyFont="1" applyBorder="1" applyAlignment="1">
      <alignment horizontal="center"/>
    </xf>
    <xf numFmtId="38" fontId="6" fillId="0" borderId="0" xfId="1" applyFont="1" applyBorder="1" applyAlignment="1" applyProtection="1">
      <alignment horizontal="center" wrapText="1"/>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pplyProtection="1">
      <alignment horizontal="center" vertical="center"/>
    </xf>
    <xf numFmtId="38" fontId="23" fillId="0" borderId="0" xfId="1" applyFont="1" applyBorder="1" applyAlignment="1" applyProtection="1">
      <alignment horizontal="center"/>
    </xf>
    <xf numFmtId="38" fontId="6" fillId="0" borderId="0" xfId="1" applyFont="1" applyBorder="1" applyAlignment="1"/>
    <xf numFmtId="38" fontId="6" fillId="0" borderId="0" xfId="1" applyFont="1" applyFill="1" applyBorder="1" applyAlignment="1">
      <alignment horizont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12" fillId="0" borderId="0" xfId="0" applyFont="1" applyAlignment="1">
      <alignment horizontal="center"/>
    </xf>
    <xf numFmtId="0" fontId="7" fillId="0" borderId="0" xfId="0" applyFont="1" applyAlignment="1">
      <alignment vertical="center" wrapText="1"/>
    </xf>
    <xf numFmtId="0" fontId="6" fillId="0" borderId="14" xfId="0" applyFont="1" applyBorder="1" applyAlignment="1">
      <alignment horizontal="right" vertical="center"/>
    </xf>
    <xf numFmtId="38" fontId="6" fillId="0" borderId="0" xfId="1" applyFont="1" applyBorder="1" applyAlignment="1">
      <alignment horizontal="center"/>
    </xf>
    <xf numFmtId="0" fontId="6" fillId="0" borderId="11" xfId="0" applyFont="1" applyBorder="1" applyAlignment="1" applyProtection="1">
      <alignment horizontal="center" vertical="center"/>
      <protection locked="0"/>
    </xf>
    <xf numFmtId="38" fontId="6" fillId="0" borderId="15" xfId="1" applyFont="1" applyFill="1" applyBorder="1" applyAlignment="1" applyProtection="1">
      <alignment horizontal="right"/>
    </xf>
    <xf numFmtId="0" fontId="6" fillId="0" borderId="15" xfId="0" applyFont="1" applyBorder="1" applyAlignment="1">
      <alignment horizontal="right"/>
    </xf>
    <xf numFmtId="38" fontId="6" fillId="0" borderId="10" xfId="1" applyFont="1" applyFill="1" applyBorder="1" applyAlignment="1" applyProtection="1">
      <alignment horizontal="right"/>
    </xf>
    <xf numFmtId="38" fontId="6" fillId="0" borderId="15" xfId="1" applyFont="1" applyFill="1" applyBorder="1" applyAlignment="1" applyProtection="1">
      <alignment horizontal="left"/>
    </xf>
    <xf numFmtId="0" fontId="23" fillId="0" borderId="14" xfId="0" applyFont="1" applyBorder="1" applyAlignment="1">
      <alignment horizontal="center"/>
    </xf>
    <xf numFmtId="0" fontId="17" fillId="0" borderId="0" xfId="0" applyFont="1"/>
    <xf numFmtId="0" fontId="6" fillId="0" borderId="0" xfId="0" applyFont="1" applyAlignment="1">
      <alignment horizontal="center" wrapText="1"/>
    </xf>
    <xf numFmtId="0" fontId="6" fillId="0" borderId="11" xfId="0" applyFont="1" applyBorder="1"/>
    <xf numFmtId="0" fontId="6" fillId="0" borderId="31" xfId="0" applyFont="1" applyBorder="1" applyAlignment="1">
      <alignment horizontal="right"/>
    </xf>
    <xf numFmtId="0" fontId="6" fillId="0" borderId="34" xfId="0" applyFont="1" applyBorder="1"/>
    <xf numFmtId="0" fontId="6" fillId="0" borderId="35" xfId="0" applyFont="1" applyBorder="1"/>
    <xf numFmtId="0" fontId="6" fillId="0" borderId="39" xfId="0" applyFont="1" applyBorder="1" applyAlignment="1">
      <alignment horizontal="right"/>
    </xf>
    <xf numFmtId="0" fontId="6" fillId="0" borderId="42" xfId="0" applyFont="1" applyBorder="1"/>
    <xf numFmtId="0" fontId="6" fillId="0" borderId="11" xfId="0" applyFont="1" applyBorder="1" applyProtection="1">
      <protection locked="0"/>
    </xf>
    <xf numFmtId="0" fontId="23" fillId="0" borderId="0" xfId="0" applyFont="1"/>
    <xf numFmtId="38" fontId="23" fillId="0" borderId="0" xfId="1" applyFont="1" applyBorder="1" applyAlignment="1" applyProtection="1"/>
    <xf numFmtId="176" fontId="23" fillId="0" borderId="0" xfId="0" applyNumberFormat="1" applyFont="1" applyAlignment="1">
      <alignment shrinkToFit="1"/>
    </xf>
    <xf numFmtId="176" fontId="6" fillId="0" borderId="0" xfId="0" applyNumberFormat="1" applyFont="1" applyAlignment="1">
      <alignment shrinkToFit="1"/>
    </xf>
    <xf numFmtId="38" fontId="23" fillId="0" borderId="0" xfId="1" applyFont="1" applyFill="1" applyBorder="1" applyAlignment="1" applyProtection="1"/>
    <xf numFmtId="0" fontId="6" fillId="0" borderId="8" xfId="0" applyFont="1" applyBorder="1" applyAlignment="1">
      <alignment horizontal="right" vertical="center"/>
    </xf>
    <xf numFmtId="0" fontId="6" fillId="0" borderId="9" xfId="0" applyFont="1" applyBorder="1" applyAlignment="1">
      <alignment vertical="center"/>
    </xf>
    <xf numFmtId="0" fontId="13" fillId="0" borderId="8" xfId="0" applyFont="1" applyBorder="1" applyAlignment="1">
      <alignment wrapText="1"/>
    </xf>
    <xf numFmtId="0" fontId="13" fillId="0" borderId="0" xfId="0" applyFont="1" applyAlignment="1">
      <alignment wrapText="1"/>
    </xf>
    <xf numFmtId="0" fontId="6" fillId="0" borderId="43" xfId="0" applyFont="1" applyBorder="1" applyAlignment="1" applyProtection="1">
      <alignment horizontal="center"/>
      <protection locked="0"/>
    </xf>
    <xf numFmtId="38" fontId="6" fillId="0" borderId="0" xfId="7" applyFont="1" applyFill="1" applyBorder="1" applyAlignment="1" applyProtection="1"/>
    <xf numFmtId="0" fontId="6" fillId="0" borderId="16" xfId="0" applyFont="1" applyBorder="1" applyAlignment="1" applyProtection="1">
      <alignment horizontal="center"/>
      <protection locked="0"/>
    </xf>
    <xf numFmtId="0" fontId="18" fillId="0" borderId="0" xfId="0" applyFont="1"/>
    <xf numFmtId="0" fontId="8" fillId="0" borderId="0" xfId="0" applyFont="1"/>
    <xf numFmtId="0" fontId="6" fillId="0" borderId="77" xfId="0" applyFont="1" applyBorder="1" applyAlignment="1" applyProtection="1">
      <alignment horizontal="center"/>
      <protection locked="0"/>
    </xf>
    <xf numFmtId="38" fontId="6" fillId="0" borderId="0" xfId="1" applyFont="1" applyBorder="1" applyAlignment="1" applyProtection="1"/>
    <xf numFmtId="0" fontId="9" fillId="0" borderId="0" xfId="0" applyFont="1" applyAlignment="1">
      <alignment horizontal="left" vertical="center"/>
    </xf>
    <xf numFmtId="38" fontId="6" fillId="0" borderId="0" xfId="1" applyFont="1" applyFill="1" applyBorder="1" applyAlignment="1" applyProtection="1"/>
    <xf numFmtId="0" fontId="9" fillId="0" borderId="0" xfId="0" applyFont="1" applyAlignment="1">
      <alignment horizontal="left" vertical="center" wrapText="1"/>
    </xf>
    <xf numFmtId="0" fontId="23" fillId="0" borderId="0" xfId="0" applyFont="1" applyAlignment="1">
      <alignment horizontal="center" vertical="center"/>
    </xf>
    <xf numFmtId="38" fontId="23" fillId="0" borderId="0" xfId="1" applyFont="1" applyFill="1" applyBorder="1" applyAlignment="1" applyProtection="1">
      <alignment vertical="center"/>
    </xf>
    <xf numFmtId="0" fontId="9" fillId="0" borderId="0" xfId="0" applyFont="1" applyAlignment="1">
      <alignment vertical="center" wrapText="1"/>
    </xf>
    <xf numFmtId="0" fontId="6" fillId="0" borderId="44" xfId="0" applyFont="1" applyBorder="1"/>
    <xf numFmtId="0" fontId="6" fillId="0" borderId="45" xfId="0" applyFont="1" applyBorder="1"/>
    <xf numFmtId="0" fontId="6" fillId="0" borderId="46" xfId="0" applyFont="1" applyBorder="1"/>
    <xf numFmtId="38" fontId="6" fillId="0" borderId="0" xfId="0" applyNumberFormat="1" applyFont="1" applyAlignment="1">
      <alignment shrinkToFit="1"/>
    </xf>
    <xf numFmtId="49" fontId="9" fillId="0" borderId="0" xfId="0" applyNumberFormat="1" applyFont="1"/>
    <xf numFmtId="49" fontId="29" fillId="0" borderId="0" xfId="0" applyNumberFormat="1" applyFont="1" applyAlignment="1">
      <alignment wrapText="1"/>
    </xf>
    <xf numFmtId="0" fontId="30" fillId="0" borderId="0" xfId="0" applyFont="1" applyAlignment="1">
      <alignment wrapText="1"/>
    </xf>
    <xf numFmtId="0" fontId="31" fillId="0" borderId="0" xfId="0" applyFont="1" applyAlignment="1">
      <alignment vertical="center"/>
    </xf>
    <xf numFmtId="0" fontId="33" fillId="0" borderId="59" xfId="0" applyFont="1" applyBorder="1" applyAlignment="1">
      <alignment vertical="center" wrapText="1"/>
    </xf>
    <xf numFmtId="0" fontId="33" fillId="0" borderId="70" xfId="0" applyFont="1" applyBorder="1" applyAlignment="1">
      <alignment horizontal="center" vertical="center" wrapText="1"/>
    </xf>
    <xf numFmtId="177" fontId="20" fillId="0" borderId="71" xfId="0" applyNumberFormat="1" applyFont="1" applyBorder="1" applyAlignment="1" applyProtection="1">
      <alignment horizontal="left" vertical="center" wrapText="1"/>
      <protection locked="0"/>
    </xf>
    <xf numFmtId="177" fontId="20" fillId="0" borderId="70" xfId="1" applyNumberFormat="1" applyFont="1" applyFill="1" applyBorder="1" applyAlignment="1" applyProtection="1">
      <alignment horizontal="right" vertical="center" wrapText="1"/>
      <protection locked="0"/>
    </xf>
    <xf numFmtId="177" fontId="20" fillId="0" borderId="74" xfId="1" applyNumberFormat="1" applyFont="1" applyFill="1" applyBorder="1" applyAlignment="1" applyProtection="1">
      <alignment horizontal="center" vertical="center" wrapText="1"/>
      <protection locked="0"/>
    </xf>
    <xf numFmtId="177" fontId="31" fillId="0" borderId="71" xfId="1" applyNumberFormat="1" applyFont="1" applyFill="1" applyBorder="1" applyAlignment="1" applyProtection="1">
      <alignment horizontal="right" vertical="center"/>
      <protection locked="0"/>
    </xf>
    <xf numFmtId="177" fontId="31" fillId="0" borderId="72" xfId="0" applyNumberFormat="1" applyFont="1" applyBorder="1" applyAlignment="1" applyProtection="1">
      <alignment horizontal="right" vertical="center"/>
      <protection locked="0"/>
    </xf>
    <xf numFmtId="177" fontId="31" fillId="0" borderId="70" xfId="0" applyNumberFormat="1" applyFont="1" applyBorder="1" applyAlignment="1">
      <alignment horizontal="right" vertical="center"/>
    </xf>
    <xf numFmtId="177" fontId="20" fillId="0" borderId="0" xfId="0" applyNumberFormat="1" applyFont="1" applyAlignment="1">
      <alignment horizontal="left" vertical="center" wrapText="1"/>
    </xf>
    <xf numFmtId="177" fontId="20" fillId="0" borderId="0" xfId="1" applyNumberFormat="1" applyFont="1" applyFill="1" applyBorder="1" applyAlignment="1">
      <alignment horizontal="left" vertical="center" wrapText="1"/>
    </xf>
    <xf numFmtId="177" fontId="31" fillId="0" borderId="0" xfId="1" applyNumberFormat="1" applyFont="1" applyFill="1" applyBorder="1" applyAlignment="1">
      <alignment horizontal="right" vertical="center"/>
    </xf>
    <xf numFmtId="177" fontId="31" fillId="0" borderId="0" xfId="0" applyNumberFormat="1" applyFont="1" applyAlignment="1">
      <alignment horizontal="left" vertical="center"/>
    </xf>
    <xf numFmtId="177" fontId="31" fillId="0" borderId="0" xfId="0" applyNumberFormat="1" applyFont="1" applyAlignment="1">
      <alignment horizontal="right" vertical="center"/>
    </xf>
    <xf numFmtId="177" fontId="20" fillId="0" borderId="0" xfId="0" applyNumberFormat="1" applyFont="1" applyAlignment="1">
      <alignment horizontal="left" vertical="center"/>
    </xf>
    <xf numFmtId="177" fontId="31" fillId="0" borderId="0" xfId="0" applyNumberFormat="1" applyFont="1" applyAlignment="1">
      <alignment horizontal="left" vertical="center" wrapText="1"/>
    </xf>
    <xf numFmtId="38" fontId="20" fillId="0" borderId="0" xfId="1" applyFont="1" applyFill="1" applyBorder="1" applyAlignment="1">
      <alignment horizontal="left" vertical="center" wrapText="1"/>
    </xf>
    <xf numFmtId="38" fontId="31" fillId="0" borderId="0" xfId="1" applyFont="1" applyFill="1" applyBorder="1" applyAlignment="1">
      <alignment horizontal="right" vertical="center"/>
    </xf>
    <xf numFmtId="0" fontId="31" fillId="0" borderId="0" xfId="0" applyFont="1" applyAlignment="1">
      <alignment horizontal="left" vertical="center"/>
    </xf>
    <xf numFmtId="0" fontId="6" fillId="0" borderId="0" xfId="3" applyFont="1"/>
    <xf numFmtId="0" fontId="35" fillId="0" borderId="0" xfId="0" applyFont="1" applyAlignment="1">
      <alignment horizontal="centerContinuous" vertical="center"/>
    </xf>
    <xf numFmtId="0" fontId="6" fillId="0" borderId="0" xfId="0" applyFont="1" applyAlignment="1">
      <alignment horizontal="centerContinuous"/>
    </xf>
    <xf numFmtId="0" fontId="6" fillId="0" borderId="0" xfId="3" applyFont="1" applyAlignment="1">
      <alignment horizontal="centerContinuous"/>
    </xf>
    <xf numFmtId="0" fontId="26" fillId="0" borderId="0" xfId="0" applyFont="1" applyAlignment="1">
      <alignment horizontal="left"/>
    </xf>
    <xf numFmtId="0" fontId="35" fillId="0" borderId="0" xfId="0" applyFont="1" applyAlignment="1">
      <alignment horizontal="left" vertical="center"/>
    </xf>
    <xf numFmtId="0" fontId="36" fillId="0" borderId="0" xfId="3" applyFont="1" applyAlignment="1">
      <alignment wrapText="1"/>
    </xf>
    <xf numFmtId="0" fontId="36" fillId="0" borderId="0" xfId="3" applyFont="1"/>
    <xf numFmtId="49" fontId="13" fillId="0" borderId="1" xfId="3" applyNumberFormat="1" applyFont="1" applyBorder="1" applyAlignment="1">
      <alignment horizontal="center" vertical="center" wrapText="1"/>
    </xf>
    <xf numFmtId="49" fontId="13" fillId="0" borderId="6" xfId="3"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0" fontId="9" fillId="0" borderId="11" xfId="0" applyFont="1" applyBorder="1" applyAlignment="1">
      <alignment horizontal="center" vertical="center" wrapText="1"/>
    </xf>
    <xf numFmtId="0" fontId="34" fillId="0" borderId="0" xfId="3" applyFont="1" applyAlignment="1">
      <alignment horizontal="center"/>
    </xf>
    <xf numFmtId="0" fontId="7" fillId="0" borderId="0" xfId="3" applyFont="1"/>
    <xf numFmtId="0" fontId="7" fillId="0" borderId="0" xfId="3" applyFont="1" applyAlignment="1">
      <alignment vertical="center"/>
    </xf>
    <xf numFmtId="0" fontId="7" fillId="0" borderId="0" xfId="0" applyFont="1" applyAlignment="1">
      <alignment wrapText="1"/>
    </xf>
    <xf numFmtId="0" fontId="7" fillId="0" borderId="14" xfId="0" applyFont="1" applyBorder="1" applyAlignment="1">
      <alignment horizontal="left" vertical="top" wrapText="1"/>
    </xf>
    <xf numFmtId="0" fontId="7" fillId="0" borderId="10" xfId="0" applyFont="1" applyBorder="1" applyAlignment="1">
      <alignment horizontal="left" vertical="center"/>
    </xf>
    <xf numFmtId="0" fontId="7" fillId="0" borderId="14" xfId="0" applyFont="1" applyBorder="1" applyAlignment="1">
      <alignment horizontal="left" vertical="top"/>
    </xf>
    <xf numFmtId="49" fontId="13" fillId="0" borderId="0" xfId="0" applyNumberFormat="1" applyFont="1" applyAlignment="1">
      <alignment horizontal="center" vertical="center" wrapText="1"/>
    </xf>
    <xf numFmtId="49" fontId="7" fillId="0" borderId="0" xfId="0" applyNumberFormat="1" applyFont="1" applyAlignment="1">
      <alignment horizontal="center" vertical="center"/>
    </xf>
    <xf numFmtId="49" fontId="13" fillId="0" borderId="0" xfId="3" applyNumberFormat="1" applyFont="1" applyAlignment="1">
      <alignment horizontal="center" vertical="center" wrapText="1"/>
    </xf>
    <xf numFmtId="0" fontId="7" fillId="0" borderId="12" xfId="0" applyFont="1" applyBorder="1" applyAlignment="1">
      <alignment vertical="center"/>
    </xf>
    <xf numFmtId="0" fontId="34" fillId="0" borderId="0" xfId="0" applyFont="1" applyAlignment="1">
      <alignment horizontal="center" vertical="center"/>
    </xf>
    <xf numFmtId="0" fontId="34" fillId="0" borderId="0" xfId="3" applyFont="1" applyAlignment="1">
      <alignment horizontal="center" vertical="center"/>
    </xf>
    <xf numFmtId="0" fontId="9" fillId="0" borderId="0" xfId="0" applyFont="1" applyAlignment="1">
      <alignment horizontal="center" vertical="center" wrapText="1"/>
    </xf>
    <xf numFmtId="0" fontId="9" fillId="0" borderId="14" xfId="0" applyFont="1" applyBorder="1" applyAlignment="1">
      <alignment horizontal="center" vertical="center"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17" fillId="0" borderId="0" xfId="0" applyFont="1" applyAlignment="1">
      <alignment vertical="top" wrapText="1"/>
    </xf>
    <xf numFmtId="0" fontId="17" fillId="0" borderId="0" xfId="0" applyFont="1" applyAlignment="1">
      <alignment horizontal="center" vertical="center"/>
    </xf>
    <xf numFmtId="0" fontId="34" fillId="0" borderId="11" xfId="0" applyFont="1" applyBorder="1" applyAlignment="1">
      <alignment horizontal="center" vertical="center"/>
    </xf>
    <xf numFmtId="0" fontId="34" fillId="0" borderId="11" xfId="3" applyFont="1" applyBorder="1" applyAlignment="1">
      <alignment horizontal="center" vertical="center"/>
    </xf>
    <xf numFmtId="0" fontId="34" fillId="0" borderId="14" xfId="3" applyFont="1" applyBorder="1" applyAlignment="1">
      <alignment horizontal="center" vertical="center"/>
    </xf>
    <xf numFmtId="0" fontId="34" fillId="0" borderId="8" xfId="0" applyFont="1" applyBorder="1" applyAlignment="1">
      <alignment horizontal="center" vertical="center"/>
    </xf>
    <xf numFmtId="0" fontId="34" fillId="0" borderId="6" xfId="3" applyFont="1" applyBorder="1" applyAlignment="1">
      <alignment horizontal="center" vertical="center"/>
    </xf>
    <xf numFmtId="0" fontId="34" fillId="0" borderId="1" xfId="3" applyFont="1" applyBorder="1" applyAlignment="1">
      <alignment horizontal="center" vertical="center"/>
    </xf>
    <xf numFmtId="38" fontId="6" fillId="0" borderId="0" xfId="2" applyFont="1" applyFill="1" applyBorder="1" applyAlignment="1"/>
    <xf numFmtId="0" fontId="9" fillId="2" borderId="11" xfId="0" applyFont="1" applyFill="1" applyBorder="1" applyAlignment="1">
      <alignment horizontal="center" vertical="center"/>
    </xf>
    <xf numFmtId="0" fontId="13" fillId="0" borderId="0" xfId="0" applyFont="1" applyAlignment="1">
      <alignment shrinkToFit="1"/>
    </xf>
    <xf numFmtId="0" fontId="10" fillId="0" borderId="78" xfId="0" applyFont="1" applyBorder="1"/>
    <xf numFmtId="0" fontId="10" fillId="0" borderId="16" xfId="0" applyFont="1" applyBorder="1"/>
    <xf numFmtId="0" fontId="16" fillId="0" borderId="0" xfId="8" applyFont="1" applyAlignment="1">
      <alignment horizontal="right"/>
    </xf>
    <xf numFmtId="0" fontId="16" fillId="0" borderId="0" xfId="4" applyFont="1" applyAlignment="1">
      <alignment horizontal="right"/>
    </xf>
    <xf numFmtId="0" fontId="16" fillId="0" borderId="0" xfId="4" applyFont="1" applyAlignment="1">
      <alignment horizontal="left"/>
    </xf>
    <xf numFmtId="0" fontId="21" fillId="0" borderId="0" xfId="8" applyFont="1" applyAlignment="1">
      <alignment horizontal="right"/>
    </xf>
    <xf numFmtId="0" fontId="21" fillId="0" borderId="0" xfId="4" applyFont="1" applyAlignment="1">
      <alignment horizontal="right"/>
    </xf>
    <xf numFmtId="0" fontId="21" fillId="0" borderId="0" xfId="4" applyFont="1" applyAlignment="1">
      <alignment horizontal="left"/>
    </xf>
    <xf numFmtId="0" fontId="21" fillId="0" borderId="0" xfId="0" applyFont="1"/>
    <xf numFmtId="38" fontId="6" fillId="0" borderId="0" xfId="1" applyFont="1" applyBorder="1" applyAlignment="1">
      <alignment horizontal="left"/>
    </xf>
    <xf numFmtId="0" fontId="7" fillId="0" borderId="5" xfId="0" applyFont="1" applyBorder="1" applyAlignment="1">
      <alignment vertical="center"/>
    </xf>
    <xf numFmtId="0" fontId="23" fillId="0" borderId="0" xfId="0" applyFont="1" applyAlignment="1">
      <alignment shrinkToFit="1"/>
    </xf>
    <xf numFmtId="0" fontId="31" fillId="0" borderId="0" xfId="0" applyFont="1"/>
    <xf numFmtId="0" fontId="31" fillId="0" borderId="0" xfId="0" applyFont="1" applyAlignment="1">
      <alignment horizontal="right"/>
    </xf>
    <xf numFmtId="0" fontId="20" fillId="0" borderId="0" xfId="0" applyFont="1"/>
    <xf numFmtId="177" fontId="31" fillId="0" borderId="73" xfId="0" applyNumberFormat="1" applyFont="1" applyBorder="1" applyProtection="1">
      <protection locked="0"/>
    </xf>
    <xf numFmtId="177" fontId="31" fillId="0" borderId="0" xfId="0" applyNumberFormat="1" applyFont="1"/>
    <xf numFmtId="56" fontId="7" fillId="0" borderId="8" xfId="0" applyNumberFormat="1" applyFont="1" applyBorder="1" applyAlignment="1">
      <alignment horizontal="center" vertical="center"/>
    </xf>
    <xf numFmtId="56" fontId="7" fillId="0" borderId="9" xfId="0" applyNumberFormat="1" applyFont="1" applyBorder="1" applyAlignment="1">
      <alignment horizontal="center" vertical="center"/>
    </xf>
    <xf numFmtId="0" fontId="7" fillId="0" borderId="54" xfId="0" applyFont="1" applyBorder="1" applyAlignment="1">
      <alignment vertical="center"/>
    </xf>
    <xf numFmtId="0" fontId="7" fillId="0" borderId="55" xfId="0" applyFont="1" applyBorder="1" applyAlignment="1">
      <alignment vertical="center"/>
    </xf>
    <xf numFmtId="0" fontId="7" fillId="0" borderId="56" xfId="0" applyFont="1" applyBorder="1" applyAlignment="1">
      <alignment horizontal="center" vertical="center"/>
    </xf>
    <xf numFmtId="0" fontId="7" fillId="0" borderId="56" xfId="0" applyFont="1" applyBorder="1" applyAlignment="1">
      <alignment vertical="center"/>
    </xf>
    <xf numFmtId="0" fontId="7" fillId="0" borderId="57" xfId="0" applyFont="1" applyBorder="1" applyAlignment="1">
      <alignment horizontal="center" vertical="center"/>
    </xf>
    <xf numFmtId="0" fontId="34" fillId="0" borderId="58" xfId="0" applyFont="1" applyBorder="1" applyAlignment="1">
      <alignment horizontal="center" vertical="center"/>
    </xf>
    <xf numFmtId="0" fontId="37" fillId="0" borderId="0" xfId="0" applyFont="1" applyAlignment="1">
      <alignment horizontal="centerContinuous" vertical="center"/>
    </xf>
    <xf numFmtId="0" fontId="23" fillId="0" borderId="5" xfId="0" applyFont="1" applyBorder="1"/>
    <xf numFmtId="0" fontId="6" fillId="0" borderId="13" xfId="0" applyFont="1" applyBorder="1" applyAlignment="1">
      <alignment horizontal="left"/>
    </xf>
    <xf numFmtId="0" fontId="30" fillId="0" borderId="0" xfId="0" applyFont="1"/>
    <xf numFmtId="0" fontId="10" fillId="0" borderId="0" xfId="0" applyFont="1" applyAlignment="1">
      <alignment horizontal="center" vertical="center"/>
    </xf>
    <xf numFmtId="0" fontId="10" fillId="0" borderId="6" xfId="0" applyFont="1" applyBorder="1" applyAlignment="1">
      <alignment vertical="center"/>
    </xf>
    <xf numFmtId="0" fontId="10" fillId="0" borderId="14" xfId="0" applyFont="1" applyBorder="1" applyAlignment="1">
      <alignment horizontal="centerContinuous" vertical="center"/>
    </xf>
    <xf numFmtId="0" fontId="10" fillId="0" borderId="15" xfId="0" applyFont="1" applyBorder="1" applyAlignment="1">
      <alignment horizontal="centerContinuous" vertical="center"/>
    </xf>
    <xf numFmtId="0" fontId="10" fillId="0" borderId="10" xfId="0" applyFont="1" applyBorder="1" applyAlignment="1">
      <alignment horizontal="centerContinuous" vertical="center"/>
    </xf>
    <xf numFmtId="0" fontId="10" fillId="0" borderId="11" xfId="0" applyFont="1" applyBorder="1" applyAlignment="1">
      <alignment horizontal="center" vertical="center"/>
    </xf>
    <xf numFmtId="0" fontId="10" fillId="0" borderId="7" xfId="0" applyFont="1" applyBorder="1" applyAlignment="1">
      <alignment vertical="center"/>
    </xf>
    <xf numFmtId="0" fontId="10" fillId="0" borderId="1" xfId="0" applyFont="1" applyBorder="1" applyAlignment="1">
      <alignment horizontal="center" vertical="center"/>
    </xf>
    <xf numFmtId="0" fontId="10" fillId="0" borderId="15" xfId="0" applyFont="1" applyBorder="1" applyAlignment="1">
      <alignment vertical="center"/>
    </xf>
    <xf numFmtId="0" fontId="10" fillId="0" borderId="6" xfId="0" applyFont="1" applyBorder="1" applyAlignment="1">
      <alignment horizontal="center" vertical="center" wrapText="1"/>
    </xf>
    <xf numFmtId="0" fontId="10" fillId="0" borderId="5" xfId="0" applyFont="1" applyBorder="1" applyAlignment="1">
      <alignment vertical="center"/>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12" xfId="0" applyFont="1" applyBorder="1" applyAlignment="1">
      <alignment vertical="center"/>
    </xf>
    <xf numFmtId="0" fontId="10" fillId="0" borderId="14"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vertical="center"/>
    </xf>
    <xf numFmtId="0" fontId="10" fillId="0" borderId="14" xfId="0" applyFont="1" applyBorder="1" applyAlignment="1">
      <alignment horizontal="left" vertical="center" indent="1"/>
    </xf>
    <xf numFmtId="0" fontId="10" fillId="0" borderId="10" xfId="0" applyFont="1" applyBorder="1" applyAlignment="1">
      <alignment horizontal="center" vertical="center"/>
    </xf>
    <xf numFmtId="0" fontId="22" fillId="0" borderId="0" xfId="0" applyFont="1"/>
    <xf numFmtId="0" fontId="22" fillId="0" borderId="0" xfId="4" applyFont="1"/>
    <xf numFmtId="0" fontId="22" fillId="0" borderId="0" xfId="0" applyFont="1" applyAlignment="1">
      <alignment horizontal="center" vertical="center"/>
    </xf>
    <xf numFmtId="0" fontId="10" fillId="0" borderId="0" xfId="0" applyFont="1" applyAlignment="1">
      <alignment horizontal="center"/>
    </xf>
    <xf numFmtId="0" fontId="10" fillId="2" borderId="0" xfId="0" applyFont="1" applyFill="1" applyAlignment="1">
      <alignment horizontal="center"/>
    </xf>
    <xf numFmtId="0" fontId="10" fillId="5" borderId="13" xfId="0" applyFont="1" applyFill="1" applyBorder="1"/>
    <xf numFmtId="0" fontId="17" fillId="0" borderId="0" xfId="0" applyFont="1" applyAlignment="1" applyProtection="1">
      <alignment vertical="center"/>
      <protection locked="0"/>
    </xf>
    <xf numFmtId="0" fontId="22" fillId="0" borderId="0" xfId="0" applyFont="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centerContinuous" vertical="center"/>
      <protection locked="0"/>
    </xf>
    <xf numFmtId="0" fontId="6" fillId="0" borderId="6" xfId="0" applyFont="1" applyBorder="1" applyAlignment="1" applyProtection="1">
      <alignment vertical="center"/>
      <protection locked="0"/>
    </xf>
    <xf numFmtId="0" fontId="17" fillId="0" borderId="1"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6" fillId="0" borderId="7" xfId="0" applyFont="1" applyBorder="1" applyAlignment="1" applyProtection="1">
      <alignment vertical="center"/>
      <protection locked="0"/>
    </xf>
    <xf numFmtId="0" fontId="6" fillId="0" borderId="5" xfId="0" applyFont="1" applyBorder="1" applyAlignment="1" applyProtection="1">
      <alignment vertical="center"/>
      <protection locked="0"/>
    </xf>
    <xf numFmtId="0" fontId="17" fillId="0" borderId="5"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39" fillId="0" borderId="6" xfId="0" applyFont="1" applyBorder="1" applyAlignment="1" applyProtection="1">
      <alignment vertical="center"/>
      <protection locked="0"/>
    </xf>
    <xf numFmtId="0" fontId="17" fillId="0" borderId="6" xfId="0" applyFont="1" applyBorder="1" applyAlignment="1" applyProtection="1">
      <alignment horizontal="right" vertical="center"/>
      <protection locked="0"/>
    </xf>
    <xf numFmtId="0" fontId="17" fillId="0" borderId="1" xfId="0" applyFont="1" applyBorder="1" applyAlignment="1" applyProtection="1">
      <alignment horizontal="right" vertical="center"/>
      <protection locked="0"/>
    </xf>
    <xf numFmtId="0" fontId="6" fillId="0" borderId="0" xfId="0" applyFont="1" applyAlignment="1" applyProtection="1">
      <alignment horizontal="center" vertical="center"/>
      <protection locked="0"/>
    </xf>
    <xf numFmtId="0" fontId="17" fillId="0" borderId="9" xfId="0" applyFont="1" applyBorder="1" applyAlignment="1" applyProtection="1">
      <alignment vertical="center"/>
      <protection locked="0"/>
    </xf>
    <xf numFmtId="0" fontId="17" fillId="0" borderId="8" xfId="0" applyFont="1" applyBorder="1" applyAlignment="1" applyProtection="1">
      <alignment vertical="center"/>
      <protection locked="0"/>
    </xf>
    <xf numFmtId="0" fontId="17" fillId="0" borderId="9" xfId="0" applyFont="1" applyBorder="1" applyAlignment="1" applyProtection="1">
      <alignment horizontal="right" vertical="center"/>
      <protection locked="0"/>
    </xf>
    <xf numFmtId="0" fontId="17" fillId="0" borderId="8" xfId="0" applyFont="1" applyBorder="1" applyAlignment="1" applyProtection="1">
      <alignment horizontal="right" vertical="center"/>
      <protection locked="0"/>
    </xf>
    <xf numFmtId="38" fontId="17" fillId="0" borderId="9" xfId="1" applyFont="1" applyBorder="1" applyAlignment="1" applyProtection="1">
      <alignment vertical="center"/>
      <protection locked="0"/>
    </xf>
    <xf numFmtId="0" fontId="17" fillId="0" borderId="14" xfId="0" applyFont="1" applyBorder="1" applyAlignment="1" applyProtection="1">
      <alignment vertical="center"/>
      <protection locked="0"/>
    </xf>
    <xf numFmtId="0" fontId="17" fillId="0" borderId="10" xfId="0" applyFont="1" applyBorder="1" applyAlignment="1" applyProtection="1">
      <alignment vertical="center"/>
      <protection locked="0"/>
    </xf>
    <xf numFmtId="0" fontId="17" fillId="0" borderId="15" xfId="0" applyFont="1" applyBorder="1" applyAlignment="1" applyProtection="1">
      <alignment vertical="center"/>
      <protection locked="0"/>
    </xf>
    <xf numFmtId="0" fontId="39" fillId="0" borderId="7" xfId="0" applyFont="1" applyBorder="1" applyAlignment="1">
      <alignment vertical="center"/>
    </xf>
    <xf numFmtId="38" fontId="17" fillId="0" borderId="8" xfId="1" applyFont="1" applyFill="1" applyBorder="1" applyAlignment="1" applyProtection="1">
      <alignment horizontal="right" vertical="center"/>
      <protection locked="0"/>
    </xf>
    <xf numFmtId="38" fontId="17" fillId="0" borderId="8" xfId="1" applyFont="1" applyFill="1" applyBorder="1" applyAlignment="1" applyProtection="1">
      <alignment horizontal="right" vertical="center"/>
    </xf>
    <xf numFmtId="38" fontId="17" fillId="0" borderId="7" xfId="1" applyFont="1" applyFill="1" applyBorder="1" applyAlignment="1" applyProtection="1">
      <alignment horizontal="right" vertical="center"/>
    </xf>
    <xf numFmtId="0" fontId="39" fillId="0" borderId="5" xfId="0" applyFont="1" applyBorder="1" applyAlignment="1">
      <alignment vertical="center"/>
    </xf>
    <xf numFmtId="38" fontId="17" fillId="0" borderId="4" xfId="1" applyFont="1" applyFill="1" applyBorder="1" applyAlignment="1" applyProtection="1">
      <alignment horizontal="right" vertical="center"/>
      <protection locked="0"/>
    </xf>
    <xf numFmtId="38" fontId="17" fillId="0" borderId="4" xfId="1" applyFont="1" applyFill="1" applyBorder="1" applyAlignment="1" applyProtection="1">
      <alignment horizontal="right" vertical="center"/>
    </xf>
    <xf numFmtId="38" fontId="17" fillId="0" borderId="5" xfId="1" applyFont="1" applyFill="1" applyBorder="1" applyAlignment="1" applyProtection="1">
      <alignment horizontal="right" vertical="center"/>
    </xf>
    <xf numFmtId="38" fontId="17" fillId="0" borderId="11" xfId="1" applyFont="1" applyBorder="1" applyAlignment="1" applyProtection="1">
      <alignment horizontal="right" vertical="center"/>
    </xf>
    <xf numFmtId="0" fontId="10" fillId="0" borderId="0" xfId="0" applyFont="1" applyAlignment="1">
      <alignment horizontal="right"/>
    </xf>
    <xf numFmtId="0" fontId="12" fillId="0" borderId="0" xfId="0" applyFont="1" applyAlignment="1">
      <alignment horizontal="left" vertical="center" shrinkToFit="1"/>
    </xf>
    <xf numFmtId="0" fontId="22" fillId="0" borderId="0" xfId="0" applyFont="1" applyAlignment="1">
      <alignment horizontal="left" vertical="center" shrinkToFit="1"/>
    </xf>
    <xf numFmtId="38" fontId="6" fillId="0" borderId="15" xfId="2" applyFont="1" applyFill="1" applyBorder="1" applyAlignment="1" applyProtection="1">
      <alignment horizontal="right"/>
    </xf>
    <xf numFmtId="38" fontId="6" fillId="0" borderId="10" xfId="2" applyFont="1" applyFill="1" applyBorder="1" applyAlignment="1" applyProtection="1">
      <alignment horizontal="right"/>
    </xf>
    <xf numFmtId="38" fontId="6" fillId="0" borderId="15" xfId="2" applyFont="1" applyFill="1" applyBorder="1" applyAlignment="1" applyProtection="1">
      <alignment horizontal="left"/>
    </xf>
    <xf numFmtId="176" fontId="6" fillId="0" borderId="14" xfId="2" applyNumberFormat="1" applyFont="1" applyFill="1" applyBorder="1" applyAlignment="1"/>
    <xf numFmtId="178" fontId="6" fillId="0" borderId="0" xfId="2" applyNumberFormat="1" applyFont="1" applyFill="1" applyBorder="1" applyAlignment="1"/>
    <xf numFmtId="38" fontId="23" fillId="0" borderId="0" xfId="2" applyFont="1" applyBorder="1" applyAlignment="1" applyProtection="1"/>
    <xf numFmtId="38" fontId="6" fillId="0" borderId="0" xfId="2" applyFont="1" applyBorder="1" applyAlignment="1" applyProtection="1">
      <alignment horizontal="center"/>
    </xf>
    <xf numFmtId="38" fontId="6" fillId="0" borderId="0" xfId="2" applyFont="1" applyBorder="1" applyAlignment="1">
      <alignment horizontal="center" vertical="center"/>
    </xf>
    <xf numFmtId="38" fontId="6" fillId="0" borderId="0" xfId="2" applyFont="1" applyBorder="1" applyAlignment="1" applyProtection="1"/>
    <xf numFmtId="38" fontId="6" fillId="0" borderId="0" xfId="2" applyFont="1" applyFill="1" applyBorder="1" applyAlignment="1" applyProtection="1">
      <alignment horizontal="right"/>
    </xf>
    <xf numFmtId="0" fontId="10" fillId="0" borderId="9" xfId="0" applyFont="1" applyBorder="1"/>
    <xf numFmtId="0" fontId="6" fillId="0" borderId="13" xfId="0" applyFont="1" applyBorder="1" applyAlignment="1">
      <alignment shrinkToFit="1"/>
    </xf>
    <xf numFmtId="0" fontId="10" fillId="0" borderId="12" xfId="0" applyFont="1" applyBorder="1"/>
    <xf numFmtId="0" fontId="41" fillId="0" borderId="0" xfId="0" applyFont="1"/>
    <xf numFmtId="0" fontId="42" fillId="0" borderId="8" xfId="0" applyFont="1" applyBorder="1" applyAlignment="1">
      <alignment wrapText="1"/>
    </xf>
    <xf numFmtId="38" fontId="23" fillId="0" borderId="0" xfId="2" applyFont="1" applyFill="1" applyBorder="1" applyAlignment="1" applyProtection="1"/>
    <xf numFmtId="38" fontId="6" fillId="0" borderId="0" xfId="2" applyFont="1" applyBorder="1" applyAlignment="1" applyProtection="1">
      <alignment horizontal="center" wrapText="1"/>
    </xf>
    <xf numFmtId="38" fontId="23" fillId="0" borderId="0" xfId="2" applyFont="1" applyBorder="1" applyAlignment="1" applyProtection="1">
      <alignment horizontal="center"/>
    </xf>
    <xf numFmtId="38" fontId="6" fillId="0" borderId="0" xfId="2" applyFont="1" applyBorder="1" applyAlignment="1" applyProtection="1">
      <alignment horizontal="center" vertical="center"/>
    </xf>
    <xf numFmtId="38" fontId="23" fillId="0" borderId="0" xfId="2" applyFont="1" applyFill="1" applyBorder="1" applyAlignment="1" applyProtection="1">
      <alignment vertical="center"/>
    </xf>
    <xf numFmtId="38" fontId="6" fillId="0" borderId="0" xfId="2" applyFont="1" applyFill="1" applyBorder="1" applyAlignment="1" applyProtection="1"/>
    <xf numFmtId="0" fontId="39" fillId="0" borderId="0" xfId="0" applyFont="1"/>
    <xf numFmtId="0" fontId="39" fillId="0" borderId="0" xfId="0" applyFont="1" applyAlignment="1">
      <alignment horizontal="right"/>
    </xf>
    <xf numFmtId="38" fontId="39" fillId="0" borderId="0" xfId="2" applyFont="1" applyBorder="1" applyAlignment="1" applyProtection="1">
      <alignment horizontal="center"/>
    </xf>
    <xf numFmtId="0" fontId="39" fillId="0" borderId="0" xfId="0" applyFont="1" applyAlignment="1">
      <alignment horizontal="center"/>
    </xf>
    <xf numFmtId="0" fontId="39" fillId="0" borderId="8" xfId="0" applyFont="1" applyBorder="1" applyAlignment="1">
      <alignment horizontal="right"/>
    </xf>
    <xf numFmtId="38" fontId="43" fillId="0" borderId="0" xfId="2" applyFont="1" applyFill="1" applyBorder="1" applyAlignment="1" applyProtection="1"/>
    <xf numFmtId="0" fontId="39" fillId="0" borderId="9" xfId="0" applyFont="1" applyBorder="1"/>
    <xf numFmtId="0" fontId="44" fillId="0" borderId="0" xfId="0" applyFont="1" applyAlignment="1">
      <alignment wrapText="1"/>
    </xf>
    <xf numFmtId="0" fontId="39" fillId="0" borderId="0" xfId="0" applyFont="1" applyAlignment="1">
      <alignment horizontal="right" vertical="center"/>
    </xf>
    <xf numFmtId="0" fontId="39" fillId="0" borderId="0" xfId="0" applyFont="1" applyAlignment="1">
      <alignment vertical="center"/>
    </xf>
    <xf numFmtId="0" fontId="39" fillId="0" borderId="0" xfId="0" applyFont="1" applyAlignment="1">
      <alignment horizontal="center" vertical="center"/>
    </xf>
    <xf numFmtId="0" fontId="39" fillId="0" borderId="8" xfId="0" applyFont="1" applyBorder="1" applyAlignment="1">
      <alignment horizontal="right" vertical="center"/>
    </xf>
    <xf numFmtId="0" fontId="39" fillId="0" borderId="9" xfId="0" applyFont="1" applyBorder="1" applyAlignment="1">
      <alignment vertical="center"/>
    </xf>
    <xf numFmtId="0" fontId="46" fillId="0" borderId="0" xfId="0" applyFont="1" applyAlignment="1">
      <alignment vertical="center"/>
    </xf>
    <xf numFmtId="0" fontId="6" fillId="9" borderId="0" xfId="0" applyFont="1" applyFill="1"/>
    <xf numFmtId="0" fontId="6" fillId="9" borderId="8" xfId="0" applyFont="1" applyFill="1" applyBorder="1"/>
    <xf numFmtId="0" fontId="9" fillId="9" borderId="0" xfId="0" applyFont="1" applyFill="1"/>
    <xf numFmtId="0" fontId="47" fillId="9" borderId="0" xfId="0" applyFont="1" applyFill="1"/>
    <xf numFmtId="0" fontId="6" fillId="9" borderId="0" xfId="0" applyFont="1" applyFill="1" applyAlignment="1">
      <alignment horizontal="right"/>
    </xf>
    <xf numFmtId="0" fontId="6" fillId="9" borderId="0" xfId="0" applyFont="1" applyFill="1" applyAlignment="1">
      <alignment horizontal="center"/>
    </xf>
    <xf numFmtId="0" fontId="23" fillId="9" borderId="0" xfId="0" applyFont="1" applyFill="1"/>
    <xf numFmtId="0" fontId="6" fillId="9" borderId="9" xfId="0" applyFont="1" applyFill="1" applyBorder="1"/>
    <xf numFmtId="0" fontId="9" fillId="9" borderId="77" xfId="0" applyFont="1" applyFill="1" applyBorder="1" applyAlignment="1" applyProtection="1">
      <alignment horizontal="center"/>
      <protection locked="0"/>
    </xf>
    <xf numFmtId="0" fontId="39" fillId="9" borderId="0" xfId="0" applyFont="1" applyFill="1"/>
    <xf numFmtId="0" fontId="8" fillId="9" borderId="0" xfId="0" applyFont="1" applyFill="1"/>
    <xf numFmtId="0" fontId="6" fillId="9" borderId="8" xfId="0" applyFont="1" applyFill="1" applyBorder="1" applyAlignment="1">
      <alignment horizontal="right"/>
    </xf>
    <xf numFmtId="0" fontId="6" fillId="9" borderId="77" xfId="0" applyFont="1" applyFill="1" applyBorder="1" applyAlignment="1" applyProtection="1">
      <alignment horizontal="center"/>
      <protection locked="0"/>
    </xf>
    <xf numFmtId="38" fontId="23" fillId="9" borderId="0" xfId="2" applyFont="1" applyFill="1" applyBorder="1" applyAlignment="1" applyProtection="1"/>
    <xf numFmtId="38" fontId="6" fillId="9" borderId="0" xfId="2" applyFont="1" applyFill="1" applyBorder="1" applyAlignment="1" applyProtection="1"/>
    <xf numFmtId="0" fontId="7" fillId="9" borderId="0" xfId="0" applyFont="1" applyFill="1"/>
    <xf numFmtId="0" fontId="39" fillId="0" borderId="0" xfId="0" applyFont="1" applyAlignment="1">
      <alignment horizontal="left" vertical="top" wrapText="1"/>
    </xf>
    <xf numFmtId="0" fontId="48" fillId="0" borderId="0" xfId="0" applyFont="1"/>
    <xf numFmtId="0" fontId="45" fillId="0" borderId="0" xfId="0" applyFont="1"/>
    <xf numFmtId="0" fontId="45" fillId="0" borderId="0" xfId="3" applyFont="1"/>
    <xf numFmtId="0" fontId="49" fillId="0" borderId="0" xfId="0" applyFont="1"/>
    <xf numFmtId="0" fontId="50" fillId="0" borderId="0" xfId="0" applyFont="1"/>
    <xf numFmtId="0" fontId="45" fillId="0" borderId="12" xfId="0" applyFont="1" applyBorder="1" applyAlignment="1">
      <alignment vertical="center"/>
    </xf>
    <xf numFmtId="0" fontId="45" fillId="0" borderId="10" xfId="0" applyFont="1" applyBorder="1" applyAlignment="1">
      <alignment horizontal="left" vertical="center"/>
    </xf>
    <xf numFmtId="0" fontId="45" fillId="0" borderId="14" xfId="0" applyFont="1" applyBorder="1" applyAlignment="1">
      <alignment horizontal="left" vertical="top"/>
    </xf>
    <xf numFmtId="0" fontId="45" fillId="0" borderId="14" xfId="0" applyFont="1" applyBorder="1" applyAlignment="1">
      <alignment horizontal="left" vertical="top" wrapText="1"/>
    </xf>
    <xf numFmtId="0" fontId="45" fillId="0" borderId="0" xfId="0" applyFont="1" applyAlignment="1">
      <alignment horizontal="center"/>
    </xf>
    <xf numFmtId="0" fontId="45" fillId="0" borderId="0" xfId="0" applyFont="1" applyAlignment="1">
      <alignment horizontal="right"/>
    </xf>
    <xf numFmtId="0" fontId="51" fillId="11" borderId="79" xfId="0" applyFont="1" applyFill="1" applyBorder="1" applyAlignment="1">
      <alignment horizontal="center" vertical="center"/>
    </xf>
    <xf numFmtId="0" fontId="51" fillId="11" borderId="80" xfId="0" applyFont="1" applyFill="1" applyBorder="1" applyAlignment="1">
      <alignment horizontal="center" vertical="center"/>
    </xf>
    <xf numFmtId="0" fontId="52" fillId="0" borderId="81" xfId="3" applyFont="1" applyBorder="1" applyAlignment="1">
      <alignment horizontal="center" vertical="center"/>
    </xf>
    <xf numFmtId="0" fontId="52" fillId="0" borderId="82" xfId="0" applyFont="1" applyBorder="1" applyAlignment="1">
      <alignment horizontal="center" vertical="center"/>
    </xf>
    <xf numFmtId="0" fontId="45" fillId="0" borderId="0" xfId="0" applyFont="1" applyAlignment="1">
      <alignment horizontal="center" vertical="center"/>
    </xf>
    <xf numFmtId="0" fontId="48" fillId="0" borderId="0" xfId="0" applyFont="1" applyAlignment="1">
      <alignment horizontal="center" vertical="center" wrapText="1"/>
    </xf>
    <xf numFmtId="0" fontId="45" fillId="0" borderId="0" xfId="0" applyFont="1" applyAlignment="1">
      <alignment vertical="center"/>
    </xf>
    <xf numFmtId="0" fontId="53" fillId="0" borderId="0" xfId="0" applyFont="1" applyAlignment="1">
      <alignment horizontal="center"/>
    </xf>
    <xf numFmtId="0" fontId="7" fillId="0" borderId="85" xfId="0" applyFont="1" applyBorder="1" applyAlignment="1">
      <alignment horizontal="left" vertical="top"/>
    </xf>
    <xf numFmtId="0" fontId="7" fillId="0" borderId="86" xfId="0" applyFont="1" applyBorder="1" applyAlignment="1">
      <alignment horizontal="left" vertical="top"/>
    </xf>
    <xf numFmtId="0" fontId="52" fillId="0" borderId="87" xfId="3" applyFont="1" applyBorder="1" applyAlignment="1">
      <alignment horizontal="center" vertical="center"/>
    </xf>
    <xf numFmtId="0" fontId="54" fillId="0" borderId="87" xfId="0" applyFont="1" applyBorder="1" applyAlignment="1">
      <alignment horizontal="center" vertical="center"/>
    </xf>
    <xf numFmtId="0" fontId="55" fillId="0" borderId="90" xfId="3" applyFont="1" applyBorder="1" applyAlignment="1" applyProtection="1">
      <alignment horizontal="center" vertical="center"/>
      <protection locked="0"/>
    </xf>
    <xf numFmtId="0" fontId="56" fillId="0" borderId="90" xfId="0" applyFont="1" applyBorder="1" applyAlignment="1">
      <alignment horizontal="center" vertical="center"/>
    </xf>
    <xf numFmtId="0" fontId="45" fillId="0" borderId="80" xfId="0" applyFont="1" applyBorder="1" applyAlignment="1" applyProtection="1">
      <alignment horizontal="center" vertical="center"/>
      <protection locked="0"/>
    </xf>
    <xf numFmtId="0" fontId="45" fillId="0" borderId="5" xfId="0" applyFont="1" applyBorder="1" applyAlignment="1" applyProtection="1">
      <alignment horizontal="center" vertical="center"/>
      <protection locked="0"/>
    </xf>
    <xf numFmtId="0" fontId="48" fillId="0" borderId="4" xfId="0" applyFont="1" applyBorder="1" applyAlignment="1">
      <alignment horizontal="center" vertical="center" wrapText="1"/>
    </xf>
    <xf numFmtId="0" fontId="58" fillId="0" borderId="51" xfId="3" applyFont="1" applyBorder="1" applyAlignment="1" applyProtection="1">
      <alignment horizontal="center" vertical="center"/>
      <protection locked="0"/>
    </xf>
    <xf numFmtId="0" fontId="58" fillId="0" borderId="17" xfId="3" applyFont="1" applyBorder="1" applyAlignment="1" applyProtection="1">
      <alignment horizontal="center" vertical="center"/>
      <protection locked="0"/>
    </xf>
    <xf numFmtId="0" fontId="56" fillId="0" borderId="51" xfId="0" applyFont="1" applyBorder="1" applyAlignment="1">
      <alignment horizontal="center" vertical="center"/>
    </xf>
    <xf numFmtId="0" fontId="45" fillId="0" borderId="17" xfId="0" applyFont="1" applyBorder="1" applyAlignment="1" applyProtection="1">
      <alignment horizontal="center" vertical="center"/>
      <protection locked="0"/>
    </xf>
    <xf numFmtId="0" fontId="48" fillId="0" borderId="51" xfId="0" applyFont="1" applyBorder="1" applyAlignment="1">
      <alignment horizontal="center" vertical="center" wrapText="1"/>
    </xf>
    <xf numFmtId="0" fontId="55" fillId="0" borderId="8" xfId="3" applyFont="1" applyBorder="1" applyAlignment="1" applyProtection="1">
      <alignment horizontal="center" vertical="center"/>
      <protection locked="0"/>
    </xf>
    <xf numFmtId="0" fontId="56" fillId="0" borderId="4" xfId="0" applyFont="1" applyBorder="1" applyAlignment="1">
      <alignment horizontal="center" vertical="center"/>
    </xf>
    <xf numFmtId="0" fontId="48" fillId="0" borderId="5" xfId="0" applyFont="1" applyBorder="1" applyAlignment="1">
      <alignment horizontal="center" vertical="center" wrapText="1"/>
    </xf>
    <xf numFmtId="0" fontId="48" fillId="0" borderId="17" xfId="0" applyFont="1" applyBorder="1" applyAlignment="1">
      <alignment horizontal="center" vertical="center" wrapText="1"/>
    </xf>
    <xf numFmtId="0" fontId="53" fillId="0" borderId="5" xfId="0" applyFont="1" applyBorder="1" applyAlignment="1" applyProtection="1">
      <alignment horizontal="center" vertical="center"/>
      <protection locked="0"/>
    </xf>
    <xf numFmtId="0" fontId="48" fillId="0" borderId="91" xfId="0" applyFont="1" applyBorder="1" applyAlignment="1">
      <alignment horizontal="center" vertical="center" wrapText="1"/>
    </xf>
    <xf numFmtId="49" fontId="44" fillId="0" borderId="11" xfId="0" applyNumberFormat="1" applyFont="1" applyBorder="1" applyAlignment="1">
      <alignment horizontal="center" vertical="center" wrapText="1"/>
    </xf>
    <xf numFmtId="49" fontId="44" fillId="0" borderId="14" xfId="3" applyNumberFormat="1" applyFont="1" applyBorder="1" applyAlignment="1">
      <alignment horizontal="center" vertical="center" wrapText="1"/>
    </xf>
    <xf numFmtId="49" fontId="45" fillId="0" borderId="14" xfId="0" applyNumberFormat="1" applyFont="1" applyBorder="1" applyAlignment="1">
      <alignment horizontal="center" vertical="center"/>
    </xf>
    <xf numFmtId="49" fontId="44" fillId="0" borderId="10" xfId="0" applyNumberFormat="1" applyFont="1" applyBorder="1" applyAlignment="1">
      <alignment horizontal="center" vertical="center" wrapText="1"/>
    </xf>
    <xf numFmtId="0" fontId="55" fillId="0" borderId="0" xfId="3" applyFont="1" applyAlignment="1">
      <alignment horizontal="center"/>
    </xf>
    <xf numFmtId="0" fontId="60" fillId="0" borderId="0" xfId="3" applyFont="1" applyAlignment="1">
      <alignment wrapText="1"/>
    </xf>
    <xf numFmtId="0" fontId="60" fillId="0" borderId="0" xfId="3" applyFont="1"/>
    <xf numFmtId="0" fontId="3" fillId="0" borderId="0" xfId="0" applyFont="1" applyAlignment="1">
      <alignment horizontal="center"/>
    </xf>
    <xf numFmtId="0" fontId="40" fillId="0" borderId="11" xfId="0" applyFont="1" applyBorder="1" applyAlignment="1">
      <alignment horizontal="center" vertical="center" shrinkToFit="1"/>
    </xf>
    <xf numFmtId="0" fontId="40" fillId="0" borderId="10" xfId="0" applyFont="1" applyBorder="1" applyAlignment="1">
      <alignment horizontal="center" vertical="center"/>
    </xf>
    <xf numFmtId="0" fontId="40" fillId="0" borderId="15" xfId="0" applyFont="1" applyBorder="1" applyAlignment="1" applyProtection="1">
      <alignment horizontal="center" vertical="center"/>
      <protection locked="0"/>
    </xf>
    <xf numFmtId="0" fontId="40" fillId="0" borderId="15" xfId="0" applyFont="1" applyBorder="1" applyAlignment="1">
      <alignment horizontal="center" vertical="center"/>
    </xf>
    <xf numFmtId="0" fontId="40" fillId="0" borderId="14" xfId="0" applyFont="1" applyBorder="1" applyAlignment="1" applyProtection="1">
      <alignment horizontal="center" vertical="center"/>
      <protection locked="0"/>
    </xf>
    <xf numFmtId="0" fontId="40" fillId="0" borderId="14" xfId="0" applyFont="1" applyBorder="1" applyAlignment="1">
      <alignment horizontal="center" vertical="center"/>
    </xf>
    <xf numFmtId="0" fontId="3" fillId="0" borderId="0" xfId="0" applyFont="1"/>
    <xf numFmtId="0" fontId="3" fillId="0" borderId="95" xfId="0" applyFont="1" applyBorder="1"/>
    <xf numFmtId="0" fontId="40" fillId="0" borderId="11" xfId="0" applyFont="1" applyBorder="1" applyAlignment="1">
      <alignment horizontal="center" vertical="center"/>
    </xf>
    <xf numFmtId="0" fontId="17" fillId="0" borderId="11" xfId="0" applyFont="1" applyBorder="1" applyAlignment="1">
      <alignment horizontal="center" vertical="center"/>
    </xf>
    <xf numFmtId="49" fontId="40" fillId="0" borderId="13" xfId="0" applyNumberFormat="1" applyFont="1" applyBorder="1" applyAlignment="1">
      <alignment horizontal="center" vertical="center"/>
    </xf>
    <xf numFmtId="49" fontId="40" fillId="0" borderId="4" xfId="0" applyNumberFormat="1" applyFont="1" applyBorder="1" applyAlignment="1">
      <alignment horizontal="center" vertical="center"/>
    </xf>
    <xf numFmtId="180" fontId="31" fillId="0" borderId="1" xfId="0" applyNumberFormat="1" applyFont="1" applyBorder="1" applyAlignment="1" applyProtection="1">
      <alignment horizontal="center" vertical="center" shrinkToFit="1"/>
      <protection locked="0"/>
    </xf>
    <xf numFmtId="0" fontId="17" fillId="0" borderId="0" xfId="0" applyFont="1" applyAlignment="1">
      <alignment horizontal="right" vertical="center"/>
    </xf>
    <xf numFmtId="0" fontId="39" fillId="0" borderId="0" xfId="3" applyFont="1"/>
    <xf numFmtId="0" fontId="51" fillId="11" borderId="0" xfId="0" applyFont="1" applyFill="1"/>
    <xf numFmtId="0" fontId="55" fillId="0" borderId="0" xfId="3" applyFont="1" applyAlignment="1">
      <alignment horizontal="center" vertical="center"/>
    </xf>
    <xf numFmtId="0" fontId="10" fillId="0" borderId="6" xfId="0" applyFont="1" applyBorder="1" applyAlignment="1">
      <alignment horizontal="left" vertical="top"/>
    </xf>
    <xf numFmtId="0" fontId="10" fillId="0" borderId="2" xfId="0" applyFont="1" applyBorder="1" applyAlignment="1">
      <alignment horizontal="left" vertical="top"/>
    </xf>
    <xf numFmtId="0" fontId="51" fillId="0" borderId="8" xfId="0" applyFont="1" applyBorder="1"/>
    <xf numFmtId="0" fontId="63" fillId="0" borderId="1" xfId="3" applyFont="1" applyBorder="1" applyAlignment="1">
      <alignment horizontal="center" vertical="center"/>
    </xf>
    <xf numFmtId="0" fontId="48" fillId="0" borderId="5" xfId="0" applyFont="1" applyBorder="1" applyAlignment="1" applyProtection="1">
      <alignment wrapText="1"/>
      <protection locked="0"/>
    </xf>
    <xf numFmtId="0" fontId="45" fillId="0" borderId="98" xfId="0" applyFont="1" applyBorder="1" applyAlignment="1">
      <alignment horizontal="center" vertical="center"/>
    </xf>
    <xf numFmtId="0" fontId="55" fillId="0" borderId="98" xfId="3" applyFont="1" applyBorder="1" applyAlignment="1">
      <alignment horizontal="center" vertical="center"/>
    </xf>
    <xf numFmtId="0" fontId="56" fillId="0" borderId="11" xfId="0" applyFont="1" applyBorder="1" applyAlignment="1">
      <alignment horizontal="center" vertical="center"/>
    </xf>
    <xf numFmtId="0" fontId="45" fillId="0" borderId="5" xfId="0" applyFont="1" applyBorder="1" applyAlignment="1">
      <alignment horizontal="center" vertical="center"/>
    </xf>
    <xf numFmtId="0" fontId="48" fillId="0" borderId="11" xfId="0" applyFont="1" applyBorder="1" applyAlignment="1">
      <alignment horizontal="center" vertical="center" wrapText="1"/>
    </xf>
    <xf numFmtId="0" fontId="45" fillId="0" borderId="9" xfId="0" applyFont="1" applyBorder="1" applyProtection="1">
      <protection locked="0"/>
    </xf>
    <xf numFmtId="0" fontId="45" fillId="0" borderId="11" xfId="0" applyFont="1" applyBorder="1" applyAlignment="1" applyProtection="1">
      <alignment horizontal="center" vertical="center"/>
      <protection locked="0"/>
    </xf>
    <xf numFmtId="0" fontId="58" fillId="0" borderId="8" xfId="3" applyFont="1" applyBorder="1" applyAlignment="1" applyProtection="1">
      <alignment horizontal="center" vertical="center"/>
      <protection locked="0"/>
    </xf>
    <xf numFmtId="0" fontId="58" fillId="0" borderId="99" xfId="3" applyFont="1" applyBorder="1" applyAlignment="1" applyProtection="1">
      <alignment horizontal="center" vertical="center"/>
      <protection locked="0"/>
    </xf>
    <xf numFmtId="0" fontId="56" fillId="0" borderId="8" xfId="0" applyFont="1" applyBorder="1" applyAlignment="1">
      <alignment horizontal="center" vertical="center"/>
    </xf>
    <xf numFmtId="0" fontId="45" fillId="10" borderId="99" xfId="0" applyFont="1" applyFill="1" applyBorder="1" applyAlignment="1" applyProtection="1">
      <alignment horizontal="center" vertical="center"/>
      <protection locked="0"/>
    </xf>
    <xf numFmtId="0" fontId="45" fillId="10" borderId="53" xfId="0" applyFont="1" applyFill="1" applyBorder="1" applyAlignment="1" applyProtection="1">
      <alignment horizontal="center" vertical="center"/>
      <protection locked="0"/>
    </xf>
    <xf numFmtId="0" fontId="45" fillId="0" borderId="52" xfId="0" applyFont="1" applyBorder="1" applyAlignment="1">
      <alignment horizontal="center" vertical="center" wrapText="1"/>
    </xf>
    <xf numFmtId="0" fontId="55" fillId="0" borderId="100" xfId="3" applyFont="1" applyBorder="1" applyAlignment="1" applyProtection="1">
      <alignment horizontal="center" vertical="center"/>
      <protection locked="0"/>
    </xf>
    <xf numFmtId="0" fontId="55" fillId="0" borderId="101" xfId="3" applyFont="1" applyBorder="1" applyAlignment="1" applyProtection="1">
      <alignment horizontal="center" vertical="center"/>
      <protection locked="0"/>
    </xf>
    <xf numFmtId="0" fontId="56" fillId="0" borderId="101" xfId="0" applyFont="1" applyBorder="1" applyAlignment="1">
      <alignment horizontal="center" vertical="center"/>
    </xf>
    <xf numFmtId="0" fontId="45" fillId="10" borderId="100" xfId="0" applyFont="1" applyFill="1" applyBorder="1" applyAlignment="1" applyProtection="1">
      <alignment horizontal="center" vertical="center"/>
      <protection locked="0"/>
    </xf>
    <xf numFmtId="0" fontId="48" fillId="0" borderId="100" xfId="0" applyFont="1" applyBorder="1" applyAlignment="1">
      <alignment horizontal="center" vertical="center" wrapText="1"/>
    </xf>
    <xf numFmtId="0" fontId="45" fillId="10" borderId="17" xfId="0" applyFont="1" applyFill="1" applyBorder="1" applyAlignment="1" applyProtection="1">
      <alignment horizontal="center" vertical="center"/>
      <protection locked="0"/>
    </xf>
    <xf numFmtId="0" fontId="48" fillId="0" borderId="12" xfId="0" applyFont="1" applyBorder="1" applyAlignment="1" applyProtection="1">
      <alignment wrapText="1"/>
      <protection locked="0"/>
    </xf>
    <xf numFmtId="0" fontId="48" fillId="0" borderId="8" xfId="0" applyFont="1" applyBorder="1" applyAlignment="1">
      <alignment horizontal="center" vertical="center" wrapText="1"/>
    </xf>
    <xf numFmtId="0" fontId="45" fillId="0" borderId="99" xfId="0" applyFont="1" applyBorder="1" applyAlignment="1" applyProtection="1">
      <alignment horizontal="center" vertical="center"/>
      <protection locked="0"/>
    </xf>
    <xf numFmtId="0" fontId="45" fillId="0" borderId="53" xfId="0" applyFont="1" applyBorder="1" applyAlignment="1" applyProtection="1">
      <alignment horizontal="center" vertical="center"/>
      <protection locked="0"/>
    </xf>
    <xf numFmtId="0" fontId="45" fillId="0" borderId="100" xfId="0" applyFont="1" applyBorder="1" applyAlignment="1" applyProtection="1">
      <alignment horizontal="center" vertical="center"/>
      <protection locked="0"/>
    </xf>
    <xf numFmtId="0" fontId="48" fillId="0" borderId="9" xfId="0" applyFont="1" applyBorder="1" applyProtection="1">
      <protection locked="0"/>
    </xf>
    <xf numFmtId="0" fontId="48" fillId="0" borderId="5" xfId="0" applyFont="1" applyBorder="1" applyProtection="1">
      <protection locked="0"/>
    </xf>
    <xf numFmtId="0" fontId="45" fillId="0" borderId="12" xfId="0" applyFont="1" applyBorder="1" applyProtection="1">
      <protection locked="0"/>
    </xf>
    <xf numFmtId="0" fontId="17" fillId="0" borderId="14" xfId="0" applyFont="1" applyBorder="1" applyAlignment="1">
      <alignment horizontal="center" vertical="center"/>
    </xf>
    <xf numFmtId="0" fontId="3" fillId="0" borderId="0" xfId="0" applyFont="1" applyAlignment="1">
      <alignment horizontal="left"/>
    </xf>
    <xf numFmtId="0" fontId="39" fillId="0" borderId="8" xfId="0" applyFont="1" applyBorder="1"/>
    <xf numFmtId="0" fontId="48" fillId="0" borderId="2" xfId="0" applyFont="1" applyBorder="1"/>
    <xf numFmtId="0" fontId="39" fillId="0" borderId="2" xfId="0" applyFont="1" applyBorder="1"/>
    <xf numFmtId="38" fontId="39" fillId="0" borderId="76" xfId="2" applyFont="1" applyFill="1" applyBorder="1" applyAlignment="1">
      <alignment horizontal="right"/>
    </xf>
    <xf numFmtId="0" fontId="39" fillId="0" borderId="53" xfId="0" applyFont="1" applyBorder="1" applyAlignment="1">
      <alignment horizontal="right"/>
    </xf>
    <xf numFmtId="0" fontId="39" fillId="0" borderId="76" xfId="0" applyFont="1" applyBorder="1" applyAlignment="1">
      <alignment horizontal="left"/>
    </xf>
    <xf numFmtId="0" fontId="39" fillId="0" borderId="0" xfId="0" applyFont="1" applyAlignment="1">
      <alignment horizontal="distributed"/>
    </xf>
    <xf numFmtId="0" fontId="48" fillId="0" borderId="0" xfId="0" applyFont="1" applyAlignment="1">
      <alignment horizontal="left" vertical="center"/>
    </xf>
    <xf numFmtId="38" fontId="39" fillId="0" borderId="0" xfId="2" applyFont="1" applyFill="1" applyBorder="1" applyAlignment="1" applyProtection="1"/>
    <xf numFmtId="0" fontId="48" fillId="0" borderId="0" xfId="0" applyFont="1" applyAlignment="1">
      <alignment horizontal="left" vertical="center" wrapText="1"/>
    </xf>
    <xf numFmtId="0" fontId="0" fillId="0" borderId="0" xfId="0" applyAlignment="1">
      <alignment horizontal="left"/>
    </xf>
    <xf numFmtId="0" fontId="0" fillId="0" borderId="0" xfId="0" applyAlignment="1">
      <alignment horizontal="right"/>
    </xf>
    <xf numFmtId="0" fontId="17" fillId="0" borderId="2" xfId="0" applyFont="1" applyBorder="1" applyAlignment="1" applyProtection="1">
      <alignment vertical="center"/>
      <protection locked="0"/>
    </xf>
    <xf numFmtId="0" fontId="17" fillId="0" borderId="3" xfId="0" applyFont="1" applyBorder="1" applyAlignment="1" applyProtection="1">
      <alignment vertical="center"/>
      <protection locked="0"/>
    </xf>
    <xf numFmtId="38" fontId="17" fillId="0" borderId="10" xfId="0" applyNumberFormat="1" applyFont="1" applyBorder="1" applyAlignment="1" applyProtection="1">
      <alignment vertical="center"/>
      <protection locked="0"/>
    </xf>
    <xf numFmtId="0" fontId="10" fillId="0" borderId="13" xfId="0" applyFont="1" applyBorder="1"/>
    <xf numFmtId="0" fontId="17" fillId="0" borderId="0" xfId="0" applyFont="1" applyAlignment="1">
      <alignment horizontal="left"/>
    </xf>
    <xf numFmtId="0" fontId="10" fillId="5" borderId="0" xfId="0" applyFont="1" applyFill="1"/>
    <xf numFmtId="0" fontId="10" fillId="2" borderId="0" xfId="0" applyFont="1" applyFill="1"/>
    <xf numFmtId="0" fontId="45" fillId="0" borderId="6" xfId="0" applyFont="1" applyBorder="1" applyAlignment="1">
      <alignment horizontal="center" vertical="center"/>
    </xf>
    <xf numFmtId="0" fontId="63" fillId="0" borderId="6" xfId="3" applyFont="1" applyBorder="1" applyAlignment="1">
      <alignment horizontal="center" vertical="center"/>
    </xf>
    <xf numFmtId="0" fontId="40" fillId="0" borderId="14" xfId="0" applyFont="1" applyBorder="1" applyAlignment="1" applyProtection="1">
      <alignment vertical="center"/>
      <protection locked="0"/>
    </xf>
    <xf numFmtId="0" fontId="40" fillId="0" borderId="11" xfId="0" applyFont="1" applyBorder="1" applyAlignment="1" applyProtection="1">
      <alignment vertical="center"/>
      <protection locked="0"/>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45" fillId="0" borderId="11" xfId="0" applyFont="1" applyBorder="1" applyAlignment="1">
      <alignment horizontal="center" vertical="center"/>
    </xf>
    <xf numFmtId="0" fontId="55" fillId="0" borderId="99" xfId="3" applyFont="1" applyBorder="1" applyAlignment="1" applyProtection="1">
      <alignment horizontal="center" vertical="center"/>
      <protection locked="0"/>
    </xf>
    <xf numFmtId="0" fontId="45" fillId="0" borderId="106" xfId="0" applyFont="1" applyBorder="1"/>
    <xf numFmtId="0" fontId="45" fillId="0" borderId="108" xfId="0" applyFont="1" applyBorder="1" applyAlignment="1">
      <alignment wrapText="1"/>
    </xf>
    <xf numFmtId="0" fontId="45" fillId="0" borderId="16" xfId="0" applyFont="1" applyBorder="1" applyAlignment="1">
      <alignment wrapText="1"/>
    </xf>
    <xf numFmtId="0" fontId="45" fillId="0" borderId="109" xfId="0" applyFont="1" applyBorder="1"/>
    <xf numFmtId="0" fontId="45" fillId="0" borderId="110" xfId="0" applyFont="1" applyBorder="1"/>
    <xf numFmtId="0" fontId="40" fillId="0" borderId="4" xfId="0" applyFont="1" applyBorder="1" applyAlignment="1" applyProtection="1">
      <alignment vertical="center"/>
      <protection locked="0"/>
    </xf>
    <xf numFmtId="0" fontId="45" fillId="0" borderId="7" xfId="0" applyFont="1" applyBorder="1" applyAlignment="1">
      <alignment horizontal="center" vertical="center"/>
    </xf>
    <xf numFmtId="0" fontId="56" fillId="0" borderId="6" xfId="0" applyFont="1" applyBorder="1" applyAlignment="1">
      <alignment horizontal="center" vertical="center"/>
    </xf>
    <xf numFmtId="0" fontId="55" fillId="0" borderId="111" xfId="3" applyFont="1" applyBorder="1" applyAlignment="1">
      <alignment horizontal="center" vertical="center"/>
    </xf>
    <xf numFmtId="0" fontId="45" fillId="0" borderId="111" xfId="0" applyFont="1" applyBorder="1" applyAlignment="1">
      <alignment horizontal="center" vertical="center"/>
    </xf>
    <xf numFmtId="0" fontId="45" fillId="0" borderId="87" xfId="0" applyFont="1" applyBorder="1" applyAlignment="1">
      <alignment horizontal="center" vertical="center"/>
    </xf>
    <xf numFmtId="0" fontId="53" fillId="0" borderId="88" xfId="3" applyFont="1" applyBorder="1" applyAlignment="1">
      <alignment horizontal="center" vertical="center"/>
    </xf>
    <xf numFmtId="0" fontId="53" fillId="0" borderId="113" xfId="3" applyFont="1" applyBorder="1" applyAlignment="1">
      <alignment horizontal="center" vertical="center"/>
    </xf>
    <xf numFmtId="0" fontId="7" fillId="0" borderId="114" xfId="0" applyFont="1" applyBorder="1" applyAlignment="1">
      <alignment horizontal="left" vertical="top"/>
    </xf>
    <xf numFmtId="0" fontId="7" fillId="0" borderId="115" xfId="0" applyFont="1" applyBorder="1" applyAlignment="1">
      <alignment horizontal="left" vertical="top"/>
    </xf>
    <xf numFmtId="0" fontId="51" fillId="0" borderId="116" xfId="0" applyFont="1" applyBorder="1"/>
    <xf numFmtId="0" fontId="10" fillId="0" borderId="117" xfId="0" applyFont="1" applyBorder="1" applyAlignment="1">
      <alignment horizontal="left" vertical="top"/>
    </xf>
    <xf numFmtId="0" fontId="51" fillId="0" borderId="80" xfId="0" applyFont="1" applyBorder="1"/>
    <xf numFmtId="0" fontId="51" fillId="0" borderId="79" xfId="0" applyFont="1" applyBorder="1"/>
    <xf numFmtId="0" fontId="45" fillId="0" borderId="11" xfId="0" applyFont="1" applyBorder="1" applyAlignment="1">
      <alignment wrapText="1"/>
    </xf>
    <xf numFmtId="0" fontId="45" fillId="0" borderId="11" xfId="0" applyFont="1" applyBorder="1"/>
    <xf numFmtId="0" fontId="40" fillId="0" borderId="16" xfId="0" applyFont="1" applyBorder="1" applyAlignment="1">
      <alignment horizontal="center" vertical="center"/>
    </xf>
    <xf numFmtId="0" fontId="9" fillId="0" borderId="9" xfId="0" applyFont="1" applyBorder="1" applyAlignment="1">
      <alignment horizontal="left" vertical="center" wrapText="1"/>
    </xf>
    <xf numFmtId="0" fontId="39" fillId="0" borderId="7" xfId="0" applyFont="1" applyBorder="1" applyAlignment="1">
      <alignment vertical="center" wrapText="1"/>
    </xf>
    <xf numFmtId="0" fontId="17" fillId="0" borderId="0" xfId="0" applyFont="1" applyAlignment="1" applyProtection="1">
      <alignment horizontal="right" vertical="center"/>
      <protection locked="0"/>
    </xf>
    <xf numFmtId="38" fontId="17" fillId="0" borderId="0" xfId="1" applyFont="1" applyBorder="1" applyAlignment="1" applyProtection="1">
      <alignment vertical="center"/>
      <protection locked="0"/>
    </xf>
    <xf numFmtId="38" fontId="17" fillId="0" borderId="15" xfId="0" applyNumberFormat="1" applyFont="1" applyBorder="1" applyAlignment="1" applyProtection="1">
      <alignment vertical="center"/>
      <protection locked="0"/>
    </xf>
    <xf numFmtId="0" fontId="17" fillId="0" borderId="11"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17" fillId="0" borderId="2" xfId="0" applyFont="1" applyBorder="1" applyAlignment="1" applyProtection="1">
      <alignment horizontal="right" vertical="center"/>
      <protection locked="0"/>
    </xf>
    <xf numFmtId="0" fontId="17" fillId="0" borderId="13" xfId="0" applyFont="1" applyBorder="1" applyAlignment="1" applyProtection="1">
      <alignment vertical="center"/>
      <protection locked="0"/>
    </xf>
    <xf numFmtId="0" fontId="40" fillId="0" borderId="9" xfId="0" applyFont="1" applyBorder="1" applyAlignment="1" applyProtection="1">
      <alignment vertical="center"/>
      <protection locked="0"/>
    </xf>
    <xf numFmtId="0" fontId="40" fillId="0" borderId="11" xfId="0" applyFont="1" applyBorder="1" applyAlignment="1" applyProtection="1">
      <alignment horizontal="center" vertical="center"/>
      <protection locked="0"/>
    </xf>
    <xf numFmtId="38" fontId="17" fillId="10" borderId="7" xfId="1" applyFont="1" applyFill="1" applyBorder="1" applyAlignment="1" applyProtection="1">
      <alignment horizontal="right" vertical="center"/>
      <protection locked="0"/>
    </xf>
    <xf numFmtId="38" fontId="17" fillId="10" borderId="8" xfId="1" applyFont="1" applyFill="1" applyBorder="1" applyAlignment="1" applyProtection="1">
      <alignment horizontal="right" vertical="center"/>
      <protection locked="0"/>
    </xf>
    <xf numFmtId="38" fontId="17" fillId="10" borderId="5" xfId="1" applyFont="1" applyFill="1" applyBorder="1" applyAlignment="1" applyProtection="1">
      <alignment horizontal="right" vertical="center"/>
      <protection locked="0"/>
    </xf>
    <xf numFmtId="38" fontId="17" fillId="10" borderId="4" xfId="1" applyFont="1" applyFill="1" applyBorder="1" applyAlignment="1" applyProtection="1">
      <alignment horizontal="right" vertical="center"/>
      <protection locked="0"/>
    </xf>
    <xf numFmtId="38" fontId="17" fillId="10" borderId="9" xfId="1" applyFont="1" applyFill="1" applyBorder="1" applyAlignment="1" applyProtection="1">
      <alignment vertical="center"/>
      <protection locked="0"/>
    </xf>
    <xf numFmtId="38" fontId="17" fillId="0" borderId="103" xfId="1" applyFont="1" applyFill="1" applyBorder="1" applyAlignment="1" applyProtection="1">
      <alignment horizontal="right" vertical="center"/>
      <protection locked="0"/>
    </xf>
    <xf numFmtId="38" fontId="17" fillId="0" borderId="9" xfId="1" applyFont="1" applyFill="1" applyBorder="1" applyAlignment="1" applyProtection="1">
      <alignment vertical="center"/>
      <protection locked="0"/>
    </xf>
    <xf numFmtId="0" fontId="7" fillId="10" borderId="51" xfId="0" applyFont="1" applyFill="1" applyBorder="1" applyAlignment="1">
      <alignment horizontal="center" vertical="center"/>
    </xf>
    <xf numFmtId="0" fontId="7" fillId="10" borderId="17" xfId="3" applyFont="1" applyFill="1" applyBorder="1" applyAlignment="1">
      <alignment horizontal="center" vertical="center"/>
    </xf>
    <xf numFmtId="0" fontId="7" fillId="10" borderId="51" xfId="3" applyFont="1" applyFill="1" applyBorder="1" applyAlignment="1">
      <alignment horizontal="center" vertical="center"/>
    </xf>
    <xf numFmtId="0" fontId="7" fillId="10" borderId="52" xfId="0" applyFont="1" applyFill="1" applyBorder="1" applyAlignment="1">
      <alignment horizontal="center" vertical="center"/>
    </xf>
    <xf numFmtId="0" fontId="7" fillId="10" borderId="52" xfId="3" applyFont="1" applyFill="1" applyBorder="1" applyAlignment="1">
      <alignment horizontal="center" vertical="center"/>
    </xf>
    <xf numFmtId="0" fontId="6" fillId="10" borderId="5" xfId="0" applyFont="1" applyFill="1" applyBorder="1"/>
    <xf numFmtId="0" fontId="7" fillId="10" borderId="14" xfId="3" applyFont="1" applyFill="1" applyBorder="1" applyAlignment="1">
      <alignment horizontal="center" vertical="center"/>
    </xf>
    <xf numFmtId="0" fontId="7" fillId="10" borderId="11" xfId="3" applyFont="1" applyFill="1" applyBorder="1" applyAlignment="1">
      <alignment horizontal="center" vertical="center"/>
    </xf>
    <xf numFmtId="0" fontId="7" fillId="10" borderId="3" xfId="3" applyFont="1" applyFill="1" applyBorder="1" applyAlignment="1">
      <alignment horizontal="center" vertical="center"/>
    </xf>
    <xf numFmtId="0" fontId="7" fillId="10" borderId="1" xfId="3" applyFont="1" applyFill="1" applyBorder="1" applyAlignment="1">
      <alignment horizontal="center" vertical="center"/>
    </xf>
    <xf numFmtId="0" fontId="7" fillId="10" borderId="6" xfId="3" applyFont="1" applyFill="1" applyBorder="1" applyAlignment="1">
      <alignment horizontal="center" vertical="center"/>
    </xf>
    <xf numFmtId="0" fontId="7" fillId="10" borderId="7" xfId="0" applyFont="1" applyFill="1" applyBorder="1"/>
    <xf numFmtId="0" fontId="7" fillId="10" borderId="5" xfId="0" applyFont="1" applyFill="1" applyBorder="1"/>
    <xf numFmtId="0" fontId="17" fillId="0" borderId="7" xfId="0" applyFont="1" applyBorder="1" applyAlignment="1" applyProtection="1">
      <alignment horizontal="center" vertical="center"/>
      <protection locked="0"/>
    </xf>
    <xf numFmtId="38" fontId="17" fillId="10" borderId="7" xfId="1" applyFont="1" applyFill="1" applyBorder="1" applyAlignment="1" applyProtection="1">
      <alignment horizontal="right" vertical="center"/>
    </xf>
    <xf numFmtId="0" fontId="6" fillId="0" borderId="8" xfId="0" applyFont="1" applyBorder="1" applyAlignment="1">
      <alignment horizontal="center" shrinkToFit="1"/>
    </xf>
    <xf numFmtId="0" fontId="6" fillId="0" borderId="0" xfId="0" applyFont="1" applyAlignment="1">
      <alignment horizontal="center" shrinkToFit="1"/>
    </xf>
    <xf numFmtId="0" fontId="6" fillId="0" borderId="0" xfId="0" applyFont="1" applyAlignment="1">
      <alignment horizontal="left"/>
    </xf>
    <xf numFmtId="0" fontId="6" fillId="0" borderId="0" xfId="0" applyFont="1" applyAlignment="1">
      <alignment horizontal="right"/>
    </xf>
    <xf numFmtId="0" fontId="12" fillId="0" borderId="0" xfId="0" applyFont="1" applyAlignment="1">
      <alignment horizontal="center"/>
    </xf>
    <xf numFmtId="0" fontId="17" fillId="0" borderId="14" xfId="0" applyFont="1" applyBorder="1" applyAlignment="1">
      <alignment horizontal="center" vertical="center"/>
    </xf>
    <xf numFmtId="0" fontId="17" fillId="0" borderId="11"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40" fillId="0" borderId="14" xfId="0" applyFont="1" applyBorder="1" applyAlignment="1" applyProtection="1">
      <alignment horizontal="center" vertical="center"/>
      <protection locked="0"/>
    </xf>
    <xf numFmtId="0" fontId="40" fillId="0" borderId="15" xfId="0" applyFont="1" applyBorder="1" applyAlignment="1" applyProtection="1">
      <alignment horizontal="center" vertical="center"/>
      <protection locked="0"/>
    </xf>
    <xf numFmtId="0" fontId="3" fillId="0" borderId="0" xfId="0" applyFont="1" applyAlignment="1">
      <alignment horizontal="left"/>
    </xf>
    <xf numFmtId="0" fontId="45" fillId="0" borderId="11" xfId="0" applyFont="1" applyBorder="1" applyAlignment="1" applyProtection="1">
      <alignment horizontal="center" vertical="center"/>
      <protection locked="0"/>
    </xf>
    <xf numFmtId="0" fontId="48" fillId="0" borderId="11" xfId="0" applyFont="1" applyBorder="1" applyAlignment="1">
      <alignment horizontal="center" vertical="center" wrapText="1"/>
    </xf>
    <xf numFmtId="0" fontId="45" fillId="0" borderId="6" xfId="0" applyFont="1" applyBorder="1" applyAlignment="1">
      <alignment horizontal="center" vertical="center"/>
    </xf>
    <xf numFmtId="0" fontId="63" fillId="0" borderId="6" xfId="3" applyFont="1" applyBorder="1" applyAlignment="1">
      <alignment horizontal="center" vertical="center"/>
    </xf>
    <xf numFmtId="0" fontId="39" fillId="0" borderId="0" xfId="0" applyFont="1" applyAlignment="1">
      <alignment horizontal="left" vertical="top" wrapText="1"/>
    </xf>
    <xf numFmtId="177" fontId="20" fillId="0" borderId="0" xfId="0" applyNumberFormat="1" applyFont="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9" fillId="0" borderId="0" xfId="0" applyFont="1" applyAlignment="1">
      <alignment vertical="center" wrapText="1"/>
    </xf>
    <xf numFmtId="0" fontId="6" fillId="0" borderId="0" xfId="0" applyFont="1" applyAlignment="1">
      <alignment horizontal="left" vertical="top" wrapText="1"/>
    </xf>
    <xf numFmtId="0" fontId="6" fillId="0" borderId="0" xfId="0" applyFont="1" applyAlignment="1">
      <alignment horizontal="distributed"/>
    </xf>
    <xf numFmtId="0" fontId="9" fillId="0" borderId="0" xfId="0" applyFont="1" applyAlignment="1">
      <alignment horizontal="left" vertical="center"/>
    </xf>
    <xf numFmtId="0" fontId="23" fillId="0" borderId="0" xfId="0" applyFont="1" applyAlignment="1">
      <alignment horizontal="center" vertical="center"/>
    </xf>
    <xf numFmtId="0" fontId="6" fillId="0" borderId="0" xfId="0" applyFont="1" applyAlignment="1">
      <alignment horizontal="center"/>
    </xf>
    <xf numFmtId="0" fontId="6" fillId="0" borderId="9" xfId="0" applyFont="1" applyBorder="1" applyAlignment="1">
      <alignment horizontal="center"/>
    </xf>
    <xf numFmtId="0" fontId="6" fillId="0" borderId="0" xfId="0" applyFont="1" applyAlignment="1">
      <alignment vertical="center"/>
    </xf>
    <xf numFmtId="0" fontId="13" fillId="0" borderId="8" xfId="0" applyFont="1" applyBorder="1" applyAlignment="1">
      <alignment horizontal="center" wrapText="1"/>
    </xf>
    <xf numFmtId="0" fontId="13" fillId="0" borderId="0" xfId="0" applyFont="1" applyAlignment="1">
      <alignment horizontal="center" wrapText="1"/>
    </xf>
    <xf numFmtId="0" fontId="6" fillId="0" borderId="0" xfId="0" applyFont="1" applyAlignment="1">
      <alignment horizontal="right" vertical="center"/>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6" fillId="0" borderId="0" xfId="0" applyFont="1" applyAlignment="1">
      <alignment horizontal="center" vertical="center"/>
    </xf>
    <xf numFmtId="0" fontId="24" fillId="0" borderId="0" xfId="0" applyFont="1" applyAlignment="1">
      <alignment horizontal="left" wrapText="1"/>
    </xf>
    <xf numFmtId="0" fontId="6" fillId="0" borderId="14" xfId="0" applyFont="1" applyBorder="1" applyAlignment="1">
      <alignment horizontal="center"/>
    </xf>
    <xf numFmtId="0" fontId="6" fillId="0" borderId="15" xfId="0" applyFont="1" applyBorder="1" applyAlignment="1">
      <alignment horizontal="center"/>
    </xf>
    <xf numFmtId="0" fontId="6" fillId="0" borderId="10" xfId="0" applyFont="1" applyBorder="1" applyAlignment="1">
      <alignment horizontal="center"/>
    </xf>
    <xf numFmtId="0" fontId="6" fillId="0" borderId="15" xfId="0" applyFont="1" applyBorder="1" applyAlignment="1">
      <alignment horizontal="right"/>
    </xf>
    <xf numFmtId="38" fontId="6" fillId="0" borderId="0" xfId="2" applyFont="1" applyFill="1" applyBorder="1" applyAlignment="1" applyProtection="1"/>
    <xf numFmtId="38" fontId="23" fillId="0" borderId="0" xfId="2" applyFont="1" applyFill="1" applyBorder="1" applyAlignment="1" applyProtection="1">
      <alignment vertical="center"/>
    </xf>
    <xf numFmtId="38" fontId="23" fillId="0" borderId="0" xfId="2" applyFont="1" applyFill="1" applyBorder="1" applyAlignment="1" applyProtection="1"/>
    <xf numFmtId="38" fontId="6" fillId="0" borderId="0" xfId="2" applyFont="1" applyBorder="1" applyAlignment="1" applyProtection="1">
      <alignment horizontal="center"/>
    </xf>
    <xf numFmtId="38" fontId="23" fillId="0" borderId="0" xfId="2" applyFont="1" applyBorder="1" applyAlignment="1" applyProtection="1">
      <alignment horizontal="center"/>
    </xf>
    <xf numFmtId="38" fontId="6" fillId="0" borderId="0" xfId="2" applyFont="1" applyFill="1" applyBorder="1" applyAlignment="1" applyProtection="1">
      <alignment horizontal="center"/>
    </xf>
    <xf numFmtId="0" fontId="39" fillId="0" borderId="0" xfId="0" applyFont="1" applyAlignment="1">
      <alignment vertical="center"/>
    </xf>
    <xf numFmtId="0" fontId="45" fillId="0" borderId="0" xfId="0" applyFont="1" applyAlignment="1">
      <alignment vertical="center"/>
    </xf>
    <xf numFmtId="38" fontId="6" fillId="0" borderId="0" xfId="2" applyFont="1" applyFill="1" applyBorder="1" applyAlignment="1" applyProtection="1">
      <alignment horizontal="center" wrapText="1"/>
    </xf>
    <xf numFmtId="0" fontId="9" fillId="0" borderId="11" xfId="0" applyFont="1" applyBorder="1" applyAlignment="1">
      <alignment horizontal="center" vertical="center" wrapText="1"/>
    </xf>
    <xf numFmtId="0" fontId="39" fillId="0" borderId="0" xfId="0" applyFont="1" applyAlignment="1">
      <alignment horizontal="distributed"/>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38" fontId="39" fillId="0" borderId="0" xfId="2" applyFont="1" applyBorder="1" applyAlignment="1" applyProtection="1">
      <alignment horizontal="center"/>
    </xf>
    <xf numFmtId="38" fontId="23" fillId="9" borderId="0" xfId="2" applyFont="1" applyFill="1" applyBorder="1" applyAlignment="1" applyProtection="1"/>
    <xf numFmtId="0" fontId="6" fillId="9" borderId="0" xfId="0" applyFont="1" applyFill="1" applyAlignment="1">
      <alignment horizontal="right"/>
    </xf>
    <xf numFmtId="0" fontId="6" fillId="0" borderId="15" xfId="0" applyFont="1" applyBorder="1" applyAlignment="1">
      <alignment horizontal="left"/>
    </xf>
    <xf numFmtId="0" fontId="7" fillId="0" borderId="0" xfId="0" applyFont="1" applyAlignment="1">
      <alignment vertical="center" wrapText="1"/>
    </xf>
    <xf numFmtId="0" fontId="21" fillId="0" borderId="16" xfId="4" applyFont="1" applyBorder="1"/>
    <xf numFmtId="0" fontId="21" fillId="2" borderId="0" xfId="4" applyFont="1" applyFill="1"/>
    <xf numFmtId="0" fontId="21" fillId="2" borderId="0" xfId="8" applyFont="1" applyFill="1" applyAlignment="1">
      <alignment horizontal="right"/>
    </xf>
    <xf numFmtId="0" fontId="21" fillId="2" borderId="0" xfId="8" applyFont="1" applyFill="1"/>
    <xf numFmtId="0" fontId="17" fillId="0" borderId="0" xfId="0" applyFont="1" applyAlignment="1" applyProtection="1">
      <alignment horizontal="centerContinuous" vertical="center"/>
      <protection locked="0"/>
    </xf>
    <xf numFmtId="0" fontId="9" fillId="0" borderId="1"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6" fillId="0" borderId="6" xfId="0" applyFont="1" applyBorder="1" applyAlignment="1" applyProtection="1">
      <alignment horizontal="right" vertical="center"/>
      <protection locked="0"/>
    </xf>
    <xf numFmtId="38" fontId="6" fillId="2" borderId="7"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protection locked="0"/>
    </xf>
    <xf numFmtId="38" fontId="6" fillId="0" borderId="8" xfId="1" applyFont="1" applyBorder="1" applyAlignment="1" applyProtection="1">
      <alignment horizontal="right" vertical="center"/>
    </xf>
    <xf numFmtId="38" fontId="6" fillId="0" borderId="7" xfId="1" applyFont="1" applyBorder="1" applyAlignment="1" applyProtection="1">
      <alignment horizontal="right" vertical="center"/>
    </xf>
    <xf numFmtId="38" fontId="6" fillId="2" borderId="7" xfId="1" applyFont="1" applyFill="1" applyBorder="1" applyAlignment="1" applyProtection="1">
      <alignment horizontal="right" vertical="center"/>
    </xf>
    <xf numFmtId="38" fontId="6" fillId="0" borderId="7" xfId="1" applyFont="1" applyBorder="1" applyAlignment="1" applyProtection="1">
      <alignment horizontal="right" vertical="center"/>
      <protection locked="0"/>
    </xf>
    <xf numFmtId="38" fontId="6" fillId="2" borderId="5" xfId="1" applyFont="1" applyFill="1" applyBorder="1" applyAlignment="1" applyProtection="1">
      <alignment horizontal="right" vertical="center"/>
      <protection locked="0"/>
    </xf>
    <xf numFmtId="38" fontId="6" fillId="2" borderId="4" xfId="1" applyFont="1" applyFill="1" applyBorder="1" applyAlignment="1" applyProtection="1">
      <alignment horizontal="right" vertical="center"/>
      <protection locked="0"/>
    </xf>
    <xf numFmtId="38" fontId="6" fillId="0" borderId="4" xfId="1" applyFont="1" applyBorder="1" applyAlignment="1" applyProtection="1">
      <alignment horizontal="right" vertical="center"/>
    </xf>
    <xf numFmtId="38" fontId="6" fillId="0" borderId="5" xfId="1" applyFont="1" applyBorder="1" applyAlignment="1" applyProtection="1">
      <alignment horizontal="right" vertical="center"/>
    </xf>
    <xf numFmtId="38" fontId="6" fillId="2" borderId="5" xfId="1" applyFont="1" applyFill="1" applyBorder="1" applyAlignment="1" applyProtection="1">
      <alignment horizontal="right" vertical="center"/>
    </xf>
    <xf numFmtId="38" fontId="6" fillId="0" borderId="5" xfId="1" applyFont="1" applyBorder="1" applyAlignment="1" applyProtection="1">
      <alignment horizontal="right" vertical="center"/>
      <protection locked="0"/>
    </xf>
    <xf numFmtId="38" fontId="6" fillId="0" borderId="11" xfId="1" applyFont="1" applyBorder="1" applyAlignment="1" applyProtection="1">
      <alignment horizontal="right" vertical="center"/>
    </xf>
    <xf numFmtId="0" fontId="6" fillId="0" borderId="14" xfId="0" applyFont="1" applyBorder="1" applyAlignment="1" applyProtection="1">
      <alignment horizontal="centerContinuous" vertical="center"/>
      <protection locked="0"/>
    </xf>
    <xf numFmtId="0" fontId="6" fillId="0" borderId="15" xfId="0" applyFont="1" applyBorder="1" applyAlignment="1" applyProtection="1">
      <alignment horizontal="centerContinuous" vertical="center"/>
      <protection locked="0"/>
    </xf>
    <xf numFmtId="0" fontId="6" fillId="0" borderId="10" xfId="0" applyFont="1" applyBorder="1" applyAlignment="1" applyProtection="1">
      <alignment horizontal="centerContinuous" vertical="center"/>
      <protection locked="0"/>
    </xf>
    <xf numFmtId="0" fontId="6" fillId="0" borderId="10" xfId="0" applyFont="1" applyBorder="1" applyAlignment="1" applyProtection="1">
      <alignment vertical="center"/>
      <protection locked="0"/>
    </xf>
    <xf numFmtId="0" fontId="6" fillId="0" borderId="1" xfId="0" applyFont="1" applyBorder="1" applyAlignment="1" applyProtection="1">
      <alignment vertical="center"/>
      <protection locked="0"/>
    </xf>
    <xf numFmtId="0" fontId="6" fillId="0" borderId="3" xfId="0" applyFont="1" applyBorder="1" applyAlignment="1" applyProtection="1">
      <alignment horizontal="right" vertical="center"/>
      <protection locked="0"/>
    </xf>
    <xf numFmtId="0" fontId="6" fillId="0" borderId="2" xfId="0" applyFont="1" applyBorder="1" applyAlignment="1" applyProtection="1">
      <alignment vertical="center"/>
      <protection locked="0"/>
    </xf>
    <xf numFmtId="0" fontId="6" fillId="0" borderId="9" xfId="0" applyFont="1" applyBorder="1" applyAlignment="1" applyProtection="1">
      <alignment vertical="center"/>
      <protection locked="0"/>
    </xf>
    <xf numFmtId="0" fontId="6" fillId="0" borderId="8" xfId="0" applyFont="1" applyBorder="1" applyAlignment="1" applyProtection="1">
      <alignment vertical="center"/>
      <protection locked="0"/>
    </xf>
    <xf numFmtId="0" fontId="6" fillId="2" borderId="9" xfId="0" applyFont="1" applyFill="1" applyBorder="1" applyAlignment="1" applyProtection="1">
      <alignment horizontal="right" vertical="center"/>
      <protection locked="0"/>
    </xf>
    <xf numFmtId="0" fontId="6" fillId="2" borderId="0" xfId="0" applyFont="1" applyFill="1" applyAlignment="1" applyProtection="1">
      <alignment vertical="center"/>
      <protection locked="0"/>
    </xf>
    <xf numFmtId="0" fontId="6" fillId="2" borderId="9" xfId="0" applyFont="1" applyFill="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15" xfId="0" applyFont="1" applyBorder="1" applyAlignment="1" applyProtection="1">
      <alignment vertical="center"/>
      <protection locked="0"/>
    </xf>
    <xf numFmtId="38" fontId="17" fillId="2" borderId="9" xfId="1" applyFont="1" applyFill="1" applyBorder="1" applyAlignment="1" applyProtection="1">
      <alignment vertical="center"/>
      <protection locked="0"/>
    </xf>
    <xf numFmtId="0" fontId="17" fillId="2" borderId="0" xfId="0" applyFont="1" applyFill="1" applyAlignment="1" applyProtection="1">
      <alignment vertical="center"/>
      <protection locked="0"/>
    </xf>
    <xf numFmtId="0" fontId="6" fillId="2" borderId="7" xfId="0" applyFont="1" applyFill="1" applyBorder="1" applyAlignment="1">
      <alignment horizontal="left" vertical="center" wrapText="1" shrinkToFit="1"/>
    </xf>
    <xf numFmtId="38" fontId="6" fillId="12" borderId="7" xfId="1" applyFont="1" applyFill="1" applyBorder="1" applyAlignment="1" applyProtection="1">
      <alignment horizontal="right" vertical="center"/>
      <protection locked="0"/>
    </xf>
    <xf numFmtId="38" fontId="6" fillId="12" borderId="8"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xf>
    <xf numFmtId="38" fontId="6" fillId="5" borderId="8" xfId="1" applyFont="1" applyFill="1" applyBorder="1" applyAlignment="1" applyProtection="1">
      <alignment horizontal="right" vertical="center" shrinkToFit="1"/>
      <protection locked="0"/>
    </xf>
    <xf numFmtId="0" fontId="6" fillId="2" borderId="5" xfId="0" applyFont="1" applyFill="1" applyBorder="1" applyAlignment="1">
      <alignment horizontal="left" vertical="center" wrapText="1" shrinkToFit="1"/>
    </xf>
    <xf numFmtId="38" fontId="6" fillId="12" borderId="5" xfId="1" applyFont="1" applyFill="1" applyBorder="1" applyAlignment="1" applyProtection="1">
      <alignment horizontal="right" vertical="center"/>
      <protection locked="0"/>
    </xf>
    <xf numFmtId="38" fontId="6" fillId="12" borderId="4" xfId="1" applyFont="1" applyFill="1" applyBorder="1" applyAlignment="1" applyProtection="1">
      <alignment horizontal="right" vertical="center"/>
      <protection locked="0"/>
    </xf>
    <xf numFmtId="38" fontId="6" fillId="2" borderId="4" xfId="1" applyFont="1" applyFill="1" applyBorder="1" applyAlignment="1" applyProtection="1">
      <alignment horizontal="right" vertical="center"/>
    </xf>
    <xf numFmtId="38" fontId="6" fillId="5" borderId="4" xfId="1" applyFont="1" applyFill="1" applyBorder="1" applyAlignment="1" applyProtection="1">
      <alignment horizontal="right" vertical="center" shrinkToFit="1"/>
      <protection locked="0"/>
    </xf>
    <xf numFmtId="0" fontId="6" fillId="0" borderId="1" xfId="0" applyFont="1" applyBorder="1" applyAlignment="1" applyProtection="1">
      <alignment horizontal="left" vertical="center"/>
      <protection locked="0"/>
    </xf>
    <xf numFmtId="0" fontId="6" fillId="0" borderId="3" xfId="0" applyFont="1" applyBorder="1" applyAlignment="1" applyProtection="1">
      <alignment vertical="center"/>
      <protection locked="0"/>
    </xf>
    <xf numFmtId="0" fontId="6" fillId="0" borderId="8" xfId="0" applyFont="1" applyBorder="1" applyAlignment="1" applyProtection="1">
      <alignment horizontal="left" vertical="center"/>
      <protection locked="0"/>
    </xf>
    <xf numFmtId="38" fontId="6" fillId="12" borderId="9" xfId="1" applyFont="1" applyFill="1" applyBorder="1" applyAlignment="1" applyProtection="1">
      <alignment horizontal="right" vertical="center"/>
      <protection locked="0"/>
    </xf>
    <xf numFmtId="0" fontId="6" fillId="12" borderId="0" xfId="0" applyFont="1" applyFill="1" applyAlignment="1" applyProtection="1">
      <alignment vertical="center"/>
      <protection locked="0"/>
    </xf>
    <xf numFmtId="0" fontId="6" fillId="12" borderId="9" xfId="0" applyFont="1" applyFill="1" applyBorder="1" applyAlignment="1" applyProtection="1">
      <alignment vertical="center"/>
      <protection locked="0"/>
    </xf>
    <xf numFmtId="38" fontId="6" fillId="12" borderId="9" xfId="1" applyFont="1" applyFill="1" applyBorder="1" applyAlignment="1" applyProtection="1">
      <alignment vertical="center"/>
      <protection locked="0"/>
    </xf>
    <xf numFmtId="38" fontId="6" fillId="12" borderId="10" xfId="1" applyFont="1" applyFill="1" applyBorder="1" applyAlignment="1" applyProtection="1">
      <alignment vertical="center"/>
      <protection locked="0"/>
    </xf>
    <xf numFmtId="0" fontId="7" fillId="5" borderId="51" xfId="0" applyFont="1" applyFill="1" applyBorder="1" applyAlignment="1">
      <alignment vertical="center"/>
    </xf>
    <xf numFmtId="0" fontId="7" fillId="5" borderId="52" xfId="0" applyFont="1" applyFill="1" applyBorder="1" applyAlignment="1">
      <alignment vertical="center"/>
    </xf>
    <xf numFmtId="0" fontId="7" fillId="5" borderId="14" xfId="3" applyFont="1" applyFill="1" applyBorder="1" applyAlignment="1">
      <alignment horizontal="center" vertical="center"/>
    </xf>
    <xf numFmtId="0" fontId="7" fillId="5" borderId="11" xfId="3" applyFont="1" applyFill="1" applyBorder="1" applyAlignment="1">
      <alignment horizontal="center" vertical="center"/>
    </xf>
    <xf numFmtId="0" fontId="7" fillId="5" borderId="3" xfId="3" applyFont="1" applyFill="1" applyBorder="1" applyAlignment="1">
      <alignment horizontal="center" vertical="center"/>
    </xf>
    <xf numFmtId="0" fontId="7" fillId="5" borderId="1" xfId="3" applyFont="1" applyFill="1" applyBorder="1" applyAlignment="1">
      <alignment horizontal="center" vertical="center"/>
    </xf>
    <xf numFmtId="0" fontId="7" fillId="5" borderId="6" xfId="3" applyFont="1" applyFill="1" applyBorder="1" applyAlignment="1">
      <alignment horizontal="center" vertical="center"/>
    </xf>
    <xf numFmtId="0" fontId="7" fillId="5" borderId="7" xfId="0" applyFont="1" applyFill="1" applyBorder="1"/>
    <xf numFmtId="0" fontId="7" fillId="5" borderId="5" xfId="0" applyFont="1" applyFill="1" applyBorder="1"/>
    <xf numFmtId="0" fontId="22" fillId="0" borderId="0" xfId="0" applyFont="1" applyAlignment="1">
      <alignment horizontal="center"/>
    </xf>
    <xf numFmtId="0" fontId="7" fillId="0" borderId="11" xfId="0" applyFont="1" applyBorder="1" applyAlignment="1">
      <alignment horizontal="distributed" indent="2"/>
    </xf>
    <xf numFmtId="0" fontId="7" fillId="0" borderId="11" xfId="0" applyFont="1" applyBorder="1" applyAlignment="1">
      <alignment horizontal="center"/>
    </xf>
    <xf numFmtId="0" fontId="7" fillId="0" borderId="11" xfId="0" applyFont="1" applyBorder="1" applyAlignment="1">
      <alignment horizontal="center" shrinkToFit="1"/>
    </xf>
    <xf numFmtId="0" fontId="7" fillId="0" borderId="6" xfId="0" applyFont="1" applyBorder="1"/>
    <xf numFmtId="0" fontId="7" fillId="0" borderId="6" xfId="0" applyFont="1" applyBorder="1" applyAlignment="1">
      <alignment horizontal="center"/>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7" xfId="0" applyFont="1" applyBorder="1"/>
    <xf numFmtId="0" fontId="7" fillId="0" borderId="7" xfId="0" applyFont="1" applyBorder="1" applyAlignment="1">
      <alignment horizontal="center"/>
    </xf>
    <xf numFmtId="57" fontId="7" fillId="0" borderId="8" xfId="0" applyNumberFormat="1" applyFont="1" applyBorder="1" applyAlignment="1">
      <alignment horizontal="center"/>
    </xf>
    <xf numFmtId="57" fontId="7" fillId="0" borderId="9" xfId="0" applyNumberFormat="1"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56" fontId="7" fillId="0" borderId="8" xfId="0" applyNumberFormat="1" applyFont="1" applyBorder="1" applyAlignment="1">
      <alignment horizontal="center"/>
    </xf>
    <xf numFmtId="56" fontId="7" fillId="0" borderId="9" xfId="0" applyNumberFormat="1" applyFont="1" applyBorder="1" applyAlignment="1">
      <alignment horizontal="center"/>
    </xf>
    <xf numFmtId="0" fontId="7" fillId="0" borderId="54" xfId="0" applyFont="1" applyBorder="1"/>
    <xf numFmtId="0" fontId="7" fillId="0" borderId="55" xfId="0" applyFont="1" applyBorder="1"/>
    <xf numFmtId="0" fontId="7" fillId="0" borderId="56" xfId="0" applyFont="1" applyBorder="1" applyAlignment="1">
      <alignment horizontal="center"/>
    </xf>
    <xf numFmtId="0" fontId="7" fillId="0" borderId="56" xfId="0" applyFont="1" applyBorder="1"/>
    <xf numFmtId="0" fontId="7" fillId="0" borderId="57" xfId="0" applyFont="1" applyBorder="1" applyAlignment="1">
      <alignment horizontal="center"/>
    </xf>
    <xf numFmtId="0" fontId="34" fillId="0" borderId="58" xfId="0" applyFont="1" applyBorder="1" applyAlignment="1">
      <alignment horizontal="center"/>
    </xf>
    <xf numFmtId="0" fontId="7" fillId="0" borderId="5" xfId="0" applyFont="1" applyBorder="1"/>
    <xf numFmtId="0" fontId="27" fillId="0" borderId="0" xfId="0" applyFont="1" applyAlignment="1">
      <alignment vertical="center"/>
    </xf>
    <xf numFmtId="0" fontId="31" fillId="0" borderId="0" xfId="0" applyFont="1" applyAlignment="1">
      <alignment horizontal="right" vertical="center"/>
    </xf>
    <xf numFmtId="0" fontId="20" fillId="0" borderId="0" xfId="0" applyFont="1" applyAlignment="1">
      <alignment vertical="center"/>
    </xf>
    <xf numFmtId="177" fontId="31" fillId="0" borderId="73" xfId="0" applyNumberFormat="1" applyFont="1" applyBorder="1" applyAlignment="1" applyProtection="1">
      <alignment vertical="center"/>
      <protection locked="0"/>
    </xf>
    <xf numFmtId="177" fontId="31" fillId="0" borderId="0" xfId="0" applyNumberFormat="1" applyFont="1" applyAlignment="1">
      <alignment vertical="center"/>
    </xf>
    <xf numFmtId="0" fontId="9" fillId="0" borderId="0" xfId="0" applyFont="1" applyAlignment="1">
      <alignment vertical="top"/>
    </xf>
    <xf numFmtId="0" fontId="9" fillId="0" borderId="0" xfId="0" applyFont="1" applyAlignment="1">
      <alignment vertical="top" wrapText="1"/>
    </xf>
    <xf numFmtId="0" fontId="48" fillId="0" borderId="0" xfId="0" applyFont="1" applyAlignment="1">
      <alignment horizontal="left" vertical="top"/>
    </xf>
    <xf numFmtId="38" fontId="6" fillId="0" borderId="8"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shrinkToFit="1"/>
      <protection locked="0"/>
    </xf>
    <xf numFmtId="38" fontId="6" fillId="2" borderId="4" xfId="1" applyFont="1" applyFill="1" applyBorder="1" applyAlignment="1" applyProtection="1">
      <alignment horizontal="right" vertical="center" shrinkToFit="1"/>
      <protection locked="0"/>
    </xf>
    <xf numFmtId="0" fontId="6" fillId="0" borderId="0" xfId="0" applyFont="1" applyFill="1"/>
    <xf numFmtId="38" fontId="6" fillId="0" borderId="0" xfId="2" applyFont="1" applyFill="1" applyBorder="1" applyAlignment="1">
      <alignment horizontal="center" vertical="center"/>
    </xf>
    <xf numFmtId="0" fontId="6" fillId="0" borderId="0" xfId="0" applyFont="1" applyBorder="1"/>
    <xf numFmtId="0" fontId="39" fillId="0" borderId="0" xfId="0" applyFont="1" applyBorder="1"/>
    <xf numFmtId="0" fontId="39" fillId="0" borderId="8" xfId="0" applyFont="1" applyFill="1" applyBorder="1" applyAlignment="1">
      <alignment horizontal="right" vertical="center"/>
    </xf>
    <xf numFmtId="0" fontId="39" fillId="0" borderId="9" xfId="0" applyFont="1" applyFill="1" applyBorder="1" applyAlignment="1">
      <alignment vertical="center"/>
    </xf>
    <xf numFmtId="0" fontId="39" fillId="0" borderId="8" xfId="0" applyFont="1" applyFill="1" applyBorder="1" applyAlignment="1">
      <alignment horizontal="right"/>
    </xf>
    <xf numFmtId="0" fontId="39" fillId="0" borderId="9" xfId="0" applyFont="1" applyFill="1" applyBorder="1"/>
    <xf numFmtId="0" fontId="9" fillId="0" borderId="1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 xfId="0" applyFont="1" applyBorder="1" applyAlignment="1">
      <alignment horizontal="center" vertical="center" wrapText="1"/>
    </xf>
    <xf numFmtId="0" fontId="12" fillId="0" borderId="0" xfId="0" applyFont="1" applyAlignment="1" applyProtection="1">
      <alignment vertical="center"/>
      <protection locked="0"/>
    </xf>
    <xf numFmtId="0" fontId="67" fillId="0" borderId="0" xfId="0" applyFont="1" applyAlignment="1" applyProtection="1">
      <alignment vertical="center"/>
      <protection locked="0"/>
    </xf>
    <xf numFmtId="0" fontId="12" fillId="0" borderId="0" xfId="0" applyFont="1" applyAlignment="1" applyProtection="1">
      <alignment horizontal="centerContinuous" vertical="center"/>
      <protection locked="0"/>
    </xf>
    <xf numFmtId="0" fontId="12" fillId="0" borderId="6" xfId="0" applyFont="1" applyBorder="1" applyAlignment="1" applyProtection="1">
      <alignment vertical="center"/>
      <protection locked="0"/>
    </xf>
    <xf numFmtId="0" fontId="12" fillId="0" borderId="1"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2" fillId="0" borderId="7" xfId="0" applyFont="1" applyBorder="1" applyAlignment="1" applyProtection="1">
      <alignment vertical="center"/>
      <protection locked="0"/>
    </xf>
    <xf numFmtId="0" fontId="12" fillId="0" borderId="5" xfId="0" applyFont="1" applyBorder="1" applyAlignment="1" applyProtection="1">
      <alignment vertical="center"/>
      <protection locked="0"/>
    </xf>
    <xf numFmtId="0" fontId="12" fillId="0" borderId="5"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7" fillId="13" borderId="5" xfId="0" applyFont="1" applyFill="1" applyBorder="1" applyAlignment="1" applyProtection="1">
      <alignment horizontal="center" vertical="center"/>
      <protection locked="0"/>
    </xf>
    <xf numFmtId="0" fontId="3" fillId="0" borderId="6" xfId="0" applyFont="1" applyBorder="1" applyAlignment="1" applyProtection="1">
      <alignment vertical="center"/>
      <protection locked="0"/>
    </xf>
    <xf numFmtId="0" fontId="12" fillId="0" borderId="6" xfId="0" applyFont="1" applyBorder="1" applyAlignment="1" applyProtection="1">
      <alignment horizontal="right" vertical="center"/>
      <protection locked="0"/>
    </xf>
    <xf numFmtId="0" fontId="12" fillId="0" borderId="1" xfId="0" applyFont="1" applyBorder="1" applyAlignment="1" applyProtection="1">
      <alignment horizontal="right" vertical="center"/>
      <protection locked="0"/>
    </xf>
    <xf numFmtId="0" fontId="17" fillId="13" borderId="6" xfId="0" applyFont="1" applyFill="1" applyBorder="1" applyAlignment="1" applyProtection="1">
      <alignment horizontal="right" vertical="center"/>
      <protection locked="0"/>
    </xf>
    <xf numFmtId="0" fontId="3" fillId="2" borderId="7" xfId="0" applyFont="1" applyFill="1" applyBorder="1" applyAlignment="1">
      <alignment vertical="center"/>
    </xf>
    <xf numFmtId="38" fontId="12" fillId="12" borderId="7" xfId="1" applyFont="1" applyFill="1" applyBorder="1" applyAlignment="1" applyProtection="1">
      <alignment horizontal="right" vertical="center"/>
      <protection locked="0"/>
    </xf>
    <xf numFmtId="38" fontId="12" fillId="12" borderId="8" xfId="1" applyFont="1" applyFill="1" applyBorder="1" applyAlignment="1" applyProtection="1">
      <alignment horizontal="right" vertical="center"/>
      <protection locked="0"/>
    </xf>
    <xf numFmtId="38" fontId="12" fillId="2" borderId="8" xfId="1" applyFont="1" applyFill="1" applyBorder="1" applyAlignment="1" applyProtection="1">
      <alignment horizontal="right" vertical="center"/>
    </xf>
    <xf numFmtId="38" fontId="12" fillId="14" borderId="8" xfId="1" applyFont="1" applyFill="1" applyBorder="1" applyAlignment="1" applyProtection="1">
      <alignment horizontal="right" vertical="center"/>
      <protection locked="0"/>
    </xf>
    <xf numFmtId="38" fontId="12" fillId="2" borderId="7" xfId="1" applyFont="1" applyFill="1" applyBorder="1" applyAlignment="1" applyProtection="1">
      <alignment horizontal="right" vertical="center"/>
    </xf>
    <xf numFmtId="0" fontId="3" fillId="2" borderId="5" xfId="0" applyFont="1" applyFill="1" applyBorder="1" applyAlignment="1">
      <alignment vertical="center"/>
    </xf>
    <xf numFmtId="38" fontId="12" fillId="12" borderId="5" xfId="1" applyFont="1" applyFill="1" applyBorder="1" applyAlignment="1" applyProtection="1">
      <alignment horizontal="right" vertical="center"/>
      <protection locked="0"/>
    </xf>
    <xf numFmtId="38" fontId="12" fillId="12" borderId="4" xfId="1" applyFont="1" applyFill="1" applyBorder="1" applyAlignment="1" applyProtection="1">
      <alignment horizontal="right" vertical="center"/>
      <protection locked="0"/>
    </xf>
    <xf numFmtId="38" fontId="12" fillId="2" borderId="4" xfId="1" applyFont="1" applyFill="1" applyBorder="1" applyAlignment="1" applyProtection="1">
      <alignment horizontal="right" vertical="center"/>
    </xf>
    <xf numFmtId="38" fontId="12" fillId="14" borderId="4" xfId="1" applyFont="1" applyFill="1" applyBorder="1" applyAlignment="1" applyProtection="1">
      <alignment horizontal="right" vertical="center"/>
      <protection locked="0"/>
    </xf>
    <xf numFmtId="38" fontId="12" fillId="2" borderId="5" xfId="1" applyFont="1" applyFill="1" applyBorder="1" applyAlignment="1" applyProtection="1">
      <alignment horizontal="right" vertical="center"/>
    </xf>
    <xf numFmtId="0" fontId="12" fillId="0" borderId="11" xfId="0" applyFont="1" applyBorder="1" applyAlignment="1" applyProtection="1">
      <alignment horizontal="center" vertical="center"/>
      <protection locked="0"/>
    </xf>
    <xf numFmtId="38" fontId="12" fillId="2" borderId="11" xfId="1" applyFont="1" applyFill="1" applyBorder="1" applyAlignment="1" applyProtection="1">
      <alignment horizontal="right" vertical="center"/>
    </xf>
    <xf numFmtId="38" fontId="17" fillId="13" borderId="120" xfId="1" applyFont="1" applyFill="1" applyBorder="1" applyAlignment="1" applyProtection="1">
      <alignment horizontal="right" vertical="center"/>
    </xf>
    <xf numFmtId="0" fontId="12" fillId="0" borderId="0" xfId="0" applyFont="1" applyAlignment="1" applyProtection="1">
      <alignment horizontal="center" vertical="center"/>
      <protection locked="0"/>
    </xf>
    <xf numFmtId="0" fontId="3" fillId="0" borderId="8" xfId="0" applyFont="1" applyBorder="1" applyAlignment="1" applyProtection="1">
      <alignment vertical="center"/>
      <protection locked="0"/>
    </xf>
    <xf numFmtId="0" fontId="12" fillId="0" borderId="9" xfId="0" applyFont="1" applyBorder="1" applyAlignment="1" applyProtection="1">
      <alignment vertical="center"/>
      <protection locked="0"/>
    </xf>
    <xf numFmtId="0" fontId="12" fillId="0" borderId="8" xfId="0" applyFont="1" applyBorder="1" applyAlignment="1" applyProtection="1">
      <alignment vertical="center"/>
      <protection locked="0"/>
    </xf>
    <xf numFmtId="0" fontId="12" fillId="0" borderId="9" xfId="0" applyFont="1" applyBorder="1" applyAlignment="1" applyProtection="1">
      <alignment horizontal="right" vertical="center"/>
      <protection locked="0"/>
    </xf>
    <xf numFmtId="0" fontId="12" fillId="0" borderId="8" xfId="0" applyFont="1" applyBorder="1" applyAlignment="1" applyProtection="1">
      <alignment horizontal="right" vertical="center"/>
      <protection locked="0"/>
    </xf>
    <xf numFmtId="0" fontId="3" fillId="0" borderId="8"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9" xfId="0" applyFont="1" applyBorder="1" applyAlignment="1" applyProtection="1">
      <alignment horizontal="left" vertical="center"/>
      <protection locked="0"/>
    </xf>
    <xf numFmtId="38" fontId="12" fillId="12" borderId="9" xfId="1" applyFont="1" applyFill="1" applyBorder="1" applyAlignment="1" applyProtection="1">
      <alignment vertical="center"/>
      <protection locked="0"/>
    </xf>
    <xf numFmtId="0" fontId="12" fillId="12" borderId="8" xfId="0" applyFont="1" applyFill="1" applyBorder="1" applyAlignment="1" applyProtection="1">
      <alignment horizontal="left" vertical="center"/>
      <protection locked="0"/>
    </xf>
    <xf numFmtId="0" fontId="12" fillId="12" borderId="0" xfId="0" applyFont="1" applyFill="1" applyAlignment="1" applyProtection="1">
      <alignment vertical="center"/>
      <protection locked="0"/>
    </xf>
    <xf numFmtId="0" fontId="12" fillId="12" borderId="9" xfId="0" applyFont="1" applyFill="1" applyBorder="1" applyAlignment="1" applyProtection="1">
      <alignment vertical="center"/>
      <protection locked="0"/>
    </xf>
    <xf numFmtId="20" fontId="12" fillId="0" borderId="9" xfId="0" applyNumberFormat="1" applyFont="1" applyBorder="1" applyAlignment="1" applyProtection="1">
      <alignment horizontal="left" vertical="center"/>
      <protection locked="0"/>
    </xf>
    <xf numFmtId="6" fontId="12" fillId="0" borderId="9" xfId="11" applyFont="1" applyBorder="1" applyAlignment="1" applyProtection="1">
      <alignment horizontal="left" vertical="center"/>
      <protection locked="0"/>
    </xf>
    <xf numFmtId="0" fontId="12" fillId="0" borderId="14" xfId="0" applyFont="1" applyBorder="1" applyAlignment="1" applyProtection="1">
      <alignment vertical="center"/>
      <protection locked="0"/>
    </xf>
    <xf numFmtId="38" fontId="12" fillId="12" borderId="10" xfId="0" applyNumberFormat="1" applyFont="1" applyFill="1" applyBorder="1" applyAlignment="1" applyProtection="1">
      <alignment vertical="center"/>
      <protection locked="0"/>
    </xf>
    <xf numFmtId="0" fontId="12" fillId="0" borderId="15" xfId="0" applyFont="1" applyBorder="1" applyAlignment="1" applyProtection="1">
      <alignment vertical="center"/>
      <protection locked="0"/>
    </xf>
    <xf numFmtId="0" fontId="12" fillId="0" borderId="10" xfId="0" applyFont="1" applyBorder="1" applyAlignment="1" applyProtection="1">
      <alignment vertical="center"/>
      <protection locked="0"/>
    </xf>
    <xf numFmtId="38" fontId="40" fillId="10" borderId="8" xfId="1" applyFont="1" applyFill="1" applyBorder="1" applyAlignment="1" applyProtection="1">
      <alignment horizontal="right" vertical="center"/>
      <protection locked="0"/>
    </xf>
    <xf numFmtId="38" fontId="40" fillId="10" borderId="4" xfId="1" applyFont="1" applyFill="1" applyBorder="1" applyAlignment="1" applyProtection="1">
      <alignment horizontal="right" vertical="center"/>
      <protection locked="0"/>
    </xf>
    <xf numFmtId="0" fontId="6" fillId="0" borderId="0" xfId="0" applyFont="1" applyAlignment="1">
      <alignment horizontal="right"/>
    </xf>
    <xf numFmtId="0" fontId="13" fillId="0" borderId="0" xfId="0" applyFont="1" applyAlignment="1">
      <alignment horizontal="center" shrinkToFit="1"/>
    </xf>
    <xf numFmtId="0" fontId="6" fillId="0" borderId="0" xfId="0" applyFont="1" applyAlignment="1">
      <alignment horizontal="left" vertical="top" wrapText="1"/>
    </xf>
    <xf numFmtId="0" fontId="6" fillId="0" borderId="0" xfId="0" applyFont="1" applyAlignment="1">
      <alignment horizontal="center"/>
    </xf>
    <xf numFmtId="0" fontId="13" fillId="0" borderId="8" xfId="0" applyFont="1" applyBorder="1" applyAlignment="1">
      <alignment horizontal="center" wrapText="1" shrinkToFit="1"/>
    </xf>
    <xf numFmtId="38" fontId="23" fillId="0" borderId="0" xfId="2" applyFont="1" applyFill="1" applyBorder="1" applyAlignment="1" applyProtection="1"/>
    <xf numFmtId="38" fontId="6" fillId="0" borderId="0" xfId="2" applyFont="1" applyBorder="1" applyAlignment="1" applyProtection="1">
      <alignment horizontal="center"/>
    </xf>
    <xf numFmtId="38" fontId="23" fillId="0" borderId="0" xfId="2" applyFont="1" applyBorder="1" applyAlignment="1" applyProtection="1">
      <alignment horizontal="center"/>
    </xf>
    <xf numFmtId="38" fontId="6" fillId="0" borderId="0" xfId="2" applyFont="1" applyFill="1" applyBorder="1" applyAlignment="1" applyProtection="1">
      <alignment horizontal="center"/>
    </xf>
    <xf numFmtId="38" fontId="6" fillId="0" borderId="0" xfId="2" applyFont="1" applyFill="1" applyBorder="1" applyAlignment="1" applyProtection="1">
      <alignment horizontal="center" wrapText="1"/>
    </xf>
    <xf numFmtId="0" fontId="6" fillId="0" borderId="0" xfId="0" applyFont="1"/>
    <xf numFmtId="0" fontId="17" fillId="2" borderId="8" xfId="0" applyFont="1" applyFill="1" applyBorder="1" applyAlignment="1" applyProtection="1">
      <alignment vertical="center"/>
      <protection locked="0"/>
    </xf>
    <xf numFmtId="0" fontId="17" fillId="2" borderId="0" xfId="0" applyFont="1" applyFill="1" applyBorder="1" applyAlignment="1" applyProtection="1">
      <alignment vertical="center"/>
      <protection locked="0"/>
    </xf>
    <xf numFmtId="0" fontId="6" fillId="2" borderId="0" xfId="0" applyFont="1" applyFill="1" applyBorder="1" applyAlignment="1" applyProtection="1">
      <alignment vertical="center"/>
      <protection locked="0"/>
    </xf>
    <xf numFmtId="0" fontId="69" fillId="0" borderId="0" xfId="0" applyFont="1" applyAlignment="1">
      <alignment horizontal="right"/>
    </xf>
    <xf numFmtId="0" fontId="69" fillId="0" borderId="0" xfId="0" applyFont="1"/>
    <xf numFmtId="0" fontId="68" fillId="0" borderId="0" xfId="0" applyFont="1" applyBorder="1" applyAlignment="1">
      <alignment horizontal="left" vertical="center" wrapText="1"/>
    </xf>
    <xf numFmtId="0" fontId="16" fillId="0" borderId="0" xfId="0" applyFont="1" applyBorder="1"/>
    <xf numFmtId="0" fontId="16" fillId="0" borderId="0" xfId="0" applyFont="1" applyFill="1" applyBorder="1"/>
    <xf numFmtId="0" fontId="68" fillId="0" borderId="8" xfId="0" applyFont="1" applyBorder="1" applyAlignment="1">
      <alignment horizontal="left" vertical="center" wrapText="1"/>
    </xf>
    <xf numFmtId="38" fontId="70" fillId="0" borderId="0" xfId="2" applyFont="1" applyBorder="1" applyAlignment="1" applyProtection="1"/>
    <xf numFmtId="0" fontId="69" fillId="0" borderId="9" xfId="0" applyFont="1" applyBorder="1"/>
    <xf numFmtId="0" fontId="69" fillId="0" borderId="0" xfId="0" applyFont="1" applyAlignment="1">
      <alignment vertical="center"/>
    </xf>
    <xf numFmtId="0" fontId="69" fillId="0" borderId="8" xfId="0" applyFont="1" applyBorder="1" applyAlignment="1">
      <alignment horizontal="right" vertical="center"/>
    </xf>
    <xf numFmtId="0" fontId="69" fillId="0" borderId="9" xfId="0" applyFont="1" applyBorder="1" applyAlignment="1">
      <alignment vertical="center"/>
    </xf>
    <xf numFmtId="38" fontId="69" fillId="0" borderId="0" xfId="2" applyFont="1" applyFill="1" applyBorder="1" applyAlignment="1" applyProtection="1">
      <alignment horizontal="center"/>
    </xf>
    <xf numFmtId="0" fontId="47" fillId="0" borderId="0" xfId="0" applyFont="1" applyAlignment="1">
      <alignment horizontal="center" vertical="center" wrapText="1"/>
    </xf>
    <xf numFmtId="38" fontId="70" fillId="0" borderId="0" xfId="2" applyFont="1" applyFill="1" applyBorder="1" applyAlignment="1" applyProtection="1">
      <alignment horizontal="right" vertical="center"/>
    </xf>
    <xf numFmtId="0" fontId="16" fillId="0" borderId="8" xfId="0" applyFont="1" applyBorder="1"/>
    <xf numFmtId="0" fontId="39" fillId="0" borderId="0" xfId="0" applyFont="1" applyAlignment="1">
      <alignment horizontal="left" vertical="top" wrapText="1"/>
    </xf>
    <xf numFmtId="38" fontId="39" fillId="0" borderId="0" xfId="2" applyFont="1" applyBorder="1" applyAlignment="1" applyProtection="1">
      <alignment horizontal="center" vertical="center"/>
    </xf>
    <xf numFmtId="0" fontId="45" fillId="0" borderId="0" xfId="0" applyFont="1" applyAlignment="1">
      <alignment vertical="center"/>
    </xf>
    <xf numFmtId="38" fontId="43" fillId="0" borderId="0" xfId="2" applyFont="1" applyBorder="1" applyAlignment="1" applyProtection="1">
      <alignment horizontal="center"/>
    </xf>
    <xf numFmtId="38" fontId="43" fillId="0" borderId="0" xfId="2" applyFont="1" applyFill="1" applyBorder="1" applyAlignment="1" applyProtection="1">
      <alignment vertical="center"/>
    </xf>
    <xf numFmtId="0" fontId="39" fillId="0" borderId="0" xfId="0" applyFont="1" applyAlignment="1">
      <alignment vertical="center"/>
    </xf>
    <xf numFmtId="38" fontId="39" fillId="0" borderId="0" xfId="2" applyFont="1" applyBorder="1" applyAlignment="1" applyProtection="1">
      <alignment horizontal="center"/>
    </xf>
    <xf numFmtId="0" fontId="39" fillId="0" borderId="0" xfId="0" applyFont="1" applyAlignment="1">
      <alignment horizontal="distributed"/>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38" fontId="39" fillId="0" borderId="0" xfId="2" applyFont="1" applyFill="1" applyBorder="1" applyAlignment="1" applyProtection="1">
      <alignment shrinkToFit="1"/>
    </xf>
    <xf numFmtId="0" fontId="44" fillId="0" borderId="8" xfId="0" applyFont="1" applyBorder="1" applyAlignment="1">
      <alignment horizontal="center" wrapText="1" shrinkToFit="1"/>
    </xf>
    <xf numFmtId="0" fontId="44" fillId="0" borderId="0" xfId="0" applyFont="1" applyAlignment="1">
      <alignment horizontal="center" shrinkToFit="1"/>
    </xf>
    <xf numFmtId="38" fontId="39" fillId="0" borderId="0" xfId="2" applyFont="1" applyFill="1" applyBorder="1" applyAlignment="1" applyProtection="1">
      <alignment horizontal="center" wrapText="1"/>
    </xf>
    <xf numFmtId="38" fontId="39" fillId="0" borderId="0" xfId="2" applyFont="1" applyFill="1" applyBorder="1" applyAlignment="1" applyProtection="1">
      <alignment horizontal="center"/>
    </xf>
    <xf numFmtId="0" fontId="39" fillId="0" borderId="8" xfId="0" applyFont="1" applyBorder="1" applyAlignment="1">
      <alignment horizontal="center" shrinkToFit="1"/>
    </xf>
    <xf numFmtId="0" fontId="39" fillId="0" borderId="0" xfId="0" applyFont="1" applyAlignment="1">
      <alignment horizontal="center" shrinkToFit="1"/>
    </xf>
    <xf numFmtId="0" fontId="44" fillId="0" borderId="8" xfId="0" applyFont="1" applyBorder="1" applyAlignment="1">
      <alignment horizontal="center" wrapText="1"/>
    </xf>
    <xf numFmtId="0" fontId="44" fillId="0" borderId="0" xfId="0" applyFont="1" applyAlignment="1">
      <alignment horizontal="center" wrapText="1"/>
    </xf>
    <xf numFmtId="38" fontId="39" fillId="0" borderId="0" xfId="2" applyFont="1" applyBorder="1" applyAlignment="1">
      <alignment horizontal="center" vertical="center"/>
    </xf>
    <xf numFmtId="0" fontId="44" fillId="0" borderId="0" xfId="0" applyFont="1" applyAlignment="1">
      <alignment vertical="center"/>
    </xf>
    <xf numFmtId="0" fontId="39" fillId="0" borderId="8" xfId="0" applyFont="1" applyBorder="1" applyAlignment="1">
      <alignment shrinkToFit="1"/>
    </xf>
    <xf numFmtId="0" fontId="39" fillId="0" borderId="0" xfId="0" applyFont="1" applyAlignment="1">
      <alignment shrinkToFit="1"/>
    </xf>
    <xf numFmtId="0" fontId="43" fillId="0" borderId="0" xfId="0" applyFont="1" applyAlignment="1">
      <alignment horizontal="center" vertical="center"/>
    </xf>
    <xf numFmtId="0" fontId="48" fillId="0" borderId="0" xfId="0" applyFont="1" applyAlignment="1">
      <alignment wrapText="1" shrinkToFit="1"/>
    </xf>
    <xf numFmtId="38" fontId="43" fillId="0" borderId="0" xfId="2" applyFont="1" applyFill="1" applyBorder="1" applyAlignment="1" applyProtection="1">
      <alignment horizontal="center" vertical="center"/>
    </xf>
    <xf numFmtId="0" fontId="48" fillId="0" borderId="0" xfId="0" applyFont="1" applyAlignment="1">
      <alignment horizontal="center" wrapText="1"/>
    </xf>
    <xf numFmtId="38" fontId="43" fillId="0" borderId="0" xfId="2" applyFont="1" applyFill="1" applyBorder="1" applyAlignment="1" applyProtection="1">
      <alignment horizontal="center"/>
    </xf>
    <xf numFmtId="0" fontId="43" fillId="0" borderId="0" xfId="0" applyFont="1" applyFill="1" applyAlignment="1">
      <alignment horizontal="center" vertical="center"/>
    </xf>
    <xf numFmtId="0" fontId="15" fillId="0" borderId="13" xfId="0" applyFont="1" applyBorder="1"/>
    <xf numFmtId="0" fontId="15" fillId="0" borderId="4" xfId="0" applyFont="1" applyBorder="1"/>
    <xf numFmtId="0" fontId="15" fillId="0" borderId="12" xfId="0" applyFont="1" applyBorder="1"/>
    <xf numFmtId="0" fontId="39" fillId="0" borderId="13" xfId="0" applyFont="1" applyBorder="1"/>
    <xf numFmtId="38" fontId="43" fillId="0" borderId="0" xfId="2" applyFont="1" applyBorder="1" applyAlignment="1" applyProtection="1"/>
    <xf numFmtId="38" fontId="39" fillId="0" borderId="0" xfId="2" applyFont="1" applyBorder="1" applyAlignment="1"/>
    <xf numFmtId="38" fontId="39" fillId="0" borderId="0" xfId="2" applyFont="1" applyFill="1" applyBorder="1" applyAlignment="1">
      <alignment horizontal="center" vertical="center"/>
    </xf>
    <xf numFmtId="0" fontId="39" fillId="0" borderId="8" xfId="0" applyFont="1" applyBorder="1" applyAlignment="1">
      <alignment vertical="center"/>
    </xf>
    <xf numFmtId="0" fontId="44" fillId="0" borderId="0" xfId="0" applyFont="1" applyAlignment="1">
      <alignment horizontal="center" vertical="center" wrapText="1"/>
    </xf>
    <xf numFmtId="0" fontId="44" fillId="0" borderId="8" xfId="0" applyFont="1" applyBorder="1" applyAlignment="1">
      <alignment wrapText="1"/>
    </xf>
    <xf numFmtId="0" fontId="72" fillId="0" borderId="8" xfId="0" applyFont="1" applyBorder="1" applyAlignment="1">
      <alignment wrapText="1"/>
    </xf>
    <xf numFmtId="0" fontId="39" fillId="0" borderId="43" xfId="0" applyFont="1" applyBorder="1" applyAlignment="1" applyProtection="1">
      <alignment horizontal="center"/>
      <protection locked="0"/>
    </xf>
    <xf numFmtId="0" fontId="43" fillId="0" borderId="0" xfId="0" applyFont="1"/>
    <xf numFmtId="0" fontId="39" fillId="0" borderId="16" xfId="0" applyFont="1" applyBorder="1" applyAlignment="1" applyProtection="1">
      <alignment horizontal="center"/>
      <protection locked="0"/>
    </xf>
    <xf numFmtId="0" fontId="39" fillId="0" borderId="0" xfId="0" applyFont="1" applyFill="1"/>
    <xf numFmtId="0" fontId="73" fillId="0" borderId="0" xfId="0" applyFont="1"/>
    <xf numFmtId="0" fontId="48" fillId="0" borderId="77" xfId="0" applyFont="1" applyBorder="1" applyAlignment="1" applyProtection="1">
      <alignment horizontal="center"/>
      <protection locked="0"/>
    </xf>
    <xf numFmtId="0" fontId="74" fillId="0" borderId="0" xfId="0" applyFont="1"/>
    <xf numFmtId="0" fontId="39" fillId="0" borderId="77" xfId="0" applyFont="1" applyBorder="1" applyAlignment="1" applyProtection="1">
      <alignment horizontal="center"/>
      <protection locked="0"/>
    </xf>
    <xf numFmtId="38" fontId="39" fillId="0" borderId="0" xfId="2" applyFont="1" applyBorder="1" applyAlignment="1" applyProtection="1"/>
    <xf numFmtId="0" fontId="10" fillId="6" borderId="8" xfId="0" applyFont="1" applyFill="1" applyBorder="1" applyAlignment="1">
      <alignment horizontal="center" vertical="center"/>
    </xf>
    <xf numFmtId="0" fontId="38" fillId="7" borderId="0" xfId="0" applyFont="1" applyFill="1" applyAlignment="1">
      <alignment horizontal="center" vertical="center"/>
    </xf>
    <xf numFmtId="0" fontId="0" fillId="0" borderId="0" xfId="0" applyAlignment="1">
      <alignment horizontal="center"/>
    </xf>
    <xf numFmtId="0" fontId="10" fillId="0" borderId="0" xfId="0" applyFont="1" applyAlignment="1">
      <alignment horizontal="left" shrinkToFit="1"/>
    </xf>
    <xf numFmtId="181" fontId="10" fillId="0" borderId="0" xfId="0" applyNumberFormat="1" applyFont="1" applyAlignment="1">
      <alignment horizontal="center"/>
    </xf>
    <xf numFmtId="0" fontId="10" fillId="0" borderId="0" xfId="0" applyFont="1" applyAlignment="1">
      <alignment horizontal="center"/>
    </xf>
    <xf numFmtId="0" fontId="10" fillId="0" borderId="0" xfId="0" applyFont="1" applyAlignment="1">
      <alignment horizontal="left"/>
    </xf>
    <xf numFmtId="0" fontId="6" fillId="0" borderId="8" xfId="0" applyFont="1" applyBorder="1" applyAlignment="1">
      <alignment horizontal="center" shrinkToFit="1"/>
    </xf>
    <xf numFmtId="0" fontId="6" fillId="0" borderId="0" xfId="0" applyFont="1" applyAlignment="1">
      <alignment horizontal="center" shrinkToFit="1"/>
    </xf>
    <xf numFmtId="38" fontId="13" fillId="2" borderId="0" xfId="6" applyFont="1" applyFill="1" applyBorder="1" applyAlignment="1">
      <alignment horizontal="center" shrinkToFit="1"/>
    </xf>
    <xf numFmtId="0" fontId="13" fillId="0" borderId="0" xfId="0" applyFont="1" applyAlignment="1">
      <alignment horizontal="left" vertical="top" wrapText="1"/>
    </xf>
    <xf numFmtId="0" fontId="16" fillId="0" borderId="0" xfId="0" applyFont="1" applyAlignment="1">
      <alignment horizontal="center"/>
    </xf>
    <xf numFmtId="38" fontId="6" fillId="3" borderId="0" xfId="0" applyNumberFormat="1" applyFont="1" applyFill="1" applyAlignment="1">
      <alignment horizontal="right"/>
    </xf>
    <xf numFmtId="0" fontId="6" fillId="3" borderId="0" xfId="0" applyFont="1" applyFill="1" applyAlignment="1">
      <alignment horizontal="right"/>
    </xf>
    <xf numFmtId="38" fontId="6" fillId="3" borderId="0" xfId="2" applyFont="1" applyFill="1" applyBorder="1" applyAlignment="1"/>
    <xf numFmtId="0" fontId="6" fillId="0" borderId="0" xfId="0" applyFont="1" applyAlignment="1">
      <alignment horizontal="left"/>
    </xf>
    <xf numFmtId="0" fontId="13" fillId="0" borderId="8" xfId="0" applyFont="1" applyBorder="1" applyAlignment="1">
      <alignment horizontal="left" shrinkToFit="1"/>
    </xf>
    <xf numFmtId="0" fontId="13" fillId="0" borderId="0" xfId="0" applyFont="1" applyAlignment="1">
      <alignment horizontal="left" shrinkToFit="1"/>
    </xf>
    <xf numFmtId="0" fontId="13" fillId="0" borderId="0" xfId="0" applyFont="1" applyAlignment="1">
      <alignment horizontal="left" vertical="top"/>
    </xf>
    <xf numFmtId="0" fontId="6" fillId="0" borderId="0" xfId="0" applyFont="1" applyAlignment="1">
      <alignment horizontal="right"/>
    </xf>
    <xf numFmtId="38" fontId="6" fillId="0" borderId="0" xfId="2" applyFont="1" applyBorder="1" applyAlignment="1">
      <alignment horizontal="right"/>
    </xf>
    <xf numFmtId="0" fontId="7" fillId="0" borderId="0" xfId="0" applyFont="1" applyAlignment="1">
      <alignment horizontal="left" vertical="center" wrapText="1"/>
    </xf>
    <xf numFmtId="0" fontId="6" fillId="0" borderId="0" xfId="0" applyFont="1" applyAlignment="1">
      <alignment horizontal="left" wrapText="1"/>
    </xf>
    <xf numFmtId="0" fontId="12" fillId="0" borderId="0" xfId="0" applyFont="1" applyAlignment="1">
      <alignment horizontal="center"/>
    </xf>
    <xf numFmtId="0" fontId="6" fillId="0" borderId="13" xfId="0" applyFont="1" applyBorder="1" applyAlignment="1">
      <alignment horizontal="left" shrinkToFit="1"/>
    </xf>
    <xf numFmtId="0" fontId="6" fillId="2" borderId="13" xfId="0" applyFont="1" applyFill="1" applyBorder="1" applyAlignment="1">
      <alignment horizontal="center"/>
    </xf>
    <xf numFmtId="0" fontId="6" fillId="0" borderId="13" xfId="0" applyFont="1" applyBorder="1" applyAlignment="1">
      <alignment horizontal="center"/>
    </xf>
    <xf numFmtId="0" fontId="13" fillId="0" borderId="0" xfId="0" applyFont="1" applyAlignment="1">
      <alignment horizontal="center" wrapText="1" shrinkToFit="1"/>
    </xf>
    <xf numFmtId="0" fontId="13" fillId="0" borderId="0" xfId="0" applyFont="1" applyAlignment="1">
      <alignment horizontal="center" shrinkToFit="1"/>
    </xf>
    <xf numFmtId="38" fontId="6" fillId="0" borderId="0" xfId="2" applyFont="1" applyBorder="1" applyAlignment="1">
      <alignment horizontal="right" wrapText="1"/>
    </xf>
    <xf numFmtId="38" fontId="6" fillId="0" borderId="0" xfId="2" applyFont="1" applyFill="1" applyBorder="1" applyAlignment="1">
      <alignment horizontal="right" wrapText="1"/>
    </xf>
    <xf numFmtId="38" fontId="6" fillId="0" borderId="0" xfId="2" applyFont="1" applyFill="1" applyBorder="1" applyAlignment="1">
      <alignment horizontal="right"/>
    </xf>
    <xf numFmtId="38" fontId="6" fillId="0" borderId="0" xfId="2" applyFont="1" applyBorder="1" applyAlignment="1">
      <alignment horizontal="center"/>
    </xf>
    <xf numFmtId="0" fontId="12" fillId="0" borderId="14"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6" xfId="0" applyFont="1" applyBorder="1" applyAlignment="1" applyProtection="1">
      <alignment horizontal="center" vertical="center" shrinkToFit="1"/>
      <protection locked="0"/>
    </xf>
    <xf numFmtId="0" fontId="12" fillId="0" borderId="7" xfId="0" applyFont="1" applyBorder="1" applyAlignment="1" applyProtection="1">
      <alignment horizontal="center" vertical="center" shrinkToFit="1"/>
      <protection locked="0"/>
    </xf>
    <xf numFmtId="0" fontId="17" fillId="13" borderId="6" xfId="0" applyFont="1" applyFill="1" applyBorder="1" applyAlignment="1" applyProtection="1">
      <alignment horizontal="center" vertical="center"/>
      <protection locked="0"/>
    </xf>
    <xf numFmtId="0" fontId="17" fillId="13" borderId="7" xfId="0" applyFont="1" applyFill="1" applyBorder="1" applyAlignment="1" applyProtection="1">
      <alignment horizontal="center" vertical="center"/>
      <protection locked="0"/>
    </xf>
    <xf numFmtId="0" fontId="17" fillId="13" borderId="6" xfId="0" applyFont="1" applyFill="1" applyBorder="1" applyAlignment="1" applyProtection="1">
      <alignment horizontal="center" vertical="center" wrapText="1" shrinkToFit="1"/>
      <protection locked="0"/>
    </xf>
    <xf numFmtId="0" fontId="17" fillId="13" borderId="7" xfId="0" applyFont="1" applyFill="1" applyBorder="1" applyAlignment="1" applyProtection="1">
      <alignment horizontal="center" vertical="center" shrinkToFit="1"/>
      <protection locked="0"/>
    </xf>
    <xf numFmtId="38" fontId="17" fillId="13" borderId="102" xfId="1" applyFont="1" applyFill="1" applyBorder="1" applyAlignment="1" applyProtection="1">
      <alignment horizontal="center" vertical="center"/>
    </xf>
    <xf numFmtId="38" fontId="17" fillId="13" borderId="103" xfId="1" applyFont="1" applyFill="1" applyBorder="1" applyAlignment="1" applyProtection="1">
      <alignment horizontal="center" vertical="center"/>
    </xf>
    <xf numFmtId="0" fontId="26" fillId="0" borderId="0" xfId="0" applyFont="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6" xfId="0" applyFont="1" applyBorder="1" applyAlignment="1" applyProtection="1">
      <alignment horizontal="center" vertical="center" wrapText="1" shrinkToFit="1"/>
      <protection locked="0"/>
    </xf>
    <xf numFmtId="0" fontId="17" fillId="0" borderId="7" xfId="0" applyFont="1" applyBorder="1" applyAlignment="1" applyProtection="1">
      <alignment horizontal="center" vertical="center" shrinkToFit="1"/>
      <protection locked="0"/>
    </xf>
    <xf numFmtId="38" fontId="17" fillId="0" borderId="102" xfId="1" applyFont="1" applyFill="1" applyBorder="1" applyAlignment="1" applyProtection="1">
      <alignment horizontal="center" vertical="center"/>
    </xf>
    <xf numFmtId="38" fontId="17" fillId="0" borderId="103" xfId="1" applyFont="1" applyFill="1" applyBorder="1" applyAlignment="1" applyProtection="1">
      <alignment horizontal="center" vertical="center"/>
    </xf>
    <xf numFmtId="0" fontId="17" fillId="0" borderId="7" xfId="0" applyFont="1" applyBorder="1" applyAlignment="1" applyProtection="1">
      <alignment horizontal="center" vertical="center" wrapText="1" shrinkToFit="1"/>
      <protection locked="0"/>
    </xf>
    <xf numFmtId="0" fontId="17" fillId="0" borderId="14" xfId="0" applyFont="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shrinkToFit="1"/>
      <protection locked="0"/>
    </xf>
    <xf numFmtId="0" fontId="40" fillId="0" borderId="1" xfId="0" applyFont="1" applyBorder="1" applyAlignment="1" applyProtection="1">
      <alignment horizontal="center" vertical="center"/>
      <protection locked="0"/>
    </xf>
    <xf numFmtId="0" fontId="40" fillId="0" borderId="2" xfId="0" applyFont="1" applyBorder="1" applyAlignment="1" applyProtection="1">
      <alignment horizontal="center" vertical="center"/>
      <protection locked="0"/>
    </xf>
    <xf numFmtId="0" fontId="40" fillId="0" borderId="3" xfId="0" applyFont="1" applyBorder="1" applyAlignment="1" applyProtection="1">
      <alignment horizontal="center" vertical="center"/>
      <protection locked="0"/>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0" fontId="17" fillId="0" borderId="8"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7" fillId="0" borderId="8" xfId="0" applyFont="1" applyBorder="1" applyAlignment="1">
      <alignment horizontal="left" vertical="top"/>
    </xf>
    <xf numFmtId="0" fontId="7" fillId="0" borderId="4" xfId="0" applyFont="1" applyBorder="1" applyAlignment="1">
      <alignment horizontal="left" vertical="top"/>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34" fillId="0" borderId="13" xfId="0" applyFont="1" applyBorder="1" applyAlignment="1">
      <alignment horizontal="center" vertical="center"/>
    </xf>
    <xf numFmtId="0" fontId="34" fillId="0" borderId="15"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8" xfId="0" applyFont="1" applyBorder="1" applyAlignment="1">
      <alignment horizontal="left" vertical="top" wrapText="1"/>
    </xf>
    <xf numFmtId="0" fontId="7" fillId="0" borderId="4" xfId="0" applyFont="1" applyBorder="1" applyAlignment="1">
      <alignment horizontal="left" vertical="top"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8" xfId="0" applyFont="1" applyBorder="1" applyAlignment="1">
      <alignment horizontal="center" vertical="center"/>
    </xf>
    <xf numFmtId="0" fontId="26" fillId="0" borderId="0" xfId="0" applyFont="1" applyAlignment="1">
      <alignment horizontal="center" vertical="center"/>
    </xf>
    <xf numFmtId="0" fontId="26" fillId="0" borderId="9" xfId="0" applyFont="1" applyBorder="1" applyAlignment="1">
      <alignment horizontal="center" vertical="center"/>
    </xf>
    <xf numFmtId="0" fontId="26" fillId="0" borderId="4" xfId="0" applyFont="1" applyBorder="1" applyAlignment="1">
      <alignment horizontal="center" vertical="center"/>
    </xf>
    <xf numFmtId="0" fontId="26" fillId="0" borderId="13" xfId="0" applyFont="1" applyBorder="1" applyAlignment="1">
      <alignment horizontal="center" vertical="center"/>
    </xf>
    <xf numFmtId="0" fontId="26" fillId="0" borderId="12" xfId="0" applyFont="1" applyBorder="1" applyAlignment="1">
      <alignment horizontal="center" vertical="center"/>
    </xf>
    <xf numFmtId="0" fontId="7" fillId="0" borderId="11" xfId="3" applyFont="1" applyBorder="1" applyAlignment="1">
      <alignment horizontal="center" vertical="center"/>
    </xf>
    <xf numFmtId="0" fontId="7" fillId="0" borderId="11" xfId="0" applyFont="1" applyBorder="1" applyAlignment="1">
      <alignment horizont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34" fillId="0" borderId="6" xfId="0" applyFont="1" applyBorder="1" applyAlignment="1">
      <alignment horizontal="center" vertical="center"/>
    </xf>
    <xf numFmtId="0" fontId="34" fillId="0" borderId="5" xfId="0" applyFont="1" applyBorder="1" applyAlignment="1">
      <alignment horizontal="center" vertical="center"/>
    </xf>
    <xf numFmtId="0" fontId="23" fillId="0" borderId="1"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4" xfId="0" applyFont="1" applyBorder="1" applyAlignment="1">
      <alignment horizontal="center" vertical="center" wrapText="1"/>
    </xf>
    <xf numFmtId="0" fontId="6" fillId="0" borderId="1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7" fillId="0" borderId="1" xfId="0" applyFont="1" applyBorder="1" applyAlignment="1">
      <alignment horizontal="left" vertical="top"/>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 xfId="0" applyFont="1" applyBorder="1" applyAlignment="1">
      <alignment horizontal="left" vertical="top" wrapText="1"/>
    </xf>
    <xf numFmtId="0" fontId="7" fillId="0" borderId="14" xfId="0" applyFont="1" applyBorder="1" applyAlignment="1">
      <alignment horizontal="center" vertical="center"/>
    </xf>
    <xf numFmtId="0" fontId="7" fillId="10" borderId="6" xfId="0" applyFont="1" applyFill="1" applyBorder="1" applyAlignment="1">
      <alignment horizontal="center" vertical="center"/>
    </xf>
    <xf numFmtId="0" fontId="7" fillId="10" borderId="5" xfId="0" applyFont="1" applyFill="1" applyBorder="1" applyAlignment="1">
      <alignment horizontal="center" vertical="center"/>
    </xf>
    <xf numFmtId="0" fontId="7" fillId="10" borderId="3" xfId="0" applyFont="1" applyFill="1" applyBorder="1" applyAlignment="1">
      <alignment horizontal="center" vertical="center"/>
    </xf>
    <xf numFmtId="0" fontId="7" fillId="10" borderId="12" xfId="0" applyFont="1" applyFill="1" applyBorder="1" applyAlignment="1">
      <alignment horizontal="center" vertical="center"/>
    </xf>
    <xf numFmtId="0" fontId="7" fillId="0" borderId="0" xfId="0" applyFont="1" applyAlignment="1">
      <alignment vertical="center"/>
    </xf>
    <xf numFmtId="0" fontId="26" fillId="0" borderId="1" xfId="0" applyFont="1" applyBorder="1" applyAlignment="1">
      <alignment horizontal="center" vertical="center" wrapText="1"/>
    </xf>
    <xf numFmtId="0" fontId="7" fillId="0" borderId="0" xfId="0" applyFont="1" applyAlignment="1">
      <alignment horizontal="center" vertical="center"/>
    </xf>
    <xf numFmtId="0" fontId="6" fillId="0" borderId="8" xfId="0" applyFont="1" applyBorder="1" applyAlignment="1">
      <alignment horizontal="center" vertical="center" wrapText="1"/>
    </xf>
    <xf numFmtId="0" fontId="12" fillId="0" borderId="0" xfId="0" applyFont="1" applyAlignment="1">
      <alignment horizontal="left" vertical="center" shrinkToFit="1"/>
    </xf>
    <xf numFmtId="0" fontId="22" fillId="0" borderId="0" xfId="0" applyFont="1" applyAlignment="1">
      <alignment horizontal="left" vertical="center" shrinkToFit="1"/>
    </xf>
    <xf numFmtId="0" fontId="7" fillId="0" borderId="1" xfId="3" applyFont="1" applyBorder="1" applyAlignment="1">
      <alignment horizontal="center" vertical="center"/>
    </xf>
    <xf numFmtId="0" fontId="7" fillId="0" borderId="3" xfId="3" applyFont="1" applyBorder="1" applyAlignment="1">
      <alignment horizontal="center" vertical="center"/>
    </xf>
    <xf numFmtId="0" fontId="7" fillId="0" borderId="4" xfId="3" applyFont="1" applyBorder="1" applyAlignment="1">
      <alignment horizontal="center" vertical="center"/>
    </xf>
    <xf numFmtId="0" fontId="7" fillId="0" borderId="12" xfId="3" applyFont="1" applyBorder="1" applyAlignment="1">
      <alignment horizontal="center" vertical="center"/>
    </xf>
    <xf numFmtId="0" fontId="60" fillId="0" borderId="0" xfId="3" applyFont="1" applyAlignment="1">
      <alignment horizontal="left"/>
    </xf>
    <xf numFmtId="0" fontId="45" fillId="0" borderId="1" xfId="0" applyFont="1" applyBorder="1" applyAlignment="1">
      <alignment horizontal="center" vertical="center"/>
    </xf>
    <xf numFmtId="0" fontId="45" fillId="0" borderId="8" xfId="0" applyFont="1" applyBorder="1" applyAlignment="1">
      <alignment horizontal="center" vertical="center"/>
    </xf>
    <xf numFmtId="0" fontId="45" fillId="0" borderId="4" xfId="0" applyFont="1" applyBorder="1" applyAlignment="1">
      <alignment horizontal="center" vertical="center"/>
    </xf>
    <xf numFmtId="0" fontId="45" fillId="0" borderId="94"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93"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92" xfId="0" applyFont="1" applyBorder="1" applyAlignment="1">
      <alignment horizontal="center" vertical="center" wrapText="1"/>
    </xf>
    <xf numFmtId="0" fontId="45"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45" fillId="0" borderId="6" xfId="0" applyFont="1" applyBorder="1" applyAlignment="1">
      <alignment horizontal="center" vertical="center" wrapText="1"/>
    </xf>
    <xf numFmtId="0" fontId="59" fillId="0" borderId="7" xfId="0" applyFont="1" applyBorder="1" applyAlignment="1"/>
    <xf numFmtId="0" fontId="59" fillId="0" borderId="5" xfId="0" applyFont="1" applyBorder="1" applyAlignment="1"/>
    <xf numFmtId="0" fontId="45" fillId="0" borderId="7"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2" xfId="0" applyFont="1" applyBorder="1" applyAlignment="1">
      <alignment horizontal="center" vertical="center"/>
    </xf>
    <xf numFmtId="0" fontId="45" fillId="0" borderId="13" xfId="0" applyFont="1" applyBorder="1" applyAlignment="1">
      <alignment horizontal="center" vertical="center"/>
    </xf>
    <xf numFmtId="0" fontId="45" fillId="0" borderId="1" xfId="3" applyFont="1" applyBorder="1" applyAlignment="1">
      <alignment horizontal="center" vertical="center"/>
    </xf>
    <xf numFmtId="0" fontId="45" fillId="0" borderId="2" xfId="3" applyFont="1" applyBorder="1" applyAlignment="1">
      <alignment horizontal="center" vertical="center"/>
    </xf>
    <xf numFmtId="0" fontId="45" fillId="0" borderId="4" xfId="3" applyFont="1" applyBorder="1" applyAlignment="1">
      <alignment horizontal="center" vertical="center"/>
    </xf>
    <xf numFmtId="0" fontId="45" fillId="0" borderId="13" xfId="3" applyFont="1" applyBorder="1" applyAlignment="1">
      <alignment horizontal="center" vertical="center"/>
    </xf>
    <xf numFmtId="0" fontId="45" fillId="0" borderId="11" xfId="0" applyFont="1" applyBorder="1" applyAlignment="1">
      <alignment horizontal="center" wrapText="1"/>
    </xf>
    <xf numFmtId="0" fontId="45" fillId="0" borderId="3" xfId="0" applyFont="1" applyBorder="1" applyAlignment="1">
      <alignment horizontal="center" vertical="center"/>
    </xf>
    <xf numFmtId="0" fontId="45" fillId="0" borderId="9" xfId="0" applyFont="1" applyBorder="1" applyAlignment="1">
      <alignment horizontal="center" vertical="center"/>
    </xf>
    <xf numFmtId="0" fontId="39" fillId="0" borderId="12" xfId="0" applyFont="1" applyBorder="1" applyAlignment="1">
      <alignment horizontal="center" vertical="center"/>
    </xf>
    <xf numFmtId="0" fontId="45" fillId="0" borderId="11" xfId="0" applyFont="1" applyBorder="1" applyAlignment="1">
      <alignment horizontal="center" vertical="center" wrapText="1"/>
    </xf>
    <xf numFmtId="0" fontId="40" fillId="0" borderId="14" xfId="0" applyFont="1" applyBorder="1" applyAlignment="1" applyProtection="1">
      <alignment horizontal="center" vertical="center"/>
      <protection locked="0"/>
    </xf>
    <xf numFmtId="0" fontId="40" fillId="0" borderId="15" xfId="0" applyFont="1" applyBorder="1" applyAlignment="1" applyProtection="1">
      <alignment horizontal="center" vertical="center"/>
      <protection locked="0"/>
    </xf>
    <xf numFmtId="0" fontId="40" fillId="0" borderId="10" xfId="0" applyFont="1" applyBorder="1" applyAlignment="1" applyProtection="1">
      <alignment horizontal="center" vertical="center"/>
      <protection locked="0"/>
    </xf>
    <xf numFmtId="0" fontId="39" fillId="0" borderId="0" xfId="0" applyFont="1" applyAlignment="1">
      <alignment horizontal="left"/>
    </xf>
    <xf numFmtId="0" fontId="62" fillId="0" borderId="0" xfId="0" applyFont="1" applyAlignment="1">
      <alignment horizontal="center"/>
    </xf>
    <xf numFmtId="0" fontId="3" fillId="0" borderId="0" xfId="0" applyFont="1" applyAlignment="1">
      <alignment horizontal="left"/>
    </xf>
    <xf numFmtId="0" fontId="61" fillId="0" borderId="97" xfId="0" applyFont="1" applyBorder="1" applyAlignment="1">
      <alignment horizontal="center" vertical="center"/>
    </xf>
    <xf numFmtId="0" fontId="61" fillId="0" borderId="96" xfId="0" applyFont="1" applyBorder="1" applyAlignment="1">
      <alignment horizontal="center" vertical="center"/>
    </xf>
    <xf numFmtId="0" fontId="7" fillId="0" borderId="97" xfId="0" applyFont="1" applyBorder="1" applyAlignment="1">
      <alignment horizontal="center" vertical="center"/>
    </xf>
    <xf numFmtId="0" fontId="7" fillId="0" borderId="96" xfId="0" applyFont="1" applyBorder="1" applyAlignment="1">
      <alignment horizontal="center" vertical="center"/>
    </xf>
    <xf numFmtId="179" fontId="57" fillId="0" borderId="1" xfId="0" applyNumberFormat="1" applyFont="1" applyBorder="1" applyAlignment="1" applyProtection="1">
      <alignment horizontal="center" vertical="center" shrinkToFit="1"/>
      <protection locked="0"/>
    </xf>
    <xf numFmtId="179" fontId="57" fillId="0" borderId="4" xfId="0" applyNumberFormat="1" applyFont="1" applyBorder="1" applyAlignment="1" applyProtection="1">
      <alignment horizontal="center" vertical="center" shrinkToFit="1"/>
      <protection locked="0"/>
    </xf>
    <xf numFmtId="0" fontId="45" fillId="0" borderId="1" xfId="0" applyFont="1" applyBorder="1" applyAlignment="1" applyProtection="1">
      <alignment horizontal="center" vertical="center" wrapText="1"/>
      <protection locked="0"/>
    </xf>
    <xf numFmtId="0" fontId="45" fillId="0" borderId="3" xfId="0" applyFont="1" applyBorder="1" applyAlignment="1" applyProtection="1">
      <alignment horizontal="center" vertical="center" wrapText="1"/>
      <protection locked="0"/>
    </xf>
    <xf numFmtId="0" fontId="45" fillId="0" borderId="4" xfId="0" applyFont="1" applyBorder="1" applyAlignment="1" applyProtection="1">
      <alignment horizontal="center" vertical="center" wrapText="1"/>
      <protection locked="0"/>
    </xf>
    <xf numFmtId="0" fontId="45" fillId="0" borderId="12" xfId="0" applyFont="1" applyBorder="1" applyAlignment="1" applyProtection="1">
      <alignment horizontal="center" vertical="center" wrapText="1"/>
      <protection locked="0"/>
    </xf>
    <xf numFmtId="0" fontId="45" fillId="0" borderId="6" xfId="0" applyFont="1" applyBorder="1" applyAlignment="1" applyProtection="1">
      <alignment horizontal="center" vertical="center" wrapText="1"/>
      <protection locked="0"/>
    </xf>
    <xf numFmtId="0" fontId="45" fillId="0" borderId="5" xfId="0" applyFont="1" applyBorder="1" applyAlignment="1" applyProtection="1">
      <alignment horizontal="center" vertical="center" wrapText="1"/>
      <protection locked="0"/>
    </xf>
    <xf numFmtId="0" fontId="45" fillId="0" borderId="11" xfId="0" applyFont="1" applyBorder="1" applyAlignment="1" applyProtection="1">
      <alignment horizontal="center" vertical="center"/>
      <protection locked="0"/>
    </xf>
    <xf numFmtId="0" fontId="45" fillId="0" borderId="6" xfId="0" applyFont="1" applyBorder="1" applyAlignment="1" applyProtection="1">
      <alignment horizontal="left" vertical="center" wrapText="1"/>
      <protection locked="0"/>
    </xf>
    <xf numFmtId="0" fontId="45" fillId="0" borderId="5" xfId="0" applyFont="1" applyBorder="1" applyAlignment="1" applyProtection="1">
      <alignment horizontal="left" vertical="center" wrapText="1"/>
      <protection locked="0"/>
    </xf>
    <xf numFmtId="0" fontId="0" fillId="0" borderId="6"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5" fillId="0" borderId="6" xfId="0" applyFont="1" applyBorder="1" applyAlignment="1" applyProtection="1">
      <alignment horizontal="center" vertical="center"/>
      <protection locked="0"/>
    </xf>
    <xf numFmtId="0" fontId="45" fillId="0" borderId="15" xfId="0" applyFont="1" applyBorder="1" applyAlignment="1">
      <alignment horizontal="center" vertical="center"/>
    </xf>
    <xf numFmtId="0" fontId="45" fillId="0" borderId="89" xfId="0" applyFont="1" applyBorder="1" applyAlignment="1">
      <alignment horizontal="center" vertical="center"/>
    </xf>
    <xf numFmtId="0" fontId="45" fillId="0" borderId="88" xfId="0" applyFont="1" applyBorder="1" applyAlignment="1">
      <alignment horizontal="center" vertical="center"/>
    </xf>
    <xf numFmtId="0" fontId="45" fillId="0" borderId="84" xfId="0" applyFont="1" applyBorder="1" applyAlignment="1">
      <alignment horizontal="center" vertical="center"/>
    </xf>
    <xf numFmtId="0" fontId="45" fillId="0" borderId="83" xfId="0" applyFont="1" applyBorder="1" applyAlignment="1">
      <alignment horizontal="center" vertical="center"/>
    </xf>
    <xf numFmtId="0" fontId="48" fillId="0" borderId="88" xfId="0" applyFont="1" applyBorder="1" applyAlignment="1">
      <alignment horizontal="center" vertical="center" wrapText="1"/>
    </xf>
    <xf numFmtId="0" fontId="48" fillId="0" borderId="83"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15" xfId="0" applyFont="1" applyBorder="1" applyAlignment="1">
      <alignment horizontal="center" vertical="center" wrapText="1"/>
    </xf>
    <xf numFmtId="0" fontId="39" fillId="0" borderId="10" xfId="0" applyFont="1" applyBorder="1" applyAlignment="1">
      <alignment horizontal="center" vertical="center" wrapText="1"/>
    </xf>
    <xf numFmtId="0" fontId="40" fillId="0" borderId="0" xfId="0" applyFont="1" applyAlignment="1">
      <alignment horizontal="left" vertical="top" wrapText="1"/>
    </xf>
    <xf numFmtId="0" fontId="39" fillId="0" borderId="8" xfId="0" applyFont="1" applyBorder="1" applyAlignment="1">
      <alignment horizontal="center" vertical="center" wrapText="1"/>
    </xf>
    <xf numFmtId="0" fontId="39" fillId="0" borderId="0" xfId="0" applyFont="1" applyAlignment="1">
      <alignment horizontal="center" vertical="center" wrapText="1"/>
    </xf>
    <xf numFmtId="0" fontId="39" fillId="0" borderId="9"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2" xfId="0" applyFont="1" applyBorder="1" applyAlignment="1">
      <alignment horizontal="center" vertical="center" wrapText="1"/>
    </xf>
    <xf numFmtId="0" fontId="45" fillId="0" borderId="8" xfId="0" applyFont="1" applyBorder="1" applyAlignment="1">
      <alignment horizontal="left" vertical="top" wrapText="1"/>
    </xf>
    <xf numFmtId="0" fontId="45" fillId="0" borderId="4" xfId="0" applyFont="1" applyBorder="1" applyAlignment="1">
      <alignment horizontal="left" vertical="top" wrapText="1"/>
    </xf>
    <xf numFmtId="0" fontId="40" fillId="0" borderId="2" xfId="0" applyFont="1" applyBorder="1" applyAlignment="1">
      <alignment horizontal="left" vertical="center"/>
    </xf>
    <xf numFmtId="0" fontId="40" fillId="0" borderId="3" xfId="0" applyFont="1" applyBorder="1" applyAlignment="1">
      <alignment horizontal="left" vertical="center"/>
    </xf>
    <xf numFmtId="0" fontId="45" fillId="0" borderId="8" xfId="0" applyFont="1" applyBorder="1" applyAlignment="1">
      <alignment horizontal="left" vertical="top"/>
    </xf>
    <xf numFmtId="0" fontId="45" fillId="0" borderId="4" xfId="0" applyFont="1" applyBorder="1" applyAlignment="1">
      <alignment horizontal="left" vertical="top"/>
    </xf>
    <xf numFmtId="0" fontId="45" fillId="11" borderId="13" xfId="0" applyFont="1" applyFill="1" applyBorder="1" applyAlignment="1">
      <alignment horizontal="center" vertical="center"/>
    </xf>
    <xf numFmtId="0" fontId="64" fillId="0" borderId="97" xfId="0" applyFont="1" applyBorder="1" applyAlignment="1">
      <alignment horizontal="center" vertical="center"/>
    </xf>
    <xf numFmtId="0" fontId="64" fillId="0" borderId="96" xfId="0" applyFont="1" applyBorder="1" applyAlignment="1">
      <alignment horizontal="center" vertical="center"/>
    </xf>
    <xf numFmtId="0" fontId="45" fillId="0" borderId="97" xfId="0" applyFont="1" applyBorder="1" applyAlignment="1">
      <alignment horizontal="center" vertical="center"/>
    </xf>
    <xf numFmtId="0" fontId="45" fillId="0" borderId="96" xfId="0" applyFont="1" applyBorder="1" applyAlignment="1">
      <alignment horizontal="center" vertical="center"/>
    </xf>
    <xf numFmtId="0" fontId="40" fillId="0" borderId="11" xfId="0" applyFont="1" applyBorder="1" applyAlignment="1" applyProtection="1">
      <alignment horizontal="center" vertical="center"/>
      <protection locked="0"/>
    </xf>
    <xf numFmtId="0" fontId="45" fillId="0" borderId="94" xfId="0" applyFont="1" applyBorder="1" applyAlignment="1">
      <alignment horizontal="center" vertical="center"/>
    </xf>
    <xf numFmtId="0" fontId="45" fillId="0" borderId="93" xfId="0" applyFont="1" applyBorder="1" applyAlignment="1">
      <alignment horizontal="center" vertical="center"/>
    </xf>
    <xf numFmtId="0" fontId="45" fillId="0" borderId="92" xfId="0" applyFont="1" applyBorder="1" applyAlignment="1">
      <alignment horizontal="center" vertical="center"/>
    </xf>
    <xf numFmtId="0" fontId="45" fillId="0" borderId="12" xfId="0" applyFont="1" applyBorder="1" applyAlignment="1">
      <alignment horizontal="center" vertical="center"/>
    </xf>
    <xf numFmtId="179" fontId="3" fillId="0" borderId="1" xfId="0" applyNumberFormat="1" applyFont="1" applyBorder="1" applyAlignment="1" applyProtection="1">
      <alignment horizontal="center" vertical="center"/>
      <protection locked="0"/>
    </xf>
    <xf numFmtId="179" fontId="3" fillId="0" borderId="8" xfId="0" applyNumberFormat="1" applyFont="1" applyBorder="1" applyAlignment="1" applyProtection="1">
      <alignment horizontal="center" vertical="center"/>
      <protection locked="0"/>
    </xf>
    <xf numFmtId="179" fontId="3" fillId="0" borderId="4" xfId="0" applyNumberFormat="1" applyFont="1" applyBorder="1" applyAlignment="1" applyProtection="1">
      <alignment horizontal="center" vertical="center"/>
      <protection locked="0"/>
    </xf>
    <xf numFmtId="0" fontId="45" fillId="0" borderId="8" xfId="0" applyFont="1" applyBorder="1" applyAlignment="1" applyProtection="1">
      <alignment horizontal="center" vertical="center" wrapText="1"/>
      <protection locked="0"/>
    </xf>
    <xf numFmtId="0" fontId="45" fillId="0" borderId="9" xfId="0" applyFont="1" applyBorder="1" applyAlignment="1" applyProtection="1">
      <alignment horizontal="center" vertical="center" wrapText="1"/>
      <protection locked="0"/>
    </xf>
    <xf numFmtId="0" fontId="45" fillId="0" borderId="7" xfId="0" applyFont="1" applyBorder="1" applyAlignment="1" applyProtection="1">
      <alignment horizontal="center" vertical="center" wrapText="1"/>
      <protection locked="0"/>
    </xf>
    <xf numFmtId="0" fontId="48" fillId="0" borderId="11"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90" xfId="0" applyFont="1" applyBorder="1" applyAlignment="1">
      <alignment horizontal="center" vertical="center" wrapText="1"/>
    </xf>
    <xf numFmtId="0" fontId="44" fillId="0" borderId="119" xfId="0" applyFont="1" applyBorder="1" applyAlignment="1">
      <alignment horizontal="center" vertical="center" wrapText="1"/>
    </xf>
    <xf numFmtId="0" fontId="45" fillId="0" borderId="6" xfId="0" applyFont="1" applyBorder="1" applyAlignment="1">
      <alignment horizontal="center" vertical="center"/>
    </xf>
    <xf numFmtId="0" fontId="45" fillId="0" borderId="80" xfId="0" applyFont="1" applyBorder="1" applyAlignment="1">
      <alignment horizontal="center" vertical="center"/>
    </xf>
    <xf numFmtId="0" fontId="63" fillId="0" borderId="6" xfId="3" applyFont="1" applyBorder="1" applyAlignment="1">
      <alignment horizontal="center" vertical="center"/>
    </xf>
    <xf numFmtId="0" fontId="63" fillId="0" borderId="80" xfId="3" applyFont="1" applyBorder="1" applyAlignment="1">
      <alignment horizontal="center" vertical="center"/>
    </xf>
    <xf numFmtId="0" fontId="40" fillId="0" borderId="13" xfId="0" applyFont="1" applyBorder="1" applyAlignment="1">
      <alignment horizontal="left" vertical="center"/>
    </xf>
    <xf numFmtId="0" fontId="39" fillId="0" borderId="0" xfId="0" applyFont="1" applyAlignment="1">
      <alignment horizontal="left" vertical="top" wrapText="1"/>
    </xf>
    <xf numFmtId="0" fontId="45" fillId="0" borderId="104" xfId="0" applyFont="1" applyBorder="1" applyAlignment="1">
      <alignment horizontal="center" vertical="center"/>
    </xf>
    <xf numFmtId="0" fontId="45" fillId="0" borderId="112" xfId="0" applyFont="1" applyBorder="1" applyAlignment="1">
      <alignment horizontal="center" vertical="center"/>
    </xf>
    <xf numFmtId="0" fontId="45" fillId="0" borderId="105" xfId="0" applyFont="1" applyBorder="1" applyAlignment="1">
      <alignment horizontal="center" vertical="center"/>
    </xf>
    <xf numFmtId="0" fontId="45" fillId="0" borderId="107" xfId="0" applyFont="1" applyBorder="1" applyAlignment="1">
      <alignment horizontal="center" vertical="center"/>
    </xf>
    <xf numFmtId="0" fontId="45" fillId="0" borderId="118"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177" fontId="20" fillId="0" borderId="0" xfId="0" applyNumberFormat="1" applyFont="1" applyAlignment="1">
      <alignment horizontal="left" vertical="center" wrapText="1"/>
    </xf>
    <xf numFmtId="0" fontId="31" fillId="0" borderId="0" xfId="0" applyFont="1" applyAlignment="1">
      <alignment horizontal="left" wrapText="1"/>
    </xf>
    <xf numFmtId="0" fontId="20" fillId="0" borderId="59" xfId="0" applyFont="1" applyBorder="1" applyAlignment="1">
      <alignment horizontal="center" vertical="center" wrapText="1"/>
    </xf>
    <xf numFmtId="0" fontId="20" fillId="0" borderId="63" xfId="0" applyFont="1" applyBorder="1" applyAlignment="1">
      <alignment horizontal="center" vertical="center" wrapText="1"/>
    </xf>
    <xf numFmtId="0" fontId="32" fillId="0" borderId="70" xfId="0" applyFont="1" applyBorder="1" applyAlignment="1">
      <alignment horizontal="center" vertical="center" wrapText="1"/>
    </xf>
    <xf numFmtId="0" fontId="31" fillId="0" borderId="59" xfId="0" applyFont="1" applyBorder="1" applyAlignment="1">
      <alignment horizontal="center" vertical="center" wrapText="1"/>
    </xf>
    <xf numFmtId="0" fontId="31" fillId="0" borderId="63" xfId="0" applyFont="1" applyBorder="1" applyAlignment="1">
      <alignment horizontal="center" vertical="center" wrapText="1"/>
    </xf>
    <xf numFmtId="0" fontId="32" fillId="0" borderId="63" xfId="0" applyFont="1" applyBorder="1" applyAlignment="1">
      <alignment horizontal="center" vertical="center" wrapText="1"/>
    </xf>
    <xf numFmtId="0" fontId="20" fillId="0" borderId="60" xfId="0" applyFont="1" applyBorder="1" applyAlignment="1">
      <alignment horizontal="left" vertical="center" wrapText="1"/>
    </xf>
    <xf numFmtId="0" fontId="31" fillId="0" borderId="61" xfId="0" applyFont="1" applyBorder="1" applyAlignment="1">
      <alignment horizontal="left" wrapText="1"/>
    </xf>
    <xf numFmtId="0" fontId="31" fillId="0" borderId="75" xfId="0" applyFont="1" applyBorder="1" applyAlignment="1">
      <alignment horizontal="left" wrapText="1"/>
    </xf>
    <xf numFmtId="0" fontId="20" fillId="0" borderId="62" xfId="0" applyFont="1" applyBorder="1" applyAlignment="1">
      <alignment horizontal="center" vertical="center" wrapText="1"/>
    </xf>
    <xf numFmtId="0" fontId="20" fillId="0" borderId="66" xfId="0" applyFont="1" applyBorder="1" applyAlignment="1">
      <alignment horizontal="center" vertical="center" wrapText="1"/>
    </xf>
    <xf numFmtId="0" fontId="31" fillId="0" borderId="66" xfId="0" applyFont="1" applyBorder="1" applyAlignment="1">
      <alignment horizontal="center" vertical="center" wrapText="1"/>
    </xf>
    <xf numFmtId="0" fontId="31" fillId="0" borderId="69" xfId="0" applyFont="1" applyBorder="1" applyAlignment="1">
      <alignment horizontal="center" vertical="center" wrapText="1"/>
    </xf>
    <xf numFmtId="0" fontId="32" fillId="0" borderId="73" xfId="0" applyFont="1" applyBorder="1" applyAlignment="1">
      <alignment horizontal="center" vertical="center" wrapText="1"/>
    </xf>
    <xf numFmtId="0" fontId="20" fillId="0" borderId="64" xfId="0" applyFont="1" applyBorder="1" applyAlignment="1">
      <alignment horizontal="center" vertical="center" wrapText="1"/>
    </xf>
    <xf numFmtId="0" fontId="31" fillId="0" borderId="65" xfId="0" applyFont="1" applyBorder="1" applyAlignment="1">
      <alignment horizontal="center" vertical="center" wrapText="1"/>
    </xf>
    <xf numFmtId="0" fontId="31" fillId="0" borderId="67"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0" xfId="0" applyFont="1" applyAlignment="1">
      <alignment horizontal="center" vertical="center" wrapText="1"/>
    </xf>
    <xf numFmtId="0" fontId="20" fillId="0" borderId="68" xfId="0" applyFont="1" applyBorder="1" applyAlignment="1">
      <alignment vertical="center" wrapText="1"/>
    </xf>
    <xf numFmtId="0" fontId="32" fillId="0" borderId="71" xfId="0" applyFont="1" applyBorder="1" applyAlignment="1">
      <alignment vertical="center" wrapText="1"/>
    </xf>
    <xf numFmtId="0" fontId="20" fillId="0" borderId="1" xfId="0" applyFont="1" applyBorder="1" applyAlignment="1">
      <alignment vertical="center" wrapText="1"/>
    </xf>
    <xf numFmtId="0" fontId="32" fillId="0" borderId="72" xfId="0" applyFont="1" applyBorder="1" applyAlignment="1">
      <alignment vertical="center" wrapText="1"/>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38" fontId="23" fillId="0" borderId="0" xfId="1" applyFont="1" applyFill="1" applyBorder="1" applyAlignment="1" applyProtection="1">
      <alignment horizontal="right"/>
    </xf>
    <xf numFmtId="0" fontId="13" fillId="0" borderId="13" xfId="0" applyFont="1" applyBorder="1" applyAlignment="1">
      <alignment horizontal="left" vertical="center" wrapText="1"/>
    </xf>
    <xf numFmtId="0" fontId="13" fillId="0" borderId="12" xfId="0" applyFont="1" applyBorder="1" applyAlignment="1">
      <alignment horizontal="left" vertical="center" wrapText="1"/>
    </xf>
    <xf numFmtId="0" fontId="7" fillId="0" borderId="8" xfId="0" applyFont="1" applyBorder="1" applyAlignment="1">
      <alignment horizontal="left" wrapText="1"/>
    </xf>
    <xf numFmtId="0" fontId="7" fillId="0" borderId="0" xfId="0" applyFont="1" applyAlignment="1">
      <alignment horizontal="left" wrapText="1"/>
    </xf>
    <xf numFmtId="0" fontId="7" fillId="0" borderId="9" xfId="0" applyFont="1" applyBorder="1" applyAlignment="1">
      <alignment horizontal="left"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8" xfId="0" applyFont="1" applyBorder="1" applyAlignment="1">
      <alignment vertical="center" wrapText="1"/>
    </xf>
    <xf numFmtId="0" fontId="9" fillId="0" borderId="0" xfId="0" applyFont="1" applyAlignment="1">
      <alignment vertical="center" wrapText="1"/>
    </xf>
    <xf numFmtId="0" fontId="19" fillId="0" borderId="2" xfId="0" applyFont="1" applyBorder="1" applyAlignment="1">
      <alignment horizontal="center" vertical="center" wrapText="1"/>
    </xf>
    <xf numFmtId="0" fontId="18" fillId="0" borderId="0" xfId="0" applyFont="1" applyAlignment="1">
      <alignment horizontal="left" vertical="center" wrapText="1"/>
    </xf>
    <xf numFmtId="0" fontId="10" fillId="0" borderId="0" xfId="0" applyFont="1" applyAlignment="1">
      <alignment horizontal="left" vertical="center" wrapText="1"/>
    </xf>
    <xf numFmtId="177" fontId="6" fillId="0" borderId="50" xfId="0" applyNumberFormat="1" applyFont="1" applyBorder="1" applyAlignment="1" applyProtection="1">
      <protection locked="0"/>
    </xf>
    <xf numFmtId="0" fontId="6" fillId="0" borderId="0" xfId="0" applyFont="1" applyAlignment="1">
      <alignment horizontal="left" vertical="top" wrapText="1"/>
    </xf>
    <xf numFmtId="0" fontId="9" fillId="0" borderId="47" xfId="0" applyFont="1" applyBorder="1" applyAlignment="1">
      <alignment vertical="center" wrapText="1"/>
    </xf>
    <xf numFmtId="0" fontId="18" fillId="0" borderId="48" xfId="0" applyFont="1" applyBorder="1" applyAlignment="1">
      <alignment vertical="center" wrapText="1"/>
    </xf>
    <xf numFmtId="0" fontId="18" fillId="0" borderId="8" xfId="0" applyFont="1" applyBorder="1" applyAlignment="1">
      <alignment vertical="center" wrapText="1"/>
    </xf>
    <xf numFmtId="0" fontId="18" fillId="0" borderId="0" xfId="0" applyFont="1" applyAlignment="1">
      <alignment vertical="center" wrapText="1"/>
    </xf>
    <xf numFmtId="0" fontId="10" fillId="0" borderId="48" xfId="0" applyFont="1" applyBorder="1" applyAlignment="1">
      <alignment vertical="center" wrapText="1"/>
    </xf>
    <xf numFmtId="177" fontId="6" fillId="0" borderId="48" xfId="0" applyNumberFormat="1" applyFont="1" applyBorder="1" applyAlignment="1"/>
    <xf numFmtId="0" fontId="7" fillId="0" borderId="47" xfId="0" applyFont="1" applyBorder="1" applyAlignment="1">
      <alignment horizontal="left" wrapText="1"/>
    </xf>
    <xf numFmtId="0" fontId="7" fillId="0" borderId="48" xfId="0" applyFont="1" applyBorder="1" applyAlignment="1">
      <alignment horizontal="left" wrapText="1"/>
    </xf>
    <xf numFmtId="0" fontId="7" fillId="0" borderId="49" xfId="0" applyFont="1" applyBorder="1" applyAlignment="1">
      <alignment horizontal="left" wrapText="1"/>
    </xf>
    <xf numFmtId="0" fontId="18" fillId="0" borderId="0" xfId="0" applyFont="1" applyAlignment="1">
      <alignment horizontal="right" vertical="center" wrapText="1"/>
    </xf>
    <xf numFmtId="0" fontId="10" fillId="0" borderId="0" xfId="0" applyFont="1" applyAlignment="1">
      <alignment horizontal="right" vertical="center" wrapText="1"/>
    </xf>
    <xf numFmtId="177" fontId="6" fillId="0" borderId="50" xfId="0" applyNumberFormat="1" applyFont="1" applyBorder="1" applyAlignment="1"/>
    <xf numFmtId="0" fontId="6" fillId="0" borderId="0" xfId="0" applyFont="1" applyAlignment="1">
      <alignment horizontal="distributed"/>
    </xf>
    <xf numFmtId="38" fontId="6" fillId="0" borderId="0" xfId="1" applyFont="1" applyFill="1" applyBorder="1" applyAlignment="1" applyProtection="1"/>
    <xf numFmtId="0" fontId="9" fillId="0" borderId="0" xfId="0" applyFont="1" applyAlignment="1">
      <alignment horizontal="left" vertical="center"/>
    </xf>
    <xf numFmtId="0" fontId="23" fillId="0" borderId="0" xfId="0" applyFont="1" applyAlignment="1">
      <alignment horizontal="center" vertical="center"/>
    </xf>
    <xf numFmtId="38" fontId="23" fillId="0" borderId="0" xfId="1" applyFont="1" applyFill="1" applyBorder="1" applyAlignment="1" applyProtection="1">
      <alignment vertical="center"/>
    </xf>
    <xf numFmtId="38" fontId="23" fillId="0" borderId="0" xfId="1" applyFont="1" applyFill="1" applyBorder="1" applyAlignment="1" applyProtection="1"/>
    <xf numFmtId="38" fontId="6" fillId="0" borderId="0" xfId="1" applyFont="1" applyBorder="1" applyAlignment="1" applyProtection="1">
      <alignment horizontal="center"/>
    </xf>
    <xf numFmtId="38" fontId="23" fillId="0" borderId="0" xfId="1" applyFont="1" applyBorder="1" applyAlignment="1" applyProtection="1">
      <alignment horizontal="center"/>
    </xf>
    <xf numFmtId="0" fontId="7" fillId="0" borderId="0" xfId="0" applyFont="1" applyAlignment="1">
      <alignment horizontal="left"/>
    </xf>
    <xf numFmtId="38" fontId="6" fillId="0" borderId="0" xfId="1" applyFont="1" applyFill="1" applyBorder="1" applyAlignment="1" applyProtection="1">
      <alignment horizontal="center"/>
      <protection locked="0"/>
    </xf>
    <xf numFmtId="0" fontId="8" fillId="0" borderId="0" xfId="0" applyFont="1" applyAlignment="1">
      <alignment horizontal="distributed"/>
    </xf>
    <xf numFmtId="0" fontId="13" fillId="0" borderId="0" xfId="0" applyFont="1" applyAlignment="1">
      <alignment vertical="center" wrapText="1"/>
    </xf>
    <xf numFmtId="0" fontId="13" fillId="0" borderId="9" xfId="0" applyFont="1" applyBorder="1" applyAlignment="1">
      <alignment vertical="center" wrapText="1"/>
    </xf>
    <xf numFmtId="0" fontId="6" fillId="0" borderId="0" xfId="0" applyFont="1" applyAlignment="1">
      <alignment horizontal="center"/>
    </xf>
    <xf numFmtId="0" fontId="6" fillId="0" borderId="9" xfId="0" applyFont="1" applyBorder="1" applyAlignment="1">
      <alignment horizontal="center"/>
    </xf>
    <xf numFmtId="38" fontId="23" fillId="0" borderId="0" xfId="7" applyFont="1" applyFill="1" applyBorder="1" applyAlignment="1" applyProtection="1"/>
    <xf numFmtId="38" fontId="6" fillId="0" borderId="11" xfId="7" applyFont="1" applyFill="1" applyBorder="1" applyAlignment="1" applyProtection="1">
      <alignment horizontal="center"/>
    </xf>
    <xf numFmtId="38" fontId="23" fillId="0" borderId="0" xfId="0" applyNumberFormat="1" applyFont="1" applyAlignment="1">
      <alignment horizontal="center"/>
    </xf>
    <xf numFmtId="0" fontId="23" fillId="0" borderId="0" xfId="0" applyFont="1" applyAlignment="1">
      <alignment horizontal="center"/>
    </xf>
    <xf numFmtId="38" fontId="6" fillId="0" borderId="0" xfId="1" applyFont="1" applyBorder="1" applyAlignment="1" applyProtection="1">
      <alignment horizontal="center" vertical="center"/>
    </xf>
    <xf numFmtId="0" fontId="6" fillId="0" borderId="0" xfId="0" applyFont="1" applyAlignment="1">
      <alignment vertical="center"/>
    </xf>
    <xf numFmtId="0" fontId="23" fillId="0" borderId="0" xfId="0" applyFont="1" applyAlignment="1">
      <alignment horizontal="right"/>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lignment horizontal="center" vertical="center"/>
    </xf>
    <xf numFmtId="0" fontId="13" fillId="0" borderId="8" xfId="0" applyFont="1" applyBorder="1" applyAlignment="1">
      <alignment horizontal="left" wrapText="1" shrinkToFit="1"/>
    </xf>
    <xf numFmtId="0" fontId="13" fillId="0" borderId="0" xfId="0" applyFont="1" applyAlignment="1">
      <alignment horizontal="left" wrapText="1" shrinkToFit="1"/>
    </xf>
    <xf numFmtId="0" fontId="13" fillId="0" borderId="9" xfId="0" applyFont="1" applyBorder="1" applyAlignment="1">
      <alignment horizontal="left" wrapText="1" shrinkToFit="1"/>
    </xf>
    <xf numFmtId="38" fontId="23" fillId="0" borderId="0" xfId="1" applyFont="1" applyFill="1" applyBorder="1" applyAlignment="1" applyProtection="1">
      <alignment horizontal="center" vertical="center"/>
    </xf>
    <xf numFmtId="0" fontId="13" fillId="0" borderId="8" xfId="0" applyFont="1" applyBorder="1" applyAlignment="1">
      <alignment horizontal="center" shrinkToFit="1"/>
    </xf>
    <xf numFmtId="0" fontId="6" fillId="0" borderId="0" xfId="0" applyFont="1" applyAlignment="1"/>
    <xf numFmtId="38" fontId="23" fillId="0" borderId="0" xfId="1" applyFont="1" applyFill="1" applyBorder="1" applyAlignment="1" applyProtection="1">
      <alignment horizontal="center"/>
    </xf>
    <xf numFmtId="0" fontId="13" fillId="0" borderId="8" xfId="0" applyFont="1" applyBorder="1" applyAlignment="1">
      <alignment horizontal="center" wrapText="1" shrinkToFit="1"/>
    </xf>
    <xf numFmtId="38" fontId="6" fillId="0" borderId="0" xfId="1" applyFont="1" applyBorder="1" applyAlignment="1" applyProtection="1">
      <alignment horizontal="center" wrapText="1"/>
    </xf>
    <xf numFmtId="38" fontId="23" fillId="0" borderId="0" xfId="1" applyFont="1" applyBorder="1" applyAlignment="1" applyProtection="1">
      <alignment horizontal="center" vertical="center" shrinkToFit="1"/>
    </xf>
    <xf numFmtId="0" fontId="6" fillId="0" borderId="8" xfId="0" applyFont="1" applyBorder="1" applyAlignment="1">
      <alignment horizontal="left" wrapText="1"/>
    </xf>
    <xf numFmtId="0" fontId="6" fillId="0" borderId="9" xfId="0" applyFont="1" applyBorder="1" applyAlignment="1">
      <alignment horizontal="left" wrapText="1"/>
    </xf>
    <xf numFmtId="38" fontId="23" fillId="0" borderId="0" xfId="1" applyFont="1" applyBorder="1" applyAlignment="1" applyProtection="1">
      <alignment horizontal="center" vertical="center"/>
    </xf>
    <xf numFmtId="0" fontId="9" fillId="0" borderId="0" xfId="0" applyFont="1" applyAlignment="1"/>
    <xf numFmtId="0" fontId="9" fillId="0" borderId="9" xfId="0" applyFont="1" applyBorder="1" applyAlignment="1"/>
    <xf numFmtId="0" fontId="6" fillId="0" borderId="0" xfId="0" applyFont="1" applyAlignment="1">
      <alignment horizontal="right" vertical="center"/>
    </xf>
    <xf numFmtId="0" fontId="6" fillId="0" borderId="9" xfId="0" applyFont="1" applyBorder="1" applyAlignment="1">
      <alignment horizontal="right" vertical="center"/>
    </xf>
    <xf numFmtId="0" fontId="9" fillId="0" borderId="20" xfId="0" applyFont="1" applyBorder="1" applyAlignment="1">
      <alignment horizontal="center" vertical="center" wrapText="1"/>
    </xf>
    <xf numFmtId="0" fontId="9" fillId="0" borderId="0" xfId="0" applyFont="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wrapText="1"/>
    </xf>
    <xf numFmtId="0" fontId="6" fillId="0" borderId="24" xfId="0" applyFont="1" applyBorder="1" applyAlignment="1">
      <alignment horizontal="center" wrapText="1"/>
    </xf>
    <xf numFmtId="0" fontId="6" fillId="0" borderId="25" xfId="0" applyFont="1" applyBorder="1" applyAlignment="1">
      <alignment horizontal="center" wrapText="1"/>
    </xf>
    <xf numFmtId="0" fontId="6" fillId="0" borderId="26" xfId="0" applyFont="1" applyBorder="1" applyAlignment="1"/>
    <xf numFmtId="0" fontId="6" fillId="0" borderId="24" xfId="0" applyFont="1" applyBorder="1" applyAlignment="1"/>
    <xf numFmtId="0" fontId="6" fillId="0" borderId="27" xfId="0" applyFont="1" applyBorder="1" applyAlignment="1"/>
    <xf numFmtId="0" fontId="6" fillId="0" borderId="36" xfId="0" applyFont="1" applyBorder="1" applyAlignment="1">
      <alignment horizontal="center" wrapText="1"/>
    </xf>
    <xf numFmtId="0" fontId="6" fillId="0" borderId="37" xfId="0" applyFont="1" applyBorder="1" applyAlignment="1">
      <alignment horizontal="center" wrapText="1"/>
    </xf>
    <xf numFmtId="0" fontId="6" fillId="0" borderId="38" xfId="0" applyFont="1" applyBorder="1" applyAlignment="1">
      <alignment horizontal="center" wrapText="1"/>
    </xf>
    <xf numFmtId="0" fontId="6" fillId="0" borderId="40" xfId="0" applyFont="1" applyBorder="1" applyAlignment="1"/>
    <xf numFmtId="0" fontId="6" fillId="0" borderId="37" xfId="0" applyFont="1" applyBorder="1" applyAlignment="1"/>
    <xf numFmtId="0" fontId="6" fillId="0" borderId="41" xfId="0" applyFont="1" applyBorder="1" applyAlignment="1"/>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1" xfId="0" applyFont="1" applyBorder="1" applyAlignment="1">
      <alignment wrapText="1"/>
    </xf>
    <xf numFmtId="0" fontId="6" fillId="0" borderId="22" xfId="0" applyFont="1" applyBorder="1" applyAlignment="1">
      <alignment wrapText="1"/>
    </xf>
    <xf numFmtId="0" fontId="6" fillId="0" borderId="28" xfId="0" applyFont="1" applyBorder="1" applyAlignment="1">
      <alignment horizontal="center" wrapText="1"/>
    </xf>
    <xf numFmtId="0" fontId="6" fillId="0" borderId="29" xfId="0" applyFont="1" applyBorder="1" applyAlignment="1">
      <alignment horizontal="center" wrapText="1"/>
    </xf>
    <xf numFmtId="0" fontId="6" fillId="0" borderId="30" xfId="0" applyFont="1" applyBorder="1" applyAlignment="1">
      <alignment horizontal="center" wrapText="1"/>
    </xf>
    <xf numFmtId="0" fontId="6" fillId="0" borderId="32" xfId="0" applyFont="1" applyBorder="1" applyAlignment="1"/>
    <xf numFmtId="0" fontId="6" fillId="0" borderId="29" xfId="0" applyFont="1" applyBorder="1" applyAlignment="1"/>
    <xf numFmtId="0" fontId="6" fillId="0" borderId="33" xfId="0" applyFont="1" applyBorder="1" applyAlignment="1"/>
    <xf numFmtId="0" fontId="9" fillId="0" borderId="8" xfId="0" applyFont="1" applyBorder="1" applyAlignment="1">
      <alignment horizontal="center" vertical="center" wrapText="1"/>
    </xf>
    <xf numFmtId="0" fontId="6" fillId="0" borderId="0" xfId="0" applyFont="1" applyAlignment="1">
      <alignment horizontal="center" vertical="center"/>
    </xf>
    <xf numFmtId="0" fontId="7" fillId="0" borderId="9" xfId="0" applyFont="1" applyBorder="1" applyAlignment="1">
      <alignment horizontal="left" vertical="center" wrapText="1"/>
    </xf>
    <xf numFmtId="0" fontId="6" fillId="0" borderId="1"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4" xfId="0" applyFont="1" applyBorder="1" applyAlignment="1">
      <alignment wrapText="1"/>
    </xf>
    <xf numFmtId="0" fontId="6" fillId="0" borderId="12" xfId="0" applyFont="1" applyBorder="1" applyAlignment="1">
      <alignment wrapText="1"/>
    </xf>
    <xf numFmtId="0" fontId="10" fillId="0" borderId="0" xfId="0" applyFont="1" applyAlignment="1"/>
    <xf numFmtId="0" fontId="10" fillId="0" borderId="14" xfId="0" applyFont="1" applyBorder="1" applyAlignment="1">
      <alignment wrapText="1"/>
    </xf>
    <xf numFmtId="0" fontId="10" fillId="0" borderId="15" xfId="0" applyFont="1" applyBorder="1" applyAlignment="1">
      <alignment wrapText="1"/>
    </xf>
    <xf numFmtId="0" fontId="10" fillId="0" borderId="10" xfId="0" applyFont="1" applyBorder="1" applyAlignment="1">
      <alignment wrapText="1"/>
    </xf>
    <xf numFmtId="0" fontId="6" fillId="0" borderId="15" xfId="0" applyFont="1" applyBorder="1" applyAlignment="1"/>
    <xf numFmtId="0" fontId="6" fillId="0" borderId="11" xfId="0" applyFont="1" applyBorder="1" applyAlignment="1">
      <alignment horizontal="center" vertical="center"/>
    </xf>
    <xf numFmtId="0" fontId="7" fillId="0" borderId="0" xfId="0" applyFont="1" applyAlignment="1">
      <alignment horizontal="left" vertical="top" wrapText="1"/>
    </xf>
    <xf numFmtId="0" fontId="6" fillId="0" borderId="1" xfId="0" applyFont="1" applyBorder="1" applyAlignment="1">
      <alignment horizontal="right"/>
    </xf>
    <xf numFmtId="0" fontId="6" fillId="0" borderId="2" xfId="0" applyFont="1" applyBorder="1" applyAlignment="1">
      <alignment horizontal="right"/>
    </xf>
    <xf numFmtId="0" fontId="6" fillId="0" borderId="52" xfId="0" applyFont="1" applyBorder="1" applyAlignment="1">
      <alignment horizontal="left"/>
    </xf>
    <xf numFmtId="0" fontId="6" fillId="0" borderId="76" xfId="0" applyFont="1" applyBorder="1" applyAlignment="1">
      <alignment horizontal="left"/>
    </xf>
    <xf numFmtId="0" fontId="6" fillId="0" borderId="53" xfId="0" applyFont="1" applyBorder="1" applyAlignment="1">
      <alignment horizontal="left"/>
    </xf>
    <xf numFmtId="0" fontId="6" fillId="0" borderId="52" xfId="0" applyFont="1" applyBorder="1" applyAlignment="1" applyProtection="1">
      <alignment horizontal="right"/>
      <protection locked="0"/>
    </xf>
    <xf numFmtId="0" fontId="6" fillId="0" borderId="76" xfId="0" applyFont="1" applyBorder="1" applyAlignment="1" applyProtection="1">
      <alignment horizontal="right"/>
      <protection locked="0"/>
    </xf>
    <xf numFmtId="0" fontId="6" fillId="0" borderId="76" xfId="0" applyFont="1" applyBorder="1" applyAlignment="1">
      <alignment horizontal="right"/>
    </xf>
    <xf numFmtId="38" fontId="6" fillId="0" borderId="14" xfId="0" applyNumberFormat="1" applyFont="1" applyBorder="1" applyAlignment="1" applyProtection="1">
      <alignment horizontal="right"/>
      <protection locked="0"/>
    </xf>
    <xf numFmtId="38" fontId="6" fillId="0" borderId="15" xfId="0" applyNumberFormat="1" applyFont="1" applyBorder="1" applyAlignment="1" applyProtection="1">
      <alignment horizontal="right"/>
      <protection locked="0"/>
    </xf>
    <xf numFmtId="176" fontId="6" fillId="0" borderId="14" xfId="1" applyNumberFormat="1" applyFont="1" applyFill="1" applyBorder="1" applyAlignment="1" applyProtection="1">
      <alignment horizontal="right"/>
      <protection locked="0"/>
    </xf>
    <xf numFmtId="176" fontId="6" fillId="0" borderId="15" xfId="1" applyNumberFormat="1" applyFont="1" applyFill="1" applyBorder="1" applyAlignment="1" applyProtection="1">
      <alignment horizontal="right"/>
      <protection locked="0"/>
    </xf>
    <xf numFmtId="176" fontId="6" fillId="4" borderId="15" xfId="1" applyNumberFormat="1" applyFont="1" applyFill="1" applyBorder="1" applyAlignment="1"/>
    <xf numFmtId="176" fontId="6" fillId="4" borderId="15" xfId="0" applyNumberFormat="1" applyFont="1" applyFill="1" applyBorder="1" applyAlignment="1"/>
    <xf numFmtId="178" fontId="6" fillId="4" borderId="15" xfId="1" applyNumberFormat="1" applyFont="1" applyFill="1" applyBorder="1" applyAlignment="1"/>
    <xf numFmtId="178" fontId="6" fillId="4" borderId="15" xfId="0" applyNumberFormat="1" applyFont="1" applyFill="1" applyBorder="1" applyAlignment="1"/>
    <xf numFmtId="0" fontId="24" fillId="0" borderId="0" xfId="0" applyFont="1" applyAlignment="1">
      <alignment horizontal="left"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10" xfId="0" applyFont="1" applyBorder="1" applyAlignment="1">
      <alignment horizontal="center"/>
    </xf>
    <xf numFmtId="38" fontId="23" fillId="0" borderId="14" xfId="0" applyNumberFormat="1" applyFont="1" applyBorder="1" applyAlignment="1"/>
    <xf numFmtId="38" fontId="23" fillId="0" borderId="15" xfId="0" applyNumberFormat="1" applyFont="1" applyBorder="1" applyAlignment="1"/>
    <xf numFmtId="40" fontId="23" fillId="0" borderId="15" xfId="1" applyNumberFormat="1" applyFont="1" applyFill="1" applyBorder="1" applyAlignment="1" applyProtection="1">
      <alignment horizontal="right"/>
    </xf>
    <xf numFmtId="0" fontId="9" fillId="0" borderId="2" xfId="0" applyFont="1" applyBorder="1" applyAlignment="1">
      <alignment horizontal="left" vertical="center" wrapText="1"/>
    </xf>
    <xf numFmtId="0" fontId="9" fillId="0" borderId="0" xfId="0" applyFont="1" applyAlignment="1">
      <alignment horizontal="left" wrapText="1"/>
    </xf>
    <xf numFmtId="0" fontId="10" fillId="0" borderId="0" xfId="0" applyFont="1" applyAlignment="1">
      <alignment wrapText="1"/>
    </xf>
    <xf numFmtId="38" fontId="23" fillId="0" borderId="14" xfId="0" applyNumberFormat="1" applyFont="1" applyBorder="1" applyAlignment="1">
      <alignment horizontal="right"/>
    </xf>
    <xf numFmtId="38" fontId="23" fillId="0" borderId="15" xfId="0" applyNumberFormat="1" applyFont="1" applyBorder="1" applyAlignment="1">
      <alignment horizontal="right"/>
    </xf>
    <xf numFmtId="40" fontId="23" fillId="0" borderId="15" xfId="1" applyNumberFormat="1" applyFont="1" applyFill="1" applyBorder="1" applyAlignment="1" applyProtection="1"/>
    <xf numFmtId="40" fontId="23" fillId="0" borderId="15" xfId="0" applyNumberFormat="1" applyFont="1" applyBorder="1" applyAlignment="1"/>
    <xf numFmtId="38" fontId="23" fillId="0" borderId="15" xfId="1" applyFont="1" applyFill="1" applyBorder="1" applyAlignment="1" applyProtection="1"/>
    <xf numFmtId="0" fontId="6" fillId="0" borderId="14" xfId="0" applyFont="1" applyBorder="1" applyAlignment="1">
      <alignment horizontal="right"/>
    </xf>
    <xf numFmtId="0" fontId="6" fillId="0" borderId="15" xfId="0" applyFont="1" applyBorder="1" applyAlignment="1">
      <alignment horizontal="right"/>
    </xf>
    <xf numFmtId="0" fontId="23" fillId="0" borderId="15" xfId="0" applyFont="1" applyBorder="1" applyAlignment="1">
      <alignment horizontal="right"/>
    </xf>
    <xf numFmtId="0" fontId="6" fillId="0" borderId="13" xfId="0" applyFont="1" applyBorder="1" applyAlignment="1" applyProtection="1">
      <alignment horizontal="center"/>
      <protection locked="0"/>
    </xf>
    <xf numFmtId="0" fontId="23" fillId="0" borderId="14" xfId="0" applyFont="1" applyBorder="1" applyAlignment="1">
      <alignment horizontal="right"/>
    </xf>
    <xf numFmtId="38" fontId="23" fillId="0" borderId="14" xfId="1" applyFont="1" applyFill="1" applyBorder="1" applyAlignment="1" applyProtection="1">
      <alignment horizontal="right"/>
    </xf>
    <xf numFmtId="38" fontId="23" fillId="0" borderId="15" xfId="1" applyFont="1" applyFill="1" applyBorder="1" applyAlignment="1" applyProtection="1">
      <alignment horizontal="right"/>
    </xf>
    <xf numFmtId="0" fontId="16" fillId="0" borderId="4"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Fill="1" applyBorder="1" applyAlignment="1">
      <alignment horizontal="center" vertical="center"/>
    </xf>
    <xf numFmtId="0" fontId="16" fillId="0" borderId="10" xfId="0" applyFont="1" applyFill="1" applyBorder="1" applyAlignment="1">
      <alignment horizontal="center" vertical="center"/>
    </xf>
    <xf numFmtId="38" fontId="23" fillId="0" borderId="0" xfId="2" applyFont="1" applyFill="1" applyBorder="1" applyAlignment="1" applyProtection="1">
      <alignment horizontal="right"/>
    </xf>
    <xf numFmtId="0" fontId="9" fillId="0" borderId="11" xfId="0" applyFont="1" applyBorder="1" applyAlignment="1">
      <alignment horizontal="center" vertical="center" wrapText="1"/>
    </xf>
    <xf numFmtId="38" fontId="23" fillId="8" borderId="0" xfId="2" applyFont="1" applyFill="1" applyBorder="1" applyAlignment="1" applyProtection="1">
      <alignment horizontal="right"/>
    </xf>
    <xf numFmtId="38" fontId="6" fillId="0" borderId="0" xfId="2" applyFont="1" applyFill="1" applyBorder="1" applyAlignment="1" applyProtection="1"/>
    <xf numFmtId="38" fontId="23" fillId="0" borderId="0" xfId="2" applyFont="1" applyFill="1" applyBorder="1" applyAlignment="1" applyProtection="1">
      <alignment vertical="center"/>
    </xf>
    <xf numFmtId="38" fontId="23" fillId="0" borderId="0" xfId="2" applyFont="1" applyFill="1" applyBorder="1" applyAlignment="1" applyProtection="1"/>
    <xf numFmtId="38" fontId="6" fillId="0" borderId="0" xfId="2" applyFont="1" applyBorder="1" applyAlignment="1" applyProtection="1">
      <alignment horizontal="center"/>
    </xf>
    <xf numFmtId="38" fontId="23" fillId="0" borderId="0" xfId="2" applyFont="1" applyBorder="1" applyAlignment="1" applyProtection="1">
      <alignment horizontal="center"/>
    </xf>
    <xf numFmtId="38" fontId="6" fillId="0" borderId="0" xfId="2" applyFont="1" applyFill="1" applyBorder="1" applyAlignment="1" applyProtection="1">
      <alignment horizontal="center"/>
      <protection locked="0"/>
    </xf>
    <xf numFmtId="38" fontId="6" fillId="0" borderId="0" xfId="2" applyFont="1" applyFill="1" applyBorder="1" applyAlignment="1" applyProtection="1">
      <alignment horizontal="center"/>
    </xf>
    <xf numFmtId="38" fontId="39" fillId="0" borderId="0" xfId="2" applyFont="1" applyBorder="1" applyAlignment="1" applyProtection="1">
      <alignment horizontal="center" vertical="center"/>
    </xf>
    <xf numFmtId="0" fontId="39" fillId="0" borderId="0" xfId="0" applyFont="1" applyAlignment="1">
      <alignment vertical="center"/>
    </xf>
    <xf numFmtId="38" fontId="43" fillId="0" borderId="0" xfId="2" applyFont="1" applyBorder="1" applyAlignment="1" applyProtection="1">
      <alignment horizontal="center"/>
    </xf>
    <xf numFmtId="38" fontId="43" fillId="0" borderId="0" xfId="2" applyFont="1" applyFill="1" applyBorder="1" applyAlignment="1" applyProtection="1">
      <alignment vertical="center"/>
    </xf>
    <xf numFmtId="0" fontId="39" fillId="0" borderId="0" xfId="0" applyFont="1" applyAlignment="1">
      <alignment horizontal="left" vertical="center"/>
    </xf>
    <xf numFmtId="0" fontId="39" fillId="0" borderId="9" xfId="0" applyFont="1" applyBorder="1" applyAlignment="1">
      <alignment horizontal="left" vertical="center"/>
    </xf>
    <xf numFmtId="0" fontId="45" fillId="0" borderId="0" xfId="0" applyFont="1" applyAlignment="1">
      <alignment vertical="center"/>
    </xf>
    <xf numFmtId="38" fontId="6" fillId="0" borderId="0" xfId="2" applyFont="1" applyFill="1" applyBorder="1" applyAlignment="1" applyProtection="1">
      <alignment horizontal="center" vertical="center"/>
    </xf>
    <xf numFmtId="38" fontId="23" fillId="0" borderId="0" xfId="2" applyFont="1" applyFill="1" applyBorder="1" applyAlignment="1" applyProtection="1">
      <alignment horizontal="center" vertical="center"/>
    </xf>
    <xf numFmtId="38" fontId="23" fillId="0" borderId="0" xfId="2" applyFont="1" applyFill="1" applyBorder="1" applyAlignment="1" applyProtection="1">
      <alignment horizontal="center"/>
    </xf>
    <xf numFmtId="38" fontId="6" fillId="0" borderId="0" xfId="2" applyFont="1" applyFill="1" applyBorder="1" applyAlignment="1" applyProtection="1">
      <alignment horizontal="center" wrapText="1"/>
    </xf>
    <xf numFmtId="38" fontId="23" fillId="0" borderId="0" xfId="2" applyFont="1" applyBorder="1" applyAlignment="1" applyProtection="1">
      <alignment horizontal="center" vertical="center"/>
    </xf>
    <xf numFmtId="0" fontId="39" fillId="0" borderId="14" xfId="0" applyFont="1" applyBorder="1" applyAlignment="1" applyProtection="1">
      <alignment horizontal="right"/>
      <protection locked="0"/>
    </xf>
    <xf numFmtId="0" fontId="39" fillId="0" borderId="15" xfId="0" applyFont="1" applyBorder="1" applyAlignment="1" applyProtection="1">
      <alignment horizontal="right"/>
      <protection locked="0"/>
    </xf>
    <xf numFmtId="0" fontId="39" fillId="0" borderId="15" xfId="0" applyFont="1" applyBorder="1" applyAlignment="1">
      <alignment horizontal="right"/>
    </xf>
    <xf numFmtId="0" fontId="48" fillId="0" borderId="0" xfId="0" applyFont="1" applyAlignment="1"/>
    <xf numFmtId="0" fontId="0" fillId="0" borderId="0" xfId="0" applyAlignment="1"/>
    <xf numFmtId="0" fontId="39" fillId="0" borderId="14" xfId="0" applyFont="1" applyBorder="1" applyAlignment="1">
      <alignment horizontal="center"/>
    </xf>
    <xf numFmtId="0" fontId="39" fillId="0" borderId="15" xfId="0" applyFont="1" applyBorder="1" applyAlignment="1">
      <alignment horizontal="center"/>
    </xf>
    <xf numFmtId="0" fontId="39" fillId="0" borderId="10" xfId="0" applyFont="1" applyBorder="1" applyAlignment="1">
      <alignment horizontal="center"/>
    </xf>
    <xf numFmtId="40" fontId="23" fillId="0" borderId="15" xfId="2" applyNumberFormat="1" applyFont="1" applyFill="1" applyBorder="1" applyAlignment="1" applyProtection="1">
      <alignment horizontal="right"/>
    </xf>
    <xf numFmtId="38" fontId="6" fillId="0" borderId="14" xfId="0" applyNumberFormat="1" applyFont="1" applyBorder="1" applyAlignment="1" applyProtection="1">
      <alignment horizontal="right" vertical="center"/>
      <protection locked="0"/>
    </xf>
    <xf numFmtId="38" fontId="6" fillId="0" borderId="15" xfId="0" applyNumberFormat="1" applyFont="1" applyBorder="1" applyAlignment="1" applyProtection="1">
      <alignment horizontal="right" vertical="center"/>
      <protection locked="0"/>
    </xf>
    <xf numFmtId="176" fontId="6" fillId="0" borderId="14" xfId="2" applyNumberFormat="1" applyFont="1" applyFill="1" applyBorder="1" applyAlignment="1" applyProtection="1">
      <alignment horizontal="right"/>
      <protection locked="0"/>
    </xf>
    <xf numFmtId="176" fontId="6" fillId="0" borderId="15" xfId="2" applyNumberFormat="1" applyFont="1" applyFill="1" applyBorder="1" applyAlignment="1" applyProtection="1">
      <alignment horizontal="right"/>
      <protection locked="0"/>
    </xf>
    <xf numFmtId="38" fontId="23" fillId="0" borderId="15" xfId="2" applyFont="1" applyFill="1" applyBorder="1" applyAlignment="1" applyProtection="1">
      <alignment horizontal="right"/>
    </xf>
    <xf numFmtId="176" fontId="6" fillId="4" borderId="15" xfId="2" applyNumberFormat="1" applyFont="1" applyFill="1" applyBorder="1" applyAlignment="1"/>
    <xf numFmtId="178" fontId="6" fillId="4" borderId="15" xfId="2" applyNumberFormat="1" applyFont="1" applyFill="1" applyBorder="1" applyAlignment="1"/>
    <xf numFmtId="40" fontId="23" fillId="0" borderId="15" xfId="2" applyNumberFormat="1" applyFont="1" applyFill="1" applyBorder="1" applyAlignment="1" applyProtection="1"/>
    <xf numFmtId="38" fontId="23" fillId="0" borderId="15" xfId="2" applyFont="1" applyFill="1" applyBorder="1" applyAlignment="1" applyProtection="1"/>
    <xf numFmtId="38" fontId="23" fillId="0" borderId="14" xfId="2" applyFont="1" applyFill="1" applyBorder="1" applyAlignment="1" applyProtection="1">
      <alignment horizontal="right"/>
    </xf>
    <xf numFmtId="0" fontId="39" fillId="0" borderId="0" xfId="0" applyFont="1" applyAlignment="1">
      <alignment horizontal="distributed"/>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38" fontId="39" fillId="0" borderId="0" xfId="2" applyFont="1" applyBorder="1" applyAlignment="1" applyProtection="1">
      <alignment horizontal="center"/>
    </xf>
    <xf numFmtId="0" fontId="13" fillId="9" borderId="0" xfId="0" applyFont="1" applyFill="1" applyAlignment="1">
      <alignment vertical="center" wrapText="1"/>
    </xf>
    <xf numFmtId="0" fontId="13" fillId="9" borderId="9" xfId="0" applyFont="1" applyFill="1" applyBorder="1" applyAlignment="1">
      <alignment vertical="center" wrapText="1"/>
    </xf>
    <xf numFmtId="38" fontId="23" fillId="9" borderId="0" xfId="2" applyFont="1" applyFill="1" applyBorder="1" applyAlignment="1" applyProtection="1"/>
    <xf numFmtId="38" fontId="6" fillId="9" borderId="0" xfId="2" applyFont="1" applyFill="1" applyBorder="1" applyAlignment="1" applyProtection="1">
      <alignment horizontal="center"/>
    </xf>
    <xf numFmtId="0" fontId="7" fillId="9" borderId="0" xfId="0" applyFont="1" applyFill="1" applyAlignment="1">
      <alignment horizontal="left"/>
    </xf>
    <xf numFmtId="38" fontId="6" fillId="9" borderId="0" xfId="2" applyFont="1" applyFill="1" applyBorder="1" applyAlignment="1" applyProtection="1">
      <alignment horizontal="center"/>
      <protection locked="0"/>
    </xf>
    <xf numFmtId="0" fontId="8" fillId="9" borderId="0" xfId="0" applyFont="1" applyFill="1" applyAlignment="1">
      <alignment horizontal="distributed"/>
    </xf>
    <xf numFmtId="0" fontId="6" fillId="9" borderId="0" xfId="0" applyFont="1" applyFill="1" applyAlignment="1">
      <alignment horizontal="right"/>
    </xf>
    <xf numFmtId="38" fontId="23" fillId="9" borderId="0" xfId="2" applyFont="1" applyFill="1" applyBorder="1" applyAlignment="1" applyProtection="1">
      <alignment horizontal="center"/>
    </xf>
    <xf numFmtId="38" fontId="23" fillId="0" borderId="0" xfId="7" applyFont="1" applyFill="1" applyBorder="1" applyAlignment="1" applyProtection="1">
      <alignment vertical="center"/>
    </xf>
    <xf numFmtId="0" fontId="21" fillId="2" borderId="0" xfId="4" applyFont="1" applyFill="1" applyAlignment="1">
      <alignment horizontal="right" vertical="center"/>
    </xf>
    <xf numFmtId="0" fontId="21" fillId="2" borderId="0" xfId="4" applyFont="1" applyFill="1" applyAlignment="1">
      <alignment horizontal="center" vertical="center"/>
    </xf>
    <xf numFmtId="0" fontId="21" fillId="2" borderId="0" xfId="8" applyFont="1" applyFill="1" applyAlignment="1">
      <alignment horizontal="right"/>
    </xf>
    <xf numFmtId="0" fontId="21" fillId="0" borderId="0" xfId="8" applyFont="1" applyAlignment="1">
      <alignment horizontal="left" vertical="center" shrinkToFit="1"/>
    </xf>
    <xf numFmtId="0" fontId="10" fillId="10" borderId="0" xfId="0" applyFont="1" applyFill="1" applyAlignment="1">
      <alignment horizontal="right"/>
    </xf>
    <xf numFmtId="0" fontId="10" fillId="0" borderId="0" xfId="0" applyFont="1" applyAlignment="1">
      <alignment horizontal="right"/>
    </xf>
    <xf numFmtId="0" fontId="40" fillId="0" borderId="0" xfId="0" applyFont="1" applyBorder="1" applyAlignment="1" applyProtection="1">
      <alignment horizontal="left" vertical="center" shrinkToFit="1"/>
      <protection locked="0"/>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protection locked="0"/>
    </xf>
    <xf numFmtId="0" fontId="9" fillId="0" borderId="7"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7"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34" fillId="5" borderId="15" xfId="0" applyFont="1" applyFill="1" applyBorder="1" applyAlignment="1">
      <alignment horizontal="center" vertical="center"/>
    </xf>
    <xf numFmtId="0" fontId="34" fillId="5" borderId="13"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12" xfId="0" applyFont="1" applyFill="1" applyBorder="1" applyAlignment="1">
      <alignment horizontal="center" vertical="center"/>
    </xf>
    <xf numFmtId="0" fontId="45" fillId="0" borderId="11" xfId="0" applyFont="1" applyBorder="1" applyAlignment="1">
      <alignment horizontal="center" vertical="center"/>
    </xf>
    <xf numFmtId="0" fontId="59" fillId="0" borderId="7" xfId="0" applyFont="1" applyBorder="1"/>
    <xf numFmtId="0" fontId="59" fillId="0" borderId="5" xfId="0" applyFont="1" applyBorder="1"/>
    <xf numFmtId="0" fontId="66" fillId="0" borderId="97" xfId="0" applyFont="1" applyBorder="1" applyAlignment="1">
      <alignment horizontal="center" vertical="center"/>
    </xf>
    <xf numFmtId="0" fontId="66" fillId="0" borderId="96" xfId="0" applyFont="1" applyBorder="1" applyAlignment="1">
      <alignment horizontal="center" vertical="center"/>
    </xf>
    <xf numFmtId="0" fontId="7" fillId="0" borderId="14" xfId="0" applyFont="1" applyBorder="1" applyAlignment="1">
      <alignment horizontal="center"/>
    </xf>
    <xf numFmtId="0" fontId="7" fillId="0" borderId="15" xfId="0" applyFont="1" applyBorder="1" applyAlignment="1">
      <alignment horizontal="center"/>
    </xf>
    <xf numFmtId="0" fontId="7" fillId="0" borderId="10" xfId="0" applyFont="1" applyBorder="1" applyAlignment="1">
      <alignment horizontal="center"/>
    </xf>
    <xf numFmtId="0" fontId="31" fillId="0" borderId="0" xfId="0" applyFont="1" applyAlignment="1">
      <alignment horizontal="left" vertical="center" wrapText="1"/>
    </xf>
    <xf numFmtId="0" fontId="31" fillId="0" borderId="61" xfId="0" applyFont="1" applyBorder="1" applyAlignment="1">
      <alignment horizontal="left" vertical="center" wrapText="1"/>
    </xf>
    <xf numFmtId="0" fontId="31" fillId="0" borderId="75" xfId="0" applyFont="1" applyBorder="1" applyAlignment="1">
      <alignment horizontal="left" vertical="center" wrapText="1"/>
    </xf>
    <xf numFmtId="0" fontId="44" fillId="0" borderId="8" xfId="0" applyFont="1" applyBorder="1" applyAlignment="1">
      <alignment horizontal="center" wrapText="1" shrinkToFit="1"/>
    </xf>
    <xf numFmtId="0" fontId="44" fillId="0" borderId="0" xfId="0" applyFont="1" applyAlignment="1">
      <alignment horizontal="center" shrinkToFit="1"/>
    </xf>
    <xf numFmtId="38" fontId="39" fillId="0" borderId="0" xfId="2" applyFont="1" applyFill="1" applyBorder="1" applyAlignment="1" applyProtection="1">
      <alignment horizontal="center" wrapText="1"/>
    </xf>
    <xf numFmtId="38" fontId="39" fillId="0" borderId="0" xfId="2" applyFont="1" applyFill="1" applyBorder="1" applyAlignment="1" applyProtection="1">
      <alignment horizontal="center"/>
    </xf>
    <xf numFmtId="0" fontId="39" fillId="0" borderId="0" xfId="0" applyFont="1"/>
    <xf numFmtId="0" fontId="71" fillId="0" borderId="4" xfId="0" applyFont="1" applyBorder="1" applyAlignment="1">
      <alignment horizontal="left" vertical="center" wrapText="1"/>
    </xf>
    <xf numFmtId="0" fontId="71" fillId="0" borderId="13" xfId="0" applyFont="1" applyBorder="1" applyAlignment="1">
      <alignment horizontal="left" vertical="center" wrapText="1"/>
    </xf>
    <xf numFmtId="0" fontId="15" fillId="0" borderId="14" xfId="0" applyFont="1" applyBorder="1" applyAlignment="1">
      <alignment horizontal="center" vertical="center"/>
    </xf>
    <xf numFmtId="0" fontId="15" fillId="0" borderId="10" xfId="0" applyFont="1" applyBorder="1" applyAlignment="1">
      <alignment horizontal="center" vertical="center"/>
    </xf>
    <xf numFmtId="38" fontId="43" fillId="0" borderId="0" xfId="2" applyFont="1" applyFill="1" applyBorder="1" applyAlignment="1" applyProtection="1">
      <alignment horizontal="center"/>
    </xf>
    <xf numFmtId="0" fontId="39" fillId="0" borderId="0" xfId="0" applyFont="1" applyAlignment="1">
      <alignment vertical="center" wrapText="1"/>
    </xf>
    <xf numFmtId="0" fontId="48" fillId="0" borderId="0" xfId="0" applyFont="1" applyAlignment="1">
      <alignment wrapText="1" shrinkToFit="1"/>
    </xf>
    <xf numFmtId="38" fontId="43" fillId="0" borderId="0" xfId="2" applyFont="1" applyFill="1" applyBorder="1" applyAlignment="1" applyProtection="1">
      <alignment horizontal="center" vertical="center"/>
    </xf>
    <xf numFmtId="0" fontId="48" fillId="0" borderId="0" xfId="0" applyFont="1" applyAlignment="1">
      <alignment horizontal="center" wrapText="1"/>
    </xf>
    <xf numFmtId="0" fontId="48" fillId="0" borderId="0" xfId="0" applyFont="1" applyAlignment="1">
      <alignment horizontal="center" vertical="center" wrapText="1"/>
    </xf>
    <xf numFmtId="0" fontId="16" fillId="0" borderId="11" xfId="0" applyFont="1" applyBorder="1" applyAlignment="1">
      <alignment horizontal="center" vertical="center" wrapText="1"/>
    </xf>
    <xf numFmtId="0" fontId="68" fillId="0" borderId="8" xfId="0" applyFont="1" applyBorder="1" applyAlignment="1">
      <alignment horizontal="left" vertical="center" wrapText="1"/>
    </xf>
    <xf numFmtId="0" fontId="68" fillId="0" borderId="0" xfId="0" applyFont="1" applyBorder="1" applyAlignment="1">
      <alignment horizontal="left" vertical="center" wrapText="1"/>
    </xf>
    <xf numFmtId="177" fontId="6" fillId="0" borderId="50" xfId="0" applyNumberFormat="1" applyFont="1" applyBorder="1" applyProtection="1">
      <protection locked="0"/>
    </xf>
    <xf numFmtId="177" fontId="6" fillId="0" borderId="48" xfId="0" applyNumberFormat="1" applyFont="1" applyBorder="1"/>
    <xf numFmtId="177" fontId="6" fillId="0" borderId="50" xfId="0" applyNumberFormat="1" applyFont="1" applyBorder="1"/>
    <xf numFmtId="38" fontId="39" fillId="0" borderId="0" xfId="2" applyFont="1" applyFill="1" applyBorder="1" applyAlignment="1" applyProtection="1">
      <alignment shrinkToFit="1"/>
    </xf>
    <xf numFmtId="0" fontId="43" fillId="0" borderId="0" xfId="0" applyFont="1" applyAlignment="1">
      <alignment horizontal="center" vertical="center"/>
    </xf>
    <xf numFmtId="38" fontId="43" fillId="0" borderId="0" xfId="2" applyFont="1" applyFill="1" applyBorder="1" applyAlignment="1" applyProtection="1">
      <alignment horizontal="right" vertical="center"/>
    </xf>
    <xf numFmtId="38" fontId="43" fillId="0" borderId="0" xfId="2" applyFont="1" applyFill="1" applyBorder="1" applyAlignment="1" applyProtection="1"/>
    <xf numFmtId="0" fontId="44" fillId="0" borderId="0" xfId="0" applyFont="1" applyAlignment="1">
      <alignment vertical="center" wrapText="1"/>
    </xf>
    <xf numFmtId="0" fontId="44" fillId="0" borderId="9" xfId="0" applyFont="1" applyBorder="1" applyAlignment="1">
      <alignment vertical="center" wrapText="1"/>
    </xf>
    <xf numFmtId="0" fontId="45" fillId="0" borderId="0" xfId="0" applyFont="1" applyAlignment="1">
      <alignment horizontal="left"/>
    </xf>
    <xf numFmtId="38" fontId="39" fillId="0" borderId="0" xfId="2" applyFont="1" applyFill="1" applyBorder="1" applyAlignment="1" applyProtection="1">
      <alignment horizontal="center"/>
      <protection locked="0"/>
    </xf>
    <xf numFmtId="38" fontId="43" fillId="0" borderId="0" xfId="0" applyNumberFormat="1" applyFont="1" applyAlignment="1">
      <alignment horizontal="center"/>
    </xf>
    <xf numFmtId="0" fontId="43" fillId="0" borderId="0" xfId="0" applyFont="1" applyAlignment="1">
      <alignment horizontal="center"/>
    </xf>
    <xf numFmtId="0" fontId="74" fillId="0" borderId="0" xfId="0" applyFont="1" applyAlignment="1">
      <alignment horizontal="distributed"/>
    </xf>
    <xf numFmtId="0" fontId="39" fillId="0" borderId="0" xfId="0" applyFont="1" applyAlignment="1">
      <alignment horizontal="right"/>
    </xf>
    <xf numFmtId="0" fontId="43" fillId="0" borderId="0" xfId="0" applyFont="1" applyAlignment="1">
      <alignment horizontal="right"/>
    </xf>
    <xf numFmtId="0" fontId="39" fillId="0" borderId="0" xfId="0" applyFont="1" applyAlignment="1">
      <alignment horizontal="center"/>
    </xf>
    <xf numFmtId="0" fontId="39" fillId="0" borderId="9" xfId="0" applyFont="1" applyBorder="1" applyAlignment="1">
      <alignment horizontal="center"/>
    </xf>
    <xf numFmtId="38" fontId="43" fillId="0" borderId="0" xfId="7" applyFont="1" applyFill="1" applyBorder="1" applyAlignment="1" applyProtection="1"/>
    <xf numFmtId="0" fontId="44" fillId="0" borderId="8" xfId="0" applyFont="1" applyBorder="1" applyAlignment="1">
      <alignment horizontal="center" wrapText="1"/>
    </xf>
    <xf numFmtId="0" fontId="44" fillId="0" borderId="0" xfId="0" applyFont="1" applyAlignment="1">
      <alignment horizontal="center" wrapText="1"/>
    </xf>
    <xf numFmtId="38" fontId="39" fillId="0" borderId="0" xfId="2" applyFont="1" applyFill="1" applyBorder="1" applyAlignment="1" applyProtection="1">
      <alignment horizontal="center" vertical="center"/>
    </xf>
    <xf numFmtId="0" fontId="44" fillId="0" borderId="8" xfId="0" applyFont="1" applyBorder="1" applyAlignment="1">
      <alignment horizontal="center" shrinkToFit="1"/>
    </xf>
    <xf numFmtId="38" fontId="43" fillId="0" borderId="0" xfId="2" applyFont="1" applyBorder="1" applyAlignment="1" applyProtection="1">
      <alignment horizontal="center" vertical="center"/>
    </xf>
    <xf numFmtId="0" fontId="39" fillId="0" borderId="8" xfId="0" applyFont="1" applyBorder="1" applyAlignment="1">
      <alignment horizontal="left" wrapText="1"/>
    </xf>
    <xf numFmtId="0" fontId="39" fillId="0" borderId="0" xfId="0" applyFont="1" applyAlignment="1">
      <alignment horizontal="left" wrapText="1"/>
    </xf>
    <xf numFmtId="0" fontId="39" fillId="0" borderId="9" xfId="0" applyFont="1" applyBorder="1" applyAlignment="1">
      <alignment horizontal="left" wrapText="1"/>
    </xf>
    <xf numFmtId="0" fontId="9" fillId="0" borderId="0" xfId="0" applyFont="1"/>
    <xf numFmtId="0" fontId="9" fillId="0" borderId="9" xfId="0" applyFont="1" applyBorder="1"/>
    <xf numFmtId="0" fontId="6" fillId="0" borderId="0" xfId="0" applyFont="1"/>
    <xf numFmtId="38" fontId="70" fillId="0" borderId="0" xfId="2" applyFont="1" applyBorder="1" applyAlignment="1" applyProtection="1">
      <alignment horizontal="center"/>
    </xf>
    <xf numFmtId="0" fontId="6" fillId="0" borderId="32" xfId="0" applyFont="1" applyFill="1" applyBorder="1"/>
    <xf numFmtId="0" fontId="6" fillId="0" borderId="29" xfId="0" applyFont="1" applyFill="1" applyBorder="1"/>
    <xf numFmtId="0" fontId="6" fillId="0" borderId="33" xfId="0" applyFont="1" applyFill="1" applyBorder="1"/>
    <xf numFmtId="0" fontId="6" fillId="0" borderId="26" xfId="0" applyFont="1" applyFill="1" applyBorder="1"/>
    <xf numFmtId="0" fontId="6" fillId="0" borderId="24" xfId="0" applyFont="1" applyFill="1" applyBorder="1"/>
    <xf numFmtId="0" fontId="6" fillId="0" borderId="27" xfId="0" applyFont="1" applyFill="1" applyBorder="1"/>
    <xf numFmtId="0" fontId="9" fillId="0" borderId="0" xfId="0" applyFont="1" applyAlignment="1">
      <alignment horizontal="left" vertical="top" wrapText="1"/>
    </xf>
    <xf numFmtId="0" fontId="48" fillId="0" borderId="0" xfId="0" applyFont="1" applyAlignment="1">
      <alignment horizontal="left" vertical="top" wrapText="1"/>
    </xf>
    <xf numFmtId="0" fontId="6" fillId="0" borderId="15" xfId="0" applyFont="1" applyBorder="1"/>
    <xf numFmtId="176" fontId="6" fillId="4" borderId="15" xfId="0" applyNumberFormat="1" applyFont="1" applyFill="1" applyBorder="1"/>
    <xf numFmtId="178" fontId="6" fillId="4" borderId="15" xfId="0" applyNumberFormat="1" applyFont="1" applyFill="1" applyBorder="1"/>
    <xf numFmtId="38" fontId="23" fillId="0" borderId="14" xfId="0" applyNumberFormat="1" applyFont="1" applyBorder="1"/>
    <xf numFmtId="38" fontId="23" fillId="0" borderId="15" xfId="0" applyNumberFormat="1" applyFont="1" applyBorder="1"/>
    <xf numFmtId="40" fontId="23" fillId="0" borderId="15" xfId="0" applyNumberFormat="1" applyFont="1" applyBorder="1"/>
    <xf numFmtId="0" fontId="6" fillId="0" borderId="14" xfId="0" applyFont="1" applyFill="1" applyBorder="1" applyAlignment="1">
      <alignment horizontal="right"/>
    </xf>
    <xf numFmtId="0" fontId="6" fillId="0" borderId="15" xfId="0" applyFont="1" applyFill="1" applyBorder="1" applyAlignment="1">
      <alignment horizontal="right"/>
    </xf>
    <xf numFmtId="0" fontId="48" fillId="0" borderId="0" xfId="0" applyFont="1" applyAlignment="1">
      <alignment horizontal="left" wrapText="1"/>
    </xf>
    <xf numFmtId="38" fontId="6" fillId="0" borderId="0" xfId="2" applyFont="1" applyFill="1" applyBorder="1" applyAlignment="1" applyProtection="1">
      <alignment shrinkToFit="1"/>
    </xf>
    <xf numFmtId="0" fontId="48" fillId="0" borderId="0" xfId="0" applyFont="1" applyAlignment="1">
      <alignment horizontal="left" wrapText="1" shrinkToFit="1"/>
    </xf>
    <xf numFmtId="38" fontId="6" fillId="0" borderId="0" xfId="1" applyFont="1" applyBorder="1" applyAlignment="1">
      <alignment horizontal="lef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5" xfId="0" applyFont="1" applyBorder="1" applyAlignment="1">
      <alignment horizontal="right" vertical="center"/>
    </xf>
    <xf numFmtId="0" fontId="7" fillId="0" borderId="0" xfId="0" applyFont="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3" xfId="0" applyFont="1" applyBorder="1" applyAlignment="1">
      <alignment horizontal="left" vertical="center" wrapText="1"/>
    </xf>
    <xf numFmtId="0" fontId="6" fillId="0" borderId="12" xfId="0" applyFont="1" applyBorder="1" applyAlignment="1">
      <alignment horizontal="left" vertical="center" wrapText="1"/>
    </xf>
    <xf numFmtId="0" fontId="6" fillId="0" borderId="1" xfId="0" applyFont="1" applyBorder="1" applyAlignment="1">
      <alignment horizontal="center"/>
    </xf>
    <xf numFmtId="0" fontId="6" fillId="0" borderId="4" xfId="0" applyFont="1" applyBorder="1" applyAlignment="1">
      <alignment horizontal="center"/>
    </xf>
    <xf numFmtId="0" fontId="10" fillId="0" borderId="2" xfId="0" applyFont="1" applyBorder="1" applyAlignment="1"/>
    <xf numFmtId="0" fontId="10" fillId="0" borderId="13" xfId="0" applyFont="1" applyBorder="1" applyAlignment="1"/>
    <xf numFmtId="0" fontId="6" fillId="0" borderId="3" xfId="0" applyFont="1" applyBorder="1" applyAlignment="1">
      <alignment horizontal="right"/>
    </xf>
    <xf numFmtId="0" fontId="6" fillId="0" borderId="12" xfId="0" applyFont="1" applyBorder="1" applyAlignment="1">
      <alignment horizontal="right"/>
    </xf>
    <xf numFmtId="0" fontId="6" fillId="0" borderId="0" xfId="0" applyFont="1" applyAlignment="1">
      <alignment horizontal="distributed" vertical="center"/>
    </xf>
    <xf numFmtId="38" fontId="6" fillId="0" borderId="0" xfId="1" applyFont="1" applyFill="1" applyBorder="1" applyAlignment="1">
      <alignment horizontal="center"/>
    </xf>
    <xf numFmtId="38" fontId="6" fillId="0" borderId="0" xfId="1" applyFont="1" applyFill="1" applyBorder="1" applyAlignment="1">
      <alignment horizontal="right"/>
    </xf>
    <xf numFmtId="38" fontId="6" fillId="0" borderId="0" xfId="1" applyFont="1" applyFill="1" applyBorder="1" applyAlignment="1"/>
    <xf numFmtId="38" fontId="6" fillId="0" borderId="0" xfId="1" applyFont="1" applyBorder="1" applyAlignment="1">
      <alignment horizontal="right"/>
    </xf>
    <xf numFmtId="38" fontId="6" fillId="0" borderId="0" xfId="1" applyFont="1" applyBorder="1" applyAlignment="1"/>
    <xf numFmtId="0" fontId="6" fillId="0" borderId="14" xfId="0" applyFont="1" applyBorder="1" applyAlignment="1">
      <alignment horizontal="right" vertical="center"/>
    </xf>
    <xf numFmtId="0" fontId="6" fillId="0" borderId="10" xfId="0" applyFont="1" applyBorder="1" applyAlignment="1">
      <alignment horizontal="right" vertical="center"/>
    </xf>
    <xf numFmtId="38" fontId="6" fillId="0" borderId="15" xfId="1" applyFont="1" applyBorder="1" applyAlignment="1">
      <alignment vertical="center"/>
    </xf>
    <xf numFmtId="38" fontId="6" fillId="0" borderId="0" xfId="1" applyFont="1" applyBorder="1" applyAlignment="1">
      <alignment horizontal="center"/>
    </xf>
    <xf numFmtId="0" fontId="21" fillId="0" borderId="0" xfId="4" applyFont="1" applyAlignment="1">
      <alignment horizontal="center" vertical="center"/>
    </xf>
    <xf numFmtId="0" fontId="21" fillId="0" borderId="0" xfId="8" applyFont="1" applyAlignment="1">
      <alignment horizontal="center"/>
    </xf>
    <xf numFmtId="0" fontId="21" fillId="0" borderId="0" xfId="4" applyFont="1" applyAlignment="1">
      <alignment horizontal="right" vertical="center"/>
    </xf>
    <xf numFmtId="0" fontId="16" fillId="0" borderId="0" xfId="4" applyFont="1" applyAlignment="1">
      <alignment horizontal="center" vertical="center"/>
    </xf>
    <xf numFmtId="0" fontId="16" fillId="0" borderId="0" xfId="8" applyFont="1" applyAlignment="1">
      <alignment horizontal="center"/>
    </xf>
    <xf numFmtId="0" fontId="16" fillId="0" borderId="0" xfId="8" applyFont="1" applyAlignment="1">
      <alignment horizontal="left" vertical="center" shrinkToFit="1"/>
    </xf>
    <xf numFmtId="0" fontId="16" fillId="0" borderId="0" xfId="4" applyFont="1" applyAlignment="1">
      <alignment horizontal="right" vertical="center"/>
    </xf>
    <xf numFmtId="0" fontId="6" fillId="0" borderId="13" xfId="0" applyFont="1" applyBorder="1" applyAlignment="1">
      <alignment horizontal="left"/>
    </xf>
    <xf numFmtId="176" fontId="23" fillId="0" borderId="0" xfId="1" applyNumberFormat="1" applyFont="1" applyBorder="1" applyAlignment="1" applyProtection="1">
      <alignment horizontal="center" vertical="center" shrinkToFit="1"/>
    </xf>
    <xf numFmtId="38" fontId="6" fillId="0" borderId="0" xfId="1" applyFont="1" applyFill="1" applyBorder="1" applyAlignment="1">
      <alignment horizontal="left"/>
    </xf>
    <xf numFmtId="0" fontId="6" fillId="0" borderId="3" xfId="0" applyFont="1" applyBorder="1" applyAlignment="1">
      <alignment horizontal="center"/>
    </xf>
    <xf numFmtId="0" fontId="6" fillId="0" borderId="12" xfId="0" applyFont="1" applyBorder="1" applyAlignment="1">
      <alignment horizontal="center"/>
    </xf>
  </cellXfs>
  <cellStyles count="12">
    <cellStyle name="桁区切り" xfId="1" builtinId="6"/>
    <cellStyle name="桁区切り 2" xfId="2" xr:uid="{00000000-0005-0000-0000-000001000000}"/>
    <cellStyle name="桁区切り 3" xfId="6" xr:uid="{00000000-0005-0000-0000-000002000000}"/>
    <cellStyle name="桁区切り 3 2" xfId="7" xr:uid="{00000000-0005-0000-0000-000003000000}"/>
    <cellStyle name="通貨" xfId="11" builtinId="7"/>
    <cellStyle name="標準" xfId="0" builtinId="0"/>
    <cellStyle name="標準 2" xfId="3" xr:uid="{00000000-0005-0000-0000-000005000000}"/>
    <cellStyle name="標準 2 2" xfId="10" xr:uid="{00000000-0005-0000-0000-000006000000}"/>
    <cellStyle name="標準 3" xfId="4" xr:uid="{00000000-0005-0000-0000-000007000000}"/>
    <cellStyle name="標準 3 2" xfId="8" xr:uid="{00000000-0005-0000-0000-000008000000}"/>
    <cellStyle name="標準 3 2 2" xfId="9" xr:uid="{00000000-0005-0000-0000-000009000000}"/>
    <cellStyle name="未定義" xfId="5" xr:uid="{00000000-0005-0000-0000-00000A000000}"/>
  </cellStyles>
  <dxfs count="160">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00"/>
        </patternFill>
      </fill>
    </dxf>
    <dxf>
      <fill>
        <patternFill>
          <bgColor rgb="FFFFFF00"/>
        </patternFill>
      </fill>
    </dxf>
    <dxf>
      <fill>
        <patternFill>
          <bgColor rgb="FFFFFF66"/>
        </patternFill>
      </fill>
    </dxf>
    <dxf>
      <fill>
        <patternFill>
          <bgColor rgb="FFFFFF66"/>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ont>
        <color theme="1" tint="0.14996795556505021"/>
      </font>
      <fill>
        <patternFill>
          <bgColor theme="1"/>
        </patternFill>
      </fill>
    </dxf>
    <dxf>
      <fill>
        <patternFill>
          <bgColor rgb="FFFFFF00"/>
        </patternFill>
      </fill>
    </dxf>
    <dxf>
      <fill>
        <patternFill>
          <bgColor rgb="FFFFFF00"/>
        </patternFill>
      </fill>
    </dxf>
    <dxf>
      <fill>
        <patternFill>
          <bgColor rgb="FFFFFF00"/>
        </patternFill>
      </fill>
    </dxf>
    <dxf>
      <fill>
        <patternFill>
          <bgColor rgb="FFFFFF66"/>
        </patternFill>
      </fill>
    </dxf>
    <dxf>
      <font>
        <strike val="0"/>
        <color auto="1"/>
      </font>
      <fill>
        <patternFill>
          <bgColor rgb="FFFFFF66"/>
        </patternFill>
      </fill>
    </dxf>
    <dxf>
      <fill>
        <patternFill>
          <bgColor rgb="FFFFFF6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FFFF66"/>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externalLinks/externalLink1.xml" Type="http://schemas.openxmlformats.org/officeDocument/2006/relationships/externalLink"/><Relationship Id="rId36" Target="theme/theme1.xml" Type="http://schemas.openxmlformats.org/officeDocument/2006/relationships/theme"/><Relationship Id="rId37" Target="styles.xml" Type="http://schemas.openxmlformats.org/officeDocument/2006/relationships/styles"/><Relationship Id="rId38" Target="sharedStrings.xml" Type="http://schemas.openxmlformats.org/officeDocument/2006/relationships/sharedStrings"/><Relationship Id="rId39" Target="calcChain.xml" Type="http://schemas.openxmlformats.org/officeDocument/2006/relationships/calcChain"/><Relationship Id="rId4" Target="worksheets/sheet4.xml" Type="http://schemas.openxmlformats.org/officeDocument/2006/relationships/worksheet"/><Relationship Id="rId40" Target="../customXml/item1.xml" Type="http://schemas.openxmlformats.org/officeDocument/2006/relationships/customXml"/><Relationship Id="rId41" Target="../customXml/item2.xml" Type="http://schemas.openxmlformats.org/officeDocument/2006/relationships/customXml"/><Relationship Id="rId42" Target="../customXml/item3.xml" Type="http://schemas.openxmlformats.org/officeDocument/2006/relationships/customXml"/><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9</xdr:col>
      <xdr:colOff>91109</xdr:colOff>
      <xdr:row>3</xdr:row>
      <xdr:rowOff>74544</xdr:rowOff>
    </xdr:from>
    <xdr:to>
      <xdr:col>12</xdr:col>
      <xdr:colOff>124239</xdr:colOff>
      <xdr:row>17</xdr:row>
      <xdr:rowOff>82826</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bwMode="auto">
        <a:xfrm>
          <a:off x="6327913" y="621196"/>
          <a:ext cx="5383696" cy="2443369"/>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2</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業名がＢ５セルに１”選択事業”所要額、</a:t>
          </a:r>
          <a:r>
            <a:rPr kumimoji="1" lang="en-US" altLang="ja-JP" sz="1100"/>
            <a:t>15</a:t>
          </a:r>
          <a:r>
            <a:rPr kumimoji="1" lang="ja-JP" altLang="en-US" sz="1100"/>
            <a:t>列目以降に対象経費の記載項目が出力さ</a:t>
          </a:r>
          <a:endParaRPr kumimoji="1" lang="en-US" altLang="ja-JP" sz="1100"/>
        </a:p>
        <a:p>
          <a:r>
            <a:rPr kumimoji="1" lang="ja-JP" altLang="en-US" sz="1100"/>
            <a:t>　 れますので確認し、記載してください。</a:t>
          </a:r>
          <a:r>
            <a:rPr kumimoji="1" lang="ja-JP" altLang="ja-JP" sz="1100">
              <a:effectLst/>
              <a:latin typeface="+mn-lt"/>
              <a:ea typeface="+mn-ea"/>
              <a:cs typeface="+mn-cs"/>
            </a:rPr>
            <a:t>（研修事業により別紙</a:t>
          </a:r>
          <a:r>
            <a:rPr kumimoji="1" lang="en-US" altLang="ja-JP" sz="1100">
              <a:effectLst/>
              <a:latin typeface="+mn-lt"/>
              <a:ea typeface="+mn-ea"/>
              <a:cs typeface="+mn-cs"/>
            </a:rPr>
            <a:t>2</a:t>
          </a:r>
          <a:r>
            <a:rPr kumimoji="1" lang="ja-JP" altLang="ja-JP" sz="1100">
              <a:effectLst/>
              <a:latin typeface="+mn-lt"/>
              <a:ea typeface="+mn-ea"/>
              <a:cs typeface="+mn-cs"/>
            </a:rPr>
            <a:t>が複数のシートに分かれ</a:t>
          </a:r>
          <a:endParaRPr kumimoji="1" lang="en-US" altLang="ja-JP" sz="1100">
            <a:effectLst/>
            <a:latin typeface="+mn-lt"/>
            <a:ea typeface="+mn-ea"/>
            <a:cs typeface="+mn-cs"/>
          </a:endParaRPr>
        </a:p>
        <a:p>
          <a:r>
            <a:rPr kumimoji="1" lang="ja-JP" altLang="en-US" sz="1100">
              <a:effectLst/>
              <a:latin typeface="+mn-lt"/>
              <a:ea typeface="+mn-ea"/>
              <a:cs typeface="+mn-cs"/>
            </a:rPr>
            <a:t>　</a:t>
          </a:r>
          <a:r>
            <a:rPr kumimoji="1" lang="ja-JP" altLang="en-US" sz="1100" baseline="0">
              <a:effectLst/>
              <a:latin typeface="+mn-lt"/>
              <a:ea typeface="+mn-ea"/>
              <a:cs typeface="+mn-cs"/>
            </a:rPr>
            <a:t> </a:t>
          </a:r>
          <a:r>
            <a:rPr kumimoji="1" lang="ja-JP" altLang="ja-JP" sz="1100">
              <a:effectLst/>
              <a:latin typeface="+mn-lt"/>
              <a:ea typeface="+mn-ea"/>
              <a:cs typeface="+mn-cs"/>
            </a:rPr>
            <a:t>ている事業があります）</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a:t>
          </a:r>
          <a:endParaRPr kumimoji="1" lang="en-US" altLang="ja-JP" sz="1100"/>
        </a:p>
        <a:p>
          <a:pPr algn="l"/>
          <a:endParaRPr kumimoji="1" lang="en-US" altLang="ja-JP" sz="1100"/>
        </a:p>
        <a:p>
          <a:pPr algn="l"/>
          <a:r>
            <a:rPr kumimoji="1" lang="ja-JP" altLang="en-US" sz="1100"/>
            <a:t>④収入支出予算書抄本につきましては規定の様式はありません。</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312964</xdr:colOff>
      <xdr:row>18</xdr:row>
      <xdr:rowOff>149677</xdr:rowOff>
    </xdr:from>
    <xdr:to>
      <xdr:col>9</xdr:col>
      <xdr:colOff>1319892</xdr:colOff>
      <xdr:row>22</xdr:row>
      <xdr:rowOff>272144</xdr:rowOff>
    </xdr:to>
    <xdr:sp macro="" textlink="">
      <xdr:nvSpPr>
        <xdr:cNvPr id="2" name="角丸四角形 2">
          <a:extLst>
            <a:ext uri="{FF2B5EF4-FFF2-40B4-BE49-F238E27FC236}">
              <a16:creationId xmlns:a16="http://schemas.microsoft.com/office/drawing/2014/main" id="{13AEE054-FFD4-46E9-8337-FA0752B6BA88}"/>
            </a:ext>
          </a:extLst>
        </xdr:cNvPr>
        <xdr:cNvSpPr/>
      </xdr:nvSpPr>
      <xdr:spPr bwMode="auto">
        <a:xfrm>
          <a:off x="10876189" y="5998027"/>
          <a:ext cx="4435928" cy="1570267"/>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a:p>
          <a:pPr algn="l"/>
          <a:endParaRPr kumimoji="1" lang="en-US" altLang="ja-JP" sz="1400"/>
        </a:p>
      </xdr:txBody>
    </xdr:sp>
    <xdr:clientData/>
  </xdr:twoCellAnchor>
  <xdr:twoCellAnchor>
    <xdr:from>
      <xdr:col>5</xdr:col>
      <xdr:colOff>1496788</xdr:colOff>
      <xdr:row>0</xdr:row>
      <xdr:rowOff>122464</xdr:rowOff>
    </xdr:from>
    <xdr:to>
      <xdr:col>10</xdr:col>
      <xdr:colOff>489857</xdr:colOff>
      <xdr:row>5</xdr:row>
      <xdr:rowOff>244928</xdr:rowOff>
    </xdr:to>
    <xdr:sp macro="" textlink="">
      <xdr:nvSpPr>
        <xdr:cNvPr id="3" name="角丸四角形 3">
          <a:extLst>
            <a:ext uri="{FF2B5EF4-FFF2-40B4-BE49-F238E27FC236}">
              <a16:creationId xmlns:a16="http://schemas.microsoft.com/office/drawing/2014/main" id="{9529663F-C2EF-4E5A-9BEE-D75CF07651D8}"/>
            </a:ext>
          </a:extLst>
        </xdr:cNvPr>
        <xdr:cNvSpPr/>
      </xdr:nvSpPr>
      <xdr:spPr bwMode="auto">
        <a:xfrm>
          <a:off x="8631013" y="122464"/>
          <a:ext cx="7432219" cy="1265464"/>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kumimoji="1" lang="en-US" altLang="ja-JP" sz="1400">
            <a:effectLst/>
            <a:latin typeface="+mn-lt"/>
            <a:ea typeface="+mn-ea"/>
            <a:cs typeface="+mn-cs"/>
          </a:endParaRPr>
        </a:p>
        <a:p>
          <a:r>
            <a:rPr lang="ja-JP" altLang="en-US" sz="1400">
              <a:effectLst/>
            </a:rPr>
            <a:t>・灰色セルについては変更交付申請のときのみ記入すること。それ以外は斜線を引くこと。</a:t>
          </a:r>
          <a:endParaRPr lang="ja-JP" altLang="ja-JP" sz="1400">
            <a:effectLst/>
          </a:endParaRPr>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47625</xdr:colOff>
      <xdr:row>117</xdr:row>
      <xdr:rowOff>19050</xdr:rowOff>
    </xdr:from>
    <xdr:to>
      <xdr:col>12</xdr:col>
      <xdr:colOff>171450</xdr:colOff>
      <xdr:row>120</xdr:row>
      <xdr:rowOff>104775</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2038350" y="23660100"/>
          <a:ext cx="1504950" cy="6572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123</xdr:row>
      <xdr:rowOff>95250</xdr:rowOff>
    </xdr:from>
    <xdr:to>
      <xdr:col>12</xdr:col>
      <xdr:colOff>142875</xdr:colOff>
      <xdr:row>126</xdr:row>
      <xdr:rowOff>180975</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2009775" y="24784050"/>
          <a:ext cx="1504950" cy="6572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438150</xdr:colOff>
      <xdr:row>0</xdr:row>
      <xdr:rowOff>66675</xdr:rowOff>
    </xdr:from>
    <xdr:to>
      <xdr:col>25</xdr:col>
      <xdr:colOff>171450</xdr:colOff>
      <xdr:row>3</xdr:row>
      <xdr:rowOff>0</xdr:rowOff>
    </xdr:to>
    <xdr:sp macro="" textlink="">
      <xdr:nvSpPr>
        <xdr:cNvPr id="2" name="角丸四角形 1">
          <a:extLst>
            <a:ext uri="{FF2B5EF4-FFF2-40B4-BE49-F238E27FC236}">
              <a16:creationId xmlns:a16="http://schemas.microsoft.com/office/drawing/2014/main" id="{45791E21-5997-479B-9C30-87BE7E7F429B}"/>
            </a:ext>
          </a:extLst>
        </xdr:cNvPr>
        <xdr:cNvSpPr/>
      </xdr:nvSpPr>
      <xdr:spPr bwMode="auto">
        <a:xfrm>
          <a:off x="6850380" y="68580"/>
          <a:ext cx="3162300" cy="480060"/>
        </a:xfrm>
        <a:prstGeom prst="roundRect">
          <a:avLst/>
        </a:prstGeom>
        <a:noFill/>
        <a:ln w="57150">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190508</xdr:colOff>
      <xdr:row>2</xdr:row>
      <xdr:rowOff>157353</xdr:rowOff>
    </xdr:from>
    <xdr:to>
      <xdr:col>12</xdr:col>
      <xdr:colOff>323031</xdr:colOff>
      <xdr:row>18</xdr:row>
      <xdr:rowOff>33130</xdr:rowOff>
    </xdr:to>
    <xdr:sp macro="" textlink="">
      <xdr:nvSpPr>
        <xdr:cNvPr id="2" name="角丸四角形 1">
          <a:extLst>
            <a:ext uri="{FF2B5EF4-FFF2-40B4-BE49-F238E27FC236}">
              <a16:creationId xmlns:a16="http://schemas.microsoft.com/office/drawing/2014/main" id="{D76D1B31-F0C9-4561-9778-E2FEAA601E84}"/>
            </a:ext>
          </a:extLst>
        </xdr:cNvPr>
        <xdr:cNvSpPr/>
      </xdr:nvSpPr>
      <xdr:spPr bwMode="auto">
        <a:xfrm>
          <a:off x="6050288" y="528828"/>
          <a:ext cx="5386513" cy="2683747"/>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4</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業名がＡ</a:t>
          </a:r>
          <a:r>
            <a:rPr kumimoji="1" lang="en-US" altLang="ja-JP" sz="1100"/>
            <a:t>5</a:t>
          </a:r>
          <a:r>
            <a:rPr kumimoji="1" lang="ja-JP" altLang="en-US" sz="1100"/>
            <a:t>セルに１”選択事業”所要額、</a:t>
          </a:r>
          <a:r>
            <a:rPr kumimoji="1" lang="en-US" altLang="ja-JP" sz="1100"/>
            <a:t>15</a:t>
          </a:r>
          <a:r>
            <a:rPr kumimoji="1" lang="ja-JP" altLang="en-US" sz="1100"/>
            <a:t>列目以降に対象経費の記載項目が出力さ</a:t>
          </a:r>
          <a:endParaRPr kumimoji="1" lang="en-US" altLang="ja-JP" sz="1100"/>
        </a:p>
        <a:p>
          <a:pPr algn="l"/>
          <a:r>
            <a:rPr kumimoji="1" lang="ja-JP" altLang="en-US" sz="1100"/>
            <a:t>　 れますので確認し、記載してください。</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を選択し、記載してください。（研修事業により別紙</a:t>
          </a:r>
          <a:r>
            <a:rPr kumimoji="1" lang="en-US" altLang="ja-JP" sz="1100"/>
            <a:t>2</a:t>
          </a:r>
          <a:r>
            <a:rPr kumimoji="1" lang="ja-JP" altLang="en-US" sz="1100"/>
            <a:t>が複数のシートに分かれている</a:t>
          </a:r>
          <a:endParaRPr kumimoji="1" lang="en-US" altLang="ja-JP" sz="1100"/>
        </a:p>
        <a:p>
          <a:pPr algn="l"/>
          <a:r>
            <a:rPr kumimoji="1" lang="en-US" altLang="ja-JP" sz="1100"/>
            <a:t>     </a:t>
          </a:r>
          <a:r>
            <a:rPr kumimoji="1" lang="ja-JP" altLang="en-US" sz="1100"/>
            <a:t>事業があります）</a:t>
          </a:r>
          <a:endParaRPr kumimoji="1" lang="en-US" altLang="ja-JP" sz="1100"/>
        </a:p>
        <a:p>
          <a:pPr algn="l"/>
          <a:endParaRPr kumimoji="1" lang="en-US" altLang="ja-JP" sz="1100"/>
        </a:p>
        <a:p>
          <a:pPr algn="l"/>
          <a:r>
            <a:rPr kumimoji="1" lang="ja-JP" altLang="en-US" sz="1100"/>
            <a:t>④収入支出決算書抄本につきましては規定の様式はありません。</a:t>
          </a:r>
          <a:endParaRPr kumimoji="1" lang="en-US" altLang="ja-JP"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33617</xdr:colOff>
      <xdr:row>0</xdr:row>
      <xdr:rowOff>201706</xdr:rowOff>
    </xdr:from>
    <xdr:to>
      <xdr:col>11</xdr:col>
      <xdr:colOff>941294</xdr:colOff>
      <xdr:row>4</xdr:row>
      <xdr:rowOff>190500</xdr:rowOff>
    </xdr:to>
    <xdr:sp macro="" textlink="">
      <xdr:nvSpPr>
        <xdr:cNvPr id="2" name="角丸四角形 3">
          <a:extLst>
            <a:ext uri="{FF2B5EF4-FFF2-40B4-BE49-F238E27FC236}">
              <a16:creationId xmlns:a16="http://schemas.microsoft.com/office/drawing/2014/main" id="{943D40AF-2A15-4781-BB73-7A4BE2700EB3}"/>
            </a:ext>
          </a:extLst>
        </xdr:cNvPr>
        <xdr:cNvSpPr/>
      </xdr:nvSpPr>
      <xdr:spPr bwMode="auto">
        <a:xfrm>
          <a:off x="6823037" y="199801"/>
          <a:ext cx="5824482" cy="973679"/>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lang="ja-JP" altLang="ja-JP" sz="1400">
            <a:effectLst/>
          </a:endParaRPr>
        </a:p>
        <a:p>
          <a:pPr algn="l"/>
          <a:endParaRPr kumimoji="1" lang="ja-JP" altLang="en-US" sz="1100"/>
        </a:p>
      </xdr:txBody>
    </xdr:sp>
    <xdr:clientData/>
  </xdr:twoCellAnchor>
  <xdr:twoCellAnchor>
    <xdr:from>
      <xdr:col>6</xdr:col>
      <xdr:colOff>851647</xdr:colOff>
      <xdr:row>19</xdr:row>
      <xdr:rowOff>0</xdr:rowOff>
    </xdr:from>
    <xdr:to>
      <xdr:col>11</xdr:col>
      <xdr:colOff>356987</xdr:colOff>
      <xdr:row>26</xdr:row>
      <xdr:rowOff>134471</xdr:rowOff>
    </xdr:to>
    <xdr:sp macro="" textlink="">
      <xdr:nvSpPr>
        <xdr:cNvPr id="3" name="角丸四角形 4">
          <a:extLst>
            <a:ext uri="{FF2B5EF4-FFF2-40B4-BE49-F238E27FC236}">
              <a16:creationId xmlns:a16="http://schemas.microsoft.com/office/drawing/2014/main" id="{C661CA73-AE91-43F1-B0E9-CB6A4FBBDF82}"/>
            </a:ext>
          </a:extLst>
        </xdr:cNvPr>
        <xdr:cNvSpPr/>
      </xdr:nvSpPr>
      <xdr:spPr bwMode="auto">
        <a:xfrm>
          <a:off x="7639162" y="4899660"/>
          <a:ext cx="4420240" cy="1525121"/>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47625</xdr:colOff>
      <xdr:row>121</xdr:row>
      <xdr:rowOff>19050</xdr:rowOff>
    </xdr:from>
    <xdr:to>
      <xdr:col>12</xdr:col>
      <xdr:colOff>171450</xdr:colOff>
      <xdr:row>124</xdr:row>
      <xdr:rowOff>104775</xdr:rowOff>
    </xdr:to>
    <xdr:sp macro="" textlink="">
      <xdr:nvSpPr>
        <xdr:cNvPr id="2" name="テキスト ボックス 1">
          <a:extLst>
            <a:ext uri="{FF2B5EF4-FFF2-40B4-BE49-F238E27FC236}">
              <a16:creationId xmlns:a16="http://schemas.microsoft.com/office/drawing/2014/main" id="{540D578E-E9A5-420D-B718-D67FD2993F0A}"/>
            </a:ext>
          </a:extLst>
        </xdr:cNvPr>
        <xdr:cNvSpPr txBox="1"/>
      </xdr:nvSpPr>
      <xdr:spPr>
        <a:xfrm>
          <a:off x="2026920" y="24056340"/>
          <a:ext cx="150114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127</xdr:row>
      <xdr:rowOff>95250</xdr:rowOff>
    </xdr:from>
    <xdr:to>
      <xdr:col>12</xdr:col>
      <xdr:colOff>142875</xdr:colOff>
      <xdr:row>130</xdr:row>
      <xdr:rowOff>180975</xdr:rowOff>
    </xdr:to>
    <xdr:sp macro="" textlink="">
      <xdr:nvSpPr>
        <xdr:cNvPr id="3" name="テキスト ボックス 2">
          <a:extLst>
            <a:ext uri="{FF2B5EF4-FFF2-40B4-BE49-F238E27FC236}">
              <a16:creationId xmlns:a16="http://schemas.microsoft.com/office/drawing/2014/main" id="{0950ADE2-6F4C-498B-BAE1-F66FE169A751}"/>
            </a:ext>
          </a:extLst>
        </xdr:cNvPr>
        <xdr:cNvSpPr txBox="1"/>
      </xdr:nvSpPr>
      <xdr:spPr>
        <a:xfrm>
          <a:off x="2004060" y="24056340"/>
          <a:ext cx="149352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wsDr>
</file>

<file path=xl/externalLinks/_rels/externalLink1.xml.rels><?xml version="1.0" encoding="UTF-8" standalone="yes"?><Relationships xmlns="http://schemas.openxmlformats.org/package/2006/relationships"><Relationship Id="rId1" Target="04%20&#9733;&#12510;&#12473;&#12479;&#65288;&#24046;&#12375;&#26367;&#12360;&#9314;&#65289;&#31532;&#65298;&#21495;&#27096;&#24335;&#65288;&#21029;&#32025;&#65297;&#21450;&#12403;&#21029;&#32025;&#65298;&#21547;&#12416;&#65289;.xlsx" TargetMode="External" Type="http://schemas.openxmlformats.org/officeDocument/2006/relationships/externalLinkPath"/><Relationship Id="rId2" Target="https://mhlwlan.sharepoint.com/sites/10803000/WorkingDocLib/&#9632;04_&#33256;&#24202;&#30740;&#20462;&#25512;&#36914;&#23460;/090%20&#20104;&#31639;&#35201;&#27714;&#12539;&#22519;&#34892;/&#20196;&#21644;&#65304;&#24180;&#24230;/&#22519;&#34892;/&#9733;&#23455;&#26045;&#35201;&#32177;&#12539;&#20844;&#21215;&#35201;&#38936;&#12539;&#20132;&#20184;&#35201;&#32177;/&#9679;&#20132;&#20184;&#35201;&#32177;&#65288;&#32076;&#29702;&#23460;&#12363;&#12425;&#20381;&#38972;&#65289;/&#33256;&#24202;&#30740;&#20462;&#36027;/&#32076;&#29702;&#23460;&#12408;&#25552;&#20986;/04%20&#9733;&#12510;&#12473;&#12479;&#65288;&#24046;&#12375;&#26367;&#12360;&#9314;&#65289;&#31532;&#65298;&#21495;&#27096;&#24335;&#65288;&#21029;&#32025;&#65297;&#21450;&#12403;&#21029;&#32025;&#65298;&#21547;&#12416;&#65289;.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様式リスト"/>
      <sheetName val="申請書様式⇒"/>
      <sheetName val="第2号様式"/>
      <sheetName val="基準額算出（特定行為）"/>
      <sheetName val="【記載例】第2号様式別紙1（所要額調書、対象経費内訳）"/>
      <sheetName val="第2号様式別紙1（所要額調書、対象経費内訳）"/>
      <sheetName val="第2号様式別紙2-1（臨床研修（医師）事業計画書）"/>
      <sheetName val="第2号様式別紙2-1（臨床研修（医師）事業計画書）附表A1"/>
      <sheetName val="第2号様式別紙2-1（臨床研修（医師）事業計画書）附表A2"/>
      <sheetName val="第2号様式別紙2-2（臨床研修（医師）事業計画書）"/>
      <sheetName val="第2号様式別紙2-3（臨床研修（医師）事業計画書）"/>
      <sheetName val="基準額算出（臨床研修（医師））"/>
      <sheetName val="第2号様式別紙2-4（臨床研修（医師）事業計画書）"/>
      <sheetName val="第2号様式別紙2-5（臨床研修（医師）事業計画書）"/>
      <sheetName val="第3号様式"/>
      <sheetName val="精算書様式⇒"/>
      <sheetName val="第4号様式"/>
      <sheetName val="第4号様式別紙1-1（精算書、対象経費内訳）"/>
      <sheetName val="第4号様式別紙1-2（精算書、対象経費内訳 ）（医師）"/>
      <sheetName val="【記載例】第4号様式別紙1（精算書、対象経費内訳）"/>
      <sheetName val="第4号様式別紙2-1（臨床研修（医師）実績報告）"/>
      <sheetName val="第4号様式別紙2-1（臨床研修（医師）実績報告）附表 A1"/>
      <sheetName val="第4号様式別紙2-1（臨床研修（医師）実績報告）附表 A2"/>
      <sheetName val="第4号様式別紙2-2（臨床研修（医師）実績報告）"/>
      <sheetName val="第4号様式別紙2-3（臨床研修（医師）実績報告）"/>
      <sheetName val="第4号様式別紙2-4（臨床研修（医師）実績報告）"/>
      <sheetName val="第4号様式別紙2-5（臨床研修（医師）実績報告）"/>
      <sheetName val="基準額算出（臨床研修（歯科））"/>
      <sheetName val="別紙様式 3-2"/>
      <sheetName val="別紙様式 3-３"/>
      <sheetName val="基準額算出（特定行為精算）"/>
      <sheetName val="基準額算出（臨床研修（医師）精算）"/>
      <sheetName val="基準額算出（臨床研修（歯科）精算）"/>
    </sheetNames>
    <sheetDataSet>
      <sheetData sheetId="0"/>
      <sheetData sheetId="1">
        <row r="3">
          <cell r="B3" t="str">
            <v>一般用医薬品適正使用推進のための研修事業</v>
          </cell>
          <cell r="C3" t="str">
            <v>　厚生労働大臣　　殿</v>
          </cell>
          <cell r="D3" t="str">
            <v>年度医療関係者研修費等補助金の（変更）交付申請書</v>
          </cell>
          <cell r="E3" t="str">
            <v>諸謝金</v>
          </cell>
          <cell r="F3" t="str">
            <v>　</v>
          </cell>
          <cell r="G3" t="str">
            <v>旅費</v>
          </cell>
          <cell r="H3" t="str">
            <v>　</v>
          </cell>
          <cell r="I3" t="str">
            <v>消耗品費</v>
          </cell>
          <cell r="J3" t="str">
            <v>　</v>
          </cell>
          <cell r="K3" t="str">
            <v>印刷製本費</v>
          </cell>
          <cell r="L3" t="str">
            <v>　</v>
          </cell>
          <cell r="M3" t="str">
            <v>通信運搬費</v>
          </cell>
          <cell r="N3" t="str">
            <v>　</v>
          </cell>
          <cell r="O3" t="str">
            <v>借料及び損料（会場借料、機器借料）</v>
          </cell>
          <cell r="P3" t="str">
            <v>　</v>
          </cell>
          <cell r="Q3" t="str">
            <v>会議費</v>
          </cell>
          <cell r="R3" t="str">
            <v>　</v>
          </cell>
          <cell r="S3" t="str">
            <v>　　</v>
          </cell>
          <cell r="T3" t="str">
            <v>　</v>
          </cell>
          <cell r="U3" t="str">
            <v>　</v>
          </cell>
          <cell r="V3" t="str">
            <v>　</v>
          </cell>
          <cell r="W3" t="str">
            <v>　</v>
          </cell>
          <cell r="X3" t="str">
            <v>　</v>
          </cell>
          <cell r="Y3" t="str">
            <v>　</v>
          </cell>
          <cell r="Z3" t="str">
            <v>　</v>
          </cell>
          <cell r="AA3" t="str">
            <v>　</v>
          </cell>
          <cell r="AB3" t="str">
            <v>　</v>
          </cell>
          <cell r="AC3" t="str">
            <v>　</v>
          </cell>
          <cell r="AD3" t="str">
            <v>　</v>
          </cell>
          <cell r="AE3" t="str">
            <v>　</v>
          </cell>
          <cell r="AF3" t="str">
            <v>　</v>
          </cell>
          <cell r="AG3" t="str">
            <v>　</v>
          </cell>
          <cell r="AH3" t="str">
            <v>　</v>
          </cell>
          <cell r="AI3" t="str">
            <v>　</v>
          </cell>
          <cell r="AJ3" t="str">
            <v>　</v>
          </cell>
          <cell r="AK3" t="str">
            <v>　</v>
          </cell>
          <cell r="AL3" t="str">
            <v>　</v>
          </cell>
          <cell r="AM3" t="str">
            <v>　</v>
          </cell>
          <cell r="AN3" t="str">
            <v>　</v>
          </cell>
          <cell r="AO3" t="str">
            <v>　</v>
          </cell>
          <cell r="AP3" t="str">
            <v>　</v>
          </cell>
          <cell r="AQ3" t="str">
            <v>　</v>
          </cell>
          <cell r="AR3" t="str">
            <v>　</v>
          </cell>
          <cell r="AS3" t="str">
            <v>　</v>
          </cell>
          <cell r="AT3" t="str">
            <v>　</v>
          </cell>
          <cell r="AU3" t="str">
            <v>　</v>
          </cell>
          <cell r="AV3" t="str">
            <v>　</v>
          </cell>
          <cell r="AW3" t="str">
            <v>　</v>
          </cell>
          <cell r="AX3" t="str">
            <v>　</v>
          </cell>
          <cell r="AY3" t="str">
            <v>　</v>
          </cell>
          <cell r="AZ3" t="str">
            <v>　</v>
          </cell>
          <cell r="BA3" t="str">
            <v>　</v>
          </cell>
          <cell r="BB3" t="str">
            <v>　</v>
          </cell>
          <cell r="BC3" t="str">
            <v>　</v>
          </cell>
          <cell r="BD3" t="str">
            <v>　</v>
          </cell>
          <cell r="BE3" t="str">
            <v>　</v>
          </cell>
          <cell r="BF3" t="str">
            <v>　</v>
          </cell>
          <cell r="BG3" t="str">
            <v>　</v>
          </cell>
          <cell r="BH3" t="str">
            <v>　</v>
          </cell>
          <cell r="BI3" t="str">
            <v>　</v>
          </cell>
          <cell r="BJ3" t="str">
            <v>　</v>
          </cell>
          <cell r="BK3" t="str">
            <v>　</v>
          </cell>
          <cell r="BL3" t="str">
            <v>　</v>
          </cell>
          <cell r="BM3" t="str">
            <v>　</v>
          </cell>
          <cell r="BN3" t="str">
            <v>　</v>
          </cell>
          <cell r="BO3" t="str">
            <v>　</v>
          </cell>
          <cell r="BP3" t="str">
            <v>　</v>
          </cell>
          <cell r="BQ3" t="str">
            <v>　</v>
          </cell>
          <cell r="BR3" t="str">
            <v>　</v>
          </cell>
          <cell r="BS3" t="str">
            <v>　</v>
          </cell>
          <cell r="BT3" t="str">
            <v>　</v>
          </cell>
          <cell r="BU3" t="str">
            <v>　</v>
          </cell>
          <cell r="BV3" t="str">
            <v>　</v>
          </cell>
          <cell r="BW3" t="str">
            <v>　</v>
          </cell>
          <cell r="BX3" t="str">
            <v>　</v>
          </cell>
          <cell r="CC3" t="str">
            <v>　</v>
          </cell>
          <cell r="CD3" t="str">
            <v>　</v>
          </cell>
        </row>
        <row r="4">
          <cell r="B4" t="str">
            <v>臨床研修事業</v>
          </cell>
          <cell r="C4" t="str">
            <v>　地方厚生局長　　殿</v>
          </cell>
          <cell r="D4" t="str">
            <v>年度臨床研修費等補助金の（変更）交付申請書</v>
          </cell>
          <cell r="E4" t="str">
            <v>（Ⅰ　教育指導経費）</v>
          </cell>
          <cell r="F4" t="str">
            <v>１　研修管理委員会等経費</v>
          </cell>
          <cell r="G4" t="str">
            <v>諸謝金</v>
          </cell>
          <cell r="H4" t="str">
            <v>旅費</v>
          </cell>
          <cell r="I4" t="str">
            <v>消耗品費</v>
          </cell>
          <cell r="J4" t="str">
            <v>印刷製本費</v>
          </cell>
          <cell r="K4" t="str">
            <v>通信運搬費</v>
          </cell>
          <cell r="L4" t="str">
            <v>会議費</v>
          </cell>
          <cell r="M4" t="str">
            <v xml:space="preserve"> </v>
          </cell>
          <cell r="N4" t="str">
            <v>２　プログラム責任者人件費（プログラム管理に係るもの）</v>
          </cell>
          <cell r="O4" t="str">
            <v>職員基本給</v>
          </cell>
          <cell r="P4" t="str">
            <v>職員諸手当</v>
          </cell>
          <cell r="Q4" t="str">
            <v>　</v>
          </cell>
          <cell r="R4" t="str">
            <v>３　指導医及びプログラム責任者の補助者雇上経費</v>
          </cell>
          <cell r="S4" t="str">
            <v>職員諸手当（非常勤）</v>
          </cell>
          <cell r="T4" t="str">
            <v>非常勤職員手当</v>
          </cell>
          <cell r="U4" t="str">
            <v>　</v>
          </cell>
          <cell r="V4" t="str">
            <v>４　通信運搬費</v>
          </cell>
          <cell r="W4" t="str">
            <v>　</v>
          </cell>
          <cell r="X4" t="str">
            <v>５　指導医、プログラム責任者（研修医指導分）にかかる経費</v>
          </cell>
          <cell r="Y4" t="str">
            <v>職員基本給</v>
          </cell>
          <cell r="Z4" t="str">
            <v>職員諸手当</v>
          </cell>
          <cell r="AA4" t="str">
            <v>非常勤職員手当</v>
          </cell>
          <cell r="AB4" t="str">
            <v>諸謝金</v>
          </cell>
          <cell r="AC4" t="str">
            <v>　</v>
          </cell>
          <cell r="AD4" t="str">
            <v>６　情報収集及び学会等出席経費</v>
          </cell>
          <cell r="AE4" t="str">
            <v>旅費</v>
          </cell>
          <cell r="AF4" t="str">
            <v>備品費（図書）</v>
          </cell>
          <cell r="AG4" t="str">
            <v>消耗品（教材等材料費を含む）</v>
          </cell>
          <cell r="AH4" t="str">
            <v>　</v>
          </cell>
          <cell r="AI4" t="str">
            <v>７　剖検経費</v>
          </cell>
          <cell r="AJ4" t="str">
            <v>諸謝金（臨床研修病院のみ）</v>
          </cell>
          <cell r="AK4" t="str">
            <v>旅費（臨床研修病院のみ）</v>
          </cell>
          <cell r="AL4" t="str">
            <v>消耗品費</v>
          </cell>
          <cell r="AM4" t="str">
            <v>　</v>
          </cell>
          <cell r="AN4" t="str">
            <v>８へき地診療所等の研修経費</v>
          </cell>
          <cell r="AO4" t="str">
            <v>旅費</v>
          </cell>
          <cell r="AP4" t="str">
            <v>　</v>
          </cell>
          <cell r="AQ4" t="str">
            <v>９　産婦人科宿日直研修事業費、小児科宿日直研修事業費</v>
          </cell>
          <cell r="AR4" t="str">
            <v>宿日直手当</v>
          </cell>
          <cell r="AS4" t="str">
            <v>（１）産婦人科</v>
          </cell>
          <cell r="AT4" t="str">
            <v>（２）小児科</v>
          </cell>
          <cell r="AU4" t="str">
            <v>【オンコール手当】</v>
          </cell>
          <cell r="AW4" t="str">
            <v>10　広域連携型プログラム作成経費</v>
          </cell>
          <cell r="AX4" t="str">
            <v>職員基本給</v>
          </cell>
          <cell r="AY4" t="str">
            <v>職員諸手当（非常勤含む）</v>
          </cell>
          <cell r="AZ4" t="str">
            <v>非常勤職員諸手当（事務補助者雇上経費）</v>
          </cell>
          <cell r="BA4" t="str">
            <v>諸謝金</v>
          </cell>
          <cell r="BB4" t="str">
            <v>旅費</v>
          </cell>
          <cell r="BC4" t="str">
            <v>消耗品費</v>
          </cell>
          <cell r="BD4" t="str">
            <v>印刷製本費</v>
          </cell>
          <cell r="BE4" t="str">
            <v>通信運搬費</v>
          </cell>
          <cell r="BF4" t="str">
            <v>会議費</v>
          </cell>
          <cell r="BH4" t="str">
            <v>11 研修移動滞在経費</v>
          </cell>
          <cell r="BI4" t="str">
            <v>旅費</v>
          </cell>
          <cell r="BJ4" t="str">
            <v>賃借料</v>
          </cell>
          <cell r="BK4" t="str">
            <v>通信運搬費</v>
          </cell>
          <cell r="BL4" t="str">
            <v>雑役務費</v>
          </cell>
          <cell r="BN4" t="str">
            <v>12 連携先病院指導医経費</v>
          </cell>
          <cell r="BO4" t="str">
            <v>職員基本給</v>
          </cell>
          <cell r="BP4" t="str">
            <v>職員諸手当</v>
          </cell>
          <cell r="BQ4" t="str">
            <v>非常勤職員手当</v>
          </cell>
          <cell r="BR4" t="str">
            <v>諸謝金</v>
          </cell>
          <cell r="BT4" t="str">
            <v>13　第三者評価受審経費</v>
          </cell>
          <cell r="BU4" t="str">
            <v>雑役務費（手数料等）</v>
          </cell>
          <cell r="BV4" t="str">
            <v>　</v>
          </cell>
          <cell r="BW4" t="str">
            <v>（Ⅱ　協議会開催経費）</v>
          </cell>
          <cell r="BX4" t="str">
            <v>職員諸手当（非常勤）</v>
          </cell>
          <cell r="BY4" t="str">
            <v>非常勤職員手当（事務補助者雇上経費）</v>
          </cell>
          <cell r="BZ4" t="str">
            <v>諸謝金</v>
          </cell>
          <cell r="CA4" t="str">
            <v>旅費</v>
          </cell>
          <cell r="CB4" t="str">
            <v>会議費</v>
          </cell>
          <cell r="CC4" t="str">
            <v>教育指導経費</v>
          </cell>
          <cell r="CD4" t="str">
            <v>地域協議会経費</v>
          </cell>
        </row>
        <row r="5">
          <cell r="B5" t="str">
            <v>歯科医師臨床研修事業</v>
          </cell>
          <cell r="C5" t="str">
            <v>　厚生労働大臣　　殿</v>
          </cell>
          <cell r="D5" t="str">
            <v>年度臨床研修費等補助金の（変更）交付申請書</v>
          </cell>
          <cell r="E5" t="str">
            <v>（Ⅰ　教育指導経費）</v>
          </cell>
          <cell r="F5" t="str">
            <v>１　研修管理委員会等経費</v>
          </cell>
          <cell r="G5" t="str">
            <v>諸謝金</v>
          </cell>
          <cell r="H5" t="str">
            <v>旅費</v>
          </cell>
          <cell r="I5" t="str">
            <v>消耗品費</v>
          </cell>
          <cell r="J5" t="str">
            <v>印刷製本費</v>
          </cell>
          <cell r="K5" t="str">
            <v>通信運搬費</v>
          </cell>
          <cell r="L5" t="str">
            <v>会議費</v>
          </cell>
          <cell r="M5" t="str">
            <v xml:space="preserve"> </v>
          </cell>
          <cell r="N5" t="str">
            <v>２　プログラム責任者人件費（プログラム管理に係るもの）</v>
          </cell>
          <cell r="O5" t="str">
            <v>職員基本給</v>
          </cell>
          <cell r="P5" t="str">
            <v>職員諸手当</v>
          </cell>
          <cell r="Q5" t="str">
            <v>社会保険料</v>
          </cell>
          <cell r="R5" t="str">
            <v>　</v>
          </cell>
          <cell r="S5" t="str">
            <v>３　通信運搬費</v>
          </cell>
          <cell r="T5" t="str">
            <v>　</v>
          </cell>
          <cell r="U5" t="str">
            <v>４　指導歯科医、指導医（医科・歯科連携に資する科目分）</v>
          </cell>
          <cell r="V5" t="str">
            <v>プログラム責任者（研修歯科医指導分）に係る経費</v>
          </cell>
          <cell r="W5" t="str">
            <v>職員基本給</v>
          </cell>
          <cell r="X5" t="str">
            <v>職員諸手当</v>
          </cell>
          <cell r="Y5" t="str">
            <v>非常勤職員手当</v>
          </cell>
          <cell r="Z5" t="str">
            <v>諸謝金</v>
          </cell>
          <cell r="AA5" t="str">
            <v>社会保険料</v>
          </cell>
          <cell r="AB5" t="str">
            <v>　</v>
          </cell>
          <cell r="AC5" t="str">
            <v>５　消耗品費（歯科医学研究材料費含む）</v>
          </cell>
          <cell r="AD5" t="str">
            <v>消耗品費</v>
          </cell>
          <cell r="AE5" t="str">
            <v>印刷製本費</v>
          </cell>
          <cell r="AF5" t="str">
            <v>光熱水料</v>
          </cell>
          <cell r="AG5" t="str">
            <v>　</v>
          </cell>
          <cell r="AH5" t="str">
            <v>６　情報収集及び学会等出席経費</v>
          </cell>
          <cell r="AI5" t="str">
            <v>旅費</v>
          </cell>
          <cell r="AJ5" t="str">
            <v>備品費（図書）</v>
          </cell>
          <cell r="AK5" t="str">
            <v>消耗品（教材等材料費を含む）</v>
          </cell>
          <cell r="AL5" t="str">
            <v>　</v>
          </cell>
          <cell r="AM5" t="str">
            <v>７　へき地診療所等の研修経費</v>
          </cell>
          <cell r="AN5" t="str">
            <v>旅費</v>
          </cell>
          <cell r="AO5" t="str">
            <v>　</v>
          </cell>
          <cell r="AP5" t="str">
            <v>８　指導歯科医資質向上推進事業に必要な経費</v>
          </cell>
          <cell r="AQ5" t="str">
            <v>諸謝金</v>
          </cell>
          <cell r="AR5" t="str">
            <v>旅費</v>
          </cell>
          <cell r="AS5" t="str">
            <v>消耗品費</v>
          </cell>
          <cell r="AT5" t="str">
            <v>印刷製本費</v>
          </cell>
          <cell r="AU5" t="str">
            <v>通信運搬費</v>
          </cell>
          <cell r="AV5" t="str">
            <v>会議費</v>
          </cell>
          <cell r="AW5" t="str">
            <v>　</v>
          </cell>
          <cell r="AX5" t="str">
            <v>９　在宅歯科医療等研修推進事業に必要な経費</v>
          </cell>
          <cell r="AY5" t="str">
            <v>職員諸手当（非常勤）</v>
          </cell>
          <cell r="AZ5" t="str">
            <v>非常勤職員手当</v>
          </cell>
          <cell r="BA5" t="str">
            <v>諸謝金</v>
          </cell>
          <cell r="BB5" t="str">
            <v>旅費</v>
          </cell>
          <cell r="BC5" t="str">
            <v>消耗品費</v>
          </cell>
          <cell r="BD5" t="str">
            <v>印刷製本費</v>
          </cell>
          <cell r="BE5" t="str">
            <v>社会保険料（非常勤）</v>
          </cell>
          <cell r="BF5" t="str">
            <v>　</v>
          </cell>
          <cell r="BG5" t="str">
            <v>　</v>
          </cell>
          <cell r="BH5" t="str">
            <v>　</v>
          </cell>
          <cell r="BI5" t="str">
            <v>　</v>
          </cell>
          <cell r="BJ5" t="str">
            <v>　</v>
          </cell>
          <cell r="BK5" t="str">
            <v xml:space="preserve"> </v>
          </cell>
          <cell r="BL5" t="str">
            <v xml:space="preserve"> </v>
          </cell>
          <cell r="BM5" t="str">
            <v xml:space="preserve"> </v>
          </cell>
          <cell r="BN5" t="str">
            <v>　</v>
          </cell>
          <cell r="BO5" t="str">
            <v>　</v>
          </cell>
          <cell r="BP5" t="str">
            <v>　</v>
          </cell>
          <cell r="BQ5" t="str">
            <v>　</v>
          </cell>
          <cell r="BR5" t="str">
            <v>　</v>
          </cell>
          <cell r="BS5" t="str">
            <v>　</v>
          </cell>
          <cell r="BT5" t="str">
            <v>　</v>
          </cell>
          <cell r="BU5" t="str">
            <v>　</v>
          </cell>
          <cell r="BV5" t="str">
            <v>　</v>
          </cell>
          <cell r="BW5" t="str">
            <v>　</v>
          </cell>
          <cell r="BX5" t="str">
            <v>　</v>
          </cell>
          <cell r="CC5" t="str">
            <v>　</v>
          </cell>
          <cell r="CD5" t="str">
            <v xml:space="preserve"> </v>
          </cell>
        </row>
        <row r="6">
          <cell r="B6" t="str">
            <v>一般用医薬品適正使用推進のための研修事業</v>
          </cell>
          <cell r="C6" t="str">
            <v>　厚生労働大臣　　殿</v>
          </cell>
          <cell r="D6" t="str">
            <v>年度医療関係者研修費等補助金の事業実績報告書</v>
          </cell>
          <cell r="E6" t="str">
            <v>諸謝金</v>
          </cell>
          <cell r="F6" t="str">
            <v>　</v>
          </cell>
          <cell r="G6" t="str">
            <v>旅費</v>
          </cell>
          <cell r="H6" t="str">
            <v>　</v>
          </cell>
          <cell r="I6" t="str">
            <v>消耗品費</v>
          </cell>
          <cell r="J6" t="str">
            <v>　</v>
          </cell>
          <cell r="K6" t="str">
            <v>印刷製本費</v>
          </cell>
          <cell r="L6" t="str">
            <v>　</v>
          </cell>
          <cell r="M6" t="str">
            <v>通信運搬費</v>
          </cell>
          <cell r="N6" t="str">
            <v>　</v>
          </cell>
          <cell r="O6" t="str">
            <v>借料及び損料（会場借料、機器借料）</v>
          </cell>
          <cell r="P6" t="str">
            <v>　</v>
          </cell>
          <cell r="Q6" t="str">
            <v>会議費</v>
          </cell>
          <cell r="R6" t="str">
            <v>　</v>
          </cell>
          <cell r="S6" t="str">
            <v>　　</v>
          </cell>
          <cell r="T6" t="str">
            <v>　</v>
          </cell>
          <cell r="U6" t="str">
            <v>　</v>
          </cell>
          <cell r="V6" t="str">
            <v>　</v>
          </cell>
          <cell r="W6" t="str">
            <v>　</v>
          </cell>
          <cell r="X6" t="str">
            <v>　</v>
          </cell>
          <cell r="Y6" t="str">
            <v>　</v>
          </cell>
          <cell r="Z6" t="str">
            <v>　</v>
          </cell>
          <cell r="AA6" t="str">
            <v>　</v>
          </cell>
          <cell r="AB6" t="str">
            <v>　</v>
          </cell>
          <cell r="AC6" t="str">
            <v>　</v>
          </cell>
          <cell r="AD6" t="str">
            <v>　</v>
          </cell>
          <cell r="AE6" t="str">
            <v>　</v>
          </cell>
          <cell r="AF6" t="str">
            <v>　</v>
          </cell>
          <cell r="AG6" t="str">
            <v>　</v>
          </cell>
          <cell r="AH6" t="str">
            <v>　</v>
          </cell>
          <cell r="AI6" t="str">
            <v>　</v>
          </cell>
          <cell r="AJ6" t="str">
            <v>　</v>
          </cell>
          <cell r="AK6" t="str">
            <v>　</v>
          </cell>
          <cell r="AL6" t="str">
            <v>　</v>
          </cell>
          <cell r="AM6" t="str">
            <v>　</v>
          </cell>
          <cell r="AN6" t="str">
            <v>　</v>
          </cell>
          <cell r="AO6" t="str">
            <v>　</v>
          </cell>
          <cell r="AP6" t="str">
            <v>　</v>
          </cell>
          <cell r="AQ6" t="str">
            <v>　</v>
          </cell>
          <cell r="AR6" t="str">
            <v>　</v>
          </cell>
          <cell r="AS6" t="str">
            <v>　</v>
          </cell>
          <cell r="AT6" t="str">
            <v>　</v>
          </cell>
          <cell r="AU6" t="str">
            <v>　</v>
          </cell>
          <cell r="AV6" t="str">
            <v>　</v>
          </cell>
          <cell r="AW6" t="str">
            <v>　</v>
          </cell>
          <cell r="AX6" t="str">
            <v>　</v>
          </cell>
          <cell r="AY6" t="str">
            <v>　</v>
          </cell>
          <cell r="AZ6" t="str">
            <v>　</v>
          </cell>
          <cell r="BA6" t="str">
            <v>　</v>
          </cell>
          <cell r="BB6" t="str">
            <v>　</v>
          </cell>
          <cell r="BC6" t="str">
            <v>　</v>
          </cell>
          <cell r="BD6" t="str">
            <v>　</v>
          </cell>
          <cell r="BE6" t="str">
            <v>　</v>
          </cell>
          <cell r="BF6" t="str">
            <v>　</v>
          </cell>
          <cell r="BG6" t="str">
            <v>　</v>
          </cell>
          <cell r="BH6" t="str">
            <v>　</v>
          </cell>
          <cell r="BI6" t="str">
            <v>　</v>
          </cell>
          <cell r="BJ6" t="str">
            <v>　</v>
          </cell>
          <cell r="BK6" t="str">
            <v>　</v>
          </cell>
          <cell r="BL6" t="str">
            <v>　</v>
          </cell>
          <cell r="BM6" t="str">
            <v>　</v>
          </cell>
          <cell r="BN6" t="str">
            <v>　</v>
          </cell>
          <cell r="BO6" t="str">
            <v>　</v>
          </cell>
          <cell r="BP6" t="str">
            <v>　</v>
          </cell>
          <cell r="BQ6" t="str">
            <v>　</v>
          </cell>
          <cell r="BR6" t="str">
            <v>　</v>
          </cell>
          <cell r="BS6" t="str">
            <v>　</v>
          </cell>
          <cell r="BT6" t="str">
            <v>　</v>
          </cell>
          <cell r="BU6" t="str">
            <v>　</v>
          </cell>
          <cell r="BV6" t="str">
            <v>　</v>
          </cell>
          <cell r="BW6" t="str">
            <v>　</v>
          </cell>
          <cell r="BX6" t="str">
            <v>　</v>
          </cell>
          <cell r="CC6" t="str">
            <v>　</v>
          </cell>
          <cell r="CD6" t="str">
            <v>　</v>
          </cell>
        </row>
        <row r="7">
          <cell r="B7" t="str">
            <v>臨床研修事業</v>
          </cell>
          <cell r="C7" t="str">
            <v>　地方厚生局長　　殿</v>
          </cell>
          <cell r="D7" t="str">
            <v>年度臨床研修費等補助金の事業実績報告書</v>
          </cell>
          <cell r="E7" t="str">
            <v>（Ⅰ　教育指導経費）</v>
          </cell>
          <cell r="F7" t="str">
            <v>１　研修管理委員会等経費</v>
          </cell>
          <cell r="G7" t="str">
            <v>諸謝金</v>
          </cell>
          <cell r="H7" t="str">
            <v>旅費</v>
          </cell>
          <cell r="I7" t="str">
            <v>消耗品費</v>
          </cell>
          <cell r="J7" t="str">
            <v>印刷製本費</v>
          </cell>
          <cell r="K7" t="str">
            <v>通信運搬費</v>
          </cell>
          <cell r="L7" t="str">
            <v>会議費</v>
          </cell>
          <cell r="M7" t="str">
            <v xml:space="preserve"> </v>
          </cell>
          <cell r="N7" t="str">
            <v>２　プログラム責任者人件費（プログラム管理に係るもの）</v>
          </cell>
          <cell r="O7" t="str">
            <v>職員基本給</v>
          </cell>
          <cell r="P7" t="str">
            <v>職員諸手当</v>
          </cell>
          <cell r="Q7" t="str">
            <v>　</v>
          </cell>
          <cell r="R7" t="str">
            <v>３　指導医及びプログラム責任者の補助者雇上経費</v>
          </cell>
          <cell r="S7" t="str">
            <v>職員諸手当（非常勤）</v>
          </cell>
          <cell r="T7" t="str">
            <v>非常勤職員手当</v>
          </cell>
          <cell r="U7" t="str">
            <v>　</v>
          </cell>
          <cell r="V7" t="str">
            <v>４　通信運搬費</v>
          </cell>
          <cell r="W7" t="str">
            <v>　</v>
          </cell>
          <cell r="X7" t="str">
            <v>５　指導医、プログラム責任者（研修医指導分）にかかる経費</v>
          </cell>
          <cell r="Y7" t="str">
            <v>職員基本給</v>
          </cell>
          <cell r="Z7" t="str">
            <v>職員諸手当</v>
          </cell>
          <cell r="AA7" t="str">
            <v>非常勤職員手当</v>
          </cell>
          <cell r="AB7" t="str">
            <v>諸謝金</v>
          </cell>
          <cell r="AC7" t="str">
            <v>　</v>
          </cell>
          <cell r="AD7" t="str">
            <v>６　情報収集及び学会等出席経費</v>
          </cell>
          <cell r="AE7" t="str">
            <v>旅費</v>
          </cell>
          <cell r="AF7" t="str">
            <v>備品費（図書）</v>
          </cell>
          <cell r="AG7" t="str">
            <v>消耗品（教材等材料費を含む）</v>
          </cell>
          <cell r="AH7" t="str">
            <v>　</v>
          </cell>
          <cell r="AI7" t="str">
            <v>７　剖検経費</v>
          </cell>
          <cell r="AJ7" t="str">
            <v>諸謝金（臨床研修病院のみ）</v>
          </cell>
          <cell r="AK7" t="str">
            <v>旅費（臨床研修病院のみ）</v>
          </cell>
          <cell r="AL7" t="str">
            <v>消耗品費</v>
          </cell>
          <cell r="AM7" t="str">
            <v>　</v>
          </cell>
          <cell r="AN7" t="str">
            <v>８へき地診療所等の研修経費</v>
          </cell>
          <cell r="AO7" t="str">
            <v>旅費</v>
          </cell>
          <cell r="AP7" t="str">
            <v>　</v>
          </cell>
          <cell r="AQ7" t="str">
            <v>９　産婦人科宿日直研修事業費、小児科宿日直研修事業費</v>
          </cell>
          <cell r="AR7" t="str">
            <v>宿日直手当</v>
          </cell>
          <cell r="AS7" t="str">
            <v>（１）産婦人科</v>
          </cell>
          <cell r="AT7" t="str">
            <v>（２）小児科</v>
          </cell>
          <cell r="AU7" t="str">
            <v>【オンコール手当】</v>
          </cell>
          <cell r="AV7" t="str">
            <v>　</v>
          </cell>
          <cell r="AW7" t="str">
            <v>10　広域連携型プログラム作成経費</v>
          </cell>
          <cell r="AX7" t="str">
            <v>職員基本給</v>
          </cell>
          <cell r="AY7" t="str">
            <v>職員諸手当（非常勤含む）</v>
          </cell>
          <cell r="AZ7" t="str">
            <v>非常勤職員諸手当（事務補助者雇上経費）</v>
          </cell>
          <cell r="BA7" t="str">
            <v>諸謝金</v>
          </cell>
          <cell r="BB7" t="str">
            <v>旅費</v>
          </cell>
          <cell r="BC7" t="str">
            <v>消耗品費</v>
          </cell>
          <cell r="BD7" t="str">
            <v>印刷製本費</v>
          </cell>
          <cell r="BE7" t="str">
            <v>通信運搬費</v>
          </cell>
          <cell r="BF7" t="str">
            <v>会議費</v>
          </cell>
          <cell r="BH7" t="str">
            <v>11 研修移動滞在経費</v>
          </cell>
          <cell r="BI7" t="str">
            <v>旅費</v>
          </cell>
          <cell r="BJ7" t="str">
            <v>賃借料</v>
          </cell>
          <cell r="BK7" t="str">
            <v>通信運搬費</v>
          </cell>
          <cell r="BL7" t="str">
            <v>雑役務費</v>
          </cell>
          <cell r="BN7" t="str">
            <v>12 連携先病院指導医経費</v>
          </cell>
          <cell r="BO7" t="str">
            <v>職員基本給</v>
          </cell>
          <cell r="BP7" t="str">
            <v>職員諸手当</v>
          </cell>
          <cell r="BQ7" t="str">
            <v>非常勤職員手当</v>
          </cell>
          <cell r="BR7" t="str">
            <v>諸謝金</v>
          </cell>
          <cell r="BT7" t="str">
            <v>13　第三者評価受審経費</v>
          </cell>
          <cell r="BU7" t="str">
            <v>雑役務費（手数料等）</v>
          </cell>
          <cell r="BV7" t="str">
            <v>　</v>
          </cell>
          <cell r="BW7" t="str">
            <v>（Ⅱ　協議会開催経費）</v>
          </cell>
          <cell r="BX7" t="str">
            <v>職員諸手当（非常勤）</v>
          </cell>
          <cell r="BY7" t="str">
            <v>非常勤職員手当（事務補助者雇上経費）</v>
          </cell>
          <cell r="BZ7" t="str">
            <v>諸謝金</v>
          </cell>
          <cell r="CA7" t="str">
            <v>旅費</v>
          </cell>
          <cell r="CB7" t="str">
            <v>会議費</v>
          </cell>
          <cell r="CC7" t="str">
            <v>教育指導経費</v>
          </cell>
          <cell r="CD7" t="str">
            <v>地域協議会経費</v>
          </cell>
        </row>
        <row r="8">
          <cell r="B8" t="str">
            <v>歯科医師臨床研修事業</v>
          </cell>
          <cell r="C8" t="str">
            <v>　厚生労働大臣　　殿</v>
          </cell>
          <cell r="D8" t="str">
            <v>年度臨床研修費等補助金の事業実績報告書</v>
          </cell>
          <cell r="E8" t="str">
            <v>（Ⅰ　教育指導経費）</v>
          </cell>
          <cell r="F8" t="str">
            <v>１　研修管理委員会等経費</v>
          </cell>
          <cell r="G8" t="str">
            <v>諸謝金</v>
          </cell>
          <cell r="H8" t="str">
            <v>旅費</v>
          </cell>
          <cell r="I8" t="str">
            <v>消耗品費</v>
          </cell>
          <cell r="J8" t="str">
            <v>印刷製本費</v>
          </cell>
          <cell r="K8" t="str">
            <v>通信運搬費</v>
          </cell>
          <cell r="L8" t="str">
            <v>会議費</v>
          </cell>
          <cell r="M8" t="str">
            <v xml:space="preserve"> </v>
          </cell>
          <cell r="N8" t="str">
            <v>２　プログラム責任者人件費（プログラム管理に係るもの）</v>
          </cell>
          <cell r="O8" t="str">
            <v>職員基本給</v>
          </cell>
          <cell r="P8" t="str">
            <v>職員諸手当</v>
          </cell>
          <cell r="Q8" t="str">
            <v>社会保険料</v>
          </cell>
          <cell r="R8" t="str">
            <v>　</v>
          </cell>
          <cell r="S8" t="str">
            <v>３　通信運搬費</v>
          </cell>
          <cell r="T8" t="str">
            <v>　</v>
          </cell>
          <cell r="U8" t="str">
            <v>４　指導歯科医、指導医（医科・歯科連携に資する科目分）</v>
          </cell>
          <cell r="V8" t="str">
            <v>プログラム責任者（研修歯科医指導分）に係る経費</v>
          </cell>
          <cell r="W8" t="str">
            <v>職員基本給</v>
          </cell>
          <cell r="X8" t="str">
            <v>職員諸手当</v>
          </cell>
          <cell r="Y8" t="str">
            <v>非常勤職員手当</v>
          </cell>
          <cell r="Z8" t="str">
            <v>諸謝金</v>
          </cell>
          <cell r="AA8" t="str">
            <v>社会保険料</v>
          </cell>
          <cell r="AB8" t="str">
            <v>　</v>
          </cell>
          <cell r="AC8" t="str">
            <v>５　消耗品費（歯科医学研究材料費含む）</v>
          </cell>
          <cell r="AD8" t="str">
            <v>消耗品費</v>
          </cell>
          <cell r="AE8" t="str">
            <v>印刷製本費</v>
          </cell>
          <cell r="AF8" t="str">
            <v>光熱水料</v>
          </cell>
          <cell r="AG8" t="str">
            <v>　</v>
          </cell>
          <cell r="AH8" t="str">
            <v>６　情報収集及び学会等出席経費</v>
          </cell>
          <cell r="AI8" t="str">
            <v>旅費</v>
          </cell>
          <cell r="AJ8" t="str">
            <v>備品費（図書）</v>
          </cell>
          <cell r="AK8" t="str">
            <v>消耗品（教材等材料費を含む）</v>
          </cell>
          <cell r="AL8" t="str">
            <v>　</v>
          </cell>
          <cell r="AM8" t="str">
            <v>７　へき地診療所等の研修経費</v>
          </cell>
          <cell r="AN8" t="str">
            <v>旅費</v>
          </cell>
          <cell r="AO8" t="str">
            <v>　</v>
          </cell>
          <cell r="AP8" t="str">
            <v>８　指導歯科医資質向上推進事業に必要な経費</v>
          </cell>
          <cell r="AQ8" t="str">
            <v>諸謝金</v>
          </cell>
          <cell r="AR8" t="str">
            <v>旅費</v>
          </cell>
          <cell r="AS8" t="str">
            <v>消耗品費</v>
          </cell>
          <cell r="AT8" t="str">
            <v>印刷製本費</v>
          </cell>
          <cell r="AU8" t="str">
            <v>通信運搬費</v>
          </cell>
          <cell r="AV8" t="str">
            <v>会議費</v>
          </cell>
          <cell r="AW8" t="str">
            <v>　</v>
          </cell>
          <cell r="AX8" t="str">
            <v>９　在宅歯科医療等研修推進事業に必要な経費</v>
          </cell>
          <cell r="AY8" t="str">
            <v>職員諸手当（非常勤）</v>
          </cell>
          <cell r="AZ8" t="str">
            <v>非常勤職員手当</v>
          </cell>
          <cell r="BA8" t="str">
            <v>諸謝金</v>
          </cell>
          <cell r="BB8" t="str">
            <v>旅費</v>
          </cell>
          <cell r="BC8" t="str">
            <v>消耗品費</v>
          </cell>
          <cell r="BD8" t="str">
            <v>印刷製本費</v>
          </cell>
          <cell r="BE8" t="str">
            <v>社会保険料（非常勤）</v>
          </cell>
          <cell r="BF8" t="str">
            <v>　</v>
          </cell>
          <cell r="BG8" t="str">
            <v>　</v>
          </cell>
          <cell r="BH8" t="str">
            <v>　</v>
          </cell>
          <cell r="BI8" t="str">
            <v>　</v>
          </cell>
          <cell r="BJ8" t="str">
            <v>　</v>
          </cell>
          <cell r="BK8" t="str">
            <v xml:space="preserve"> </v>
          </cell>
          <cell r="BL8" t="str">
            <v xml:space="preserve"> </v>
          </cell>
          <cell r="BM8" t="str">
            <v xml:space="preserve"> </v>
          </cell>
          <cell r="BN8" t="str">
            <v>　</v>
          </cell>
          <cell r="BO8" t="str">
            <v>　</v>
          </cell>
          <cell r="BP8" t="str">
            <v>　</v>
          </cell>
          <cell r="BQ8" t="str">
            <v>　</v>
          </cell>
          <cell r="BR8" t="str">
            <v>　</v>
          </cell>
          <cell r="BS8" t="str">
            <v>　</v>
          </cell>
          <cell r="BT8" t="str">
            <v>　</v>
          </cell>
          <cell r="BU8" t="str">
            <v>　</v>
          </cell>
          <cell r="BV8" t="str">
            <v>　</v>
          </cell>
          <cell r="BW8" t="str">
            <v>　</v>
          </cell>
          <cell r="BX8" t="str">
            <v>　</v>
          </cell>
          <cell r="CC8" t="str">
            <v>　</v>
          </cell>
          <cell r="CD8" t="str">
            <v xml:space="preserve"> </v>
          </cell>
        </row>
      </sheetData>
      <sheetData sheetId="2"/>
      <sheetData sheetId="3">
        <row r="2">
          <cell r="L2" t="str">
            <v>臨床研修事業</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2.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3.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 Id="rId2" Target="../drawings/drawing4.xml" Type="http://schemas.openxmlformats.org/officeDocument/2006/relationships/drawing"/></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 Id="rId2" Target="../drawings/drawing5.xml" Type="http://schemas.openxmlformats.org/officeDocument/2006/relationships/drawing"/></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 Id="rId2" Target="../drawings/drawing6.xml" Type="http://schemas.openxmlformats.org/officeDocument/2006/relationships/drawing"/></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 Id="rId2" Target="../drawings/drawing7.xml" Type="http://schemas.openxmlformats.org/officeDocument/2006/relationships/drawing"/></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K27"/>
  <sheetViews>
    <sheetView zoomScale="90" zoomScaleNormal="90" workbookViewId="0">
      <selection activeCell="B12" sqref="B12"/>
    </sheetView>
  </sheetViews>
  <sheetFormatPr defaultColWidth="9" defaultRowHeight="13.5"/>
  <cols>
    <col min="1" max="1" width="1.875" style="97" customWidth="1"/>
    <col min="2" max="2" width="69" style="97" customWidth="1"/>
    <col min="3" max="10" width="9.25" style="97" customWidth="1"/>
    <col min="11" max="11" width="10" style="97" bestFit="1" customWidth="1"/>
    <col min="12" max="16384" width="9" style="97"/>
  </cols>
  <sheetData>
    <row r="1" spans="2:11" ht="14.25">
      <c r="B1" s="72" t="s">
        <v>0</v>
      </c>
    </row>
    <row r="2" spans="2:11">
      <c r="B2" s="280"/>
      <c r="C2" s="281" t="s">
        <v>1</v>
      </c>
      <c r="D2" s="282"/>
      <c r="E2" s="282"/>
      <c r="F2" s="283"/>
      <c r="G2" s="281" t="s">
        <v>2</v>
      </c>
      <c r="H2" s="282"/>
      <c r="I2" s="282"/>
      <c r="J2" s="283"/>
      <c r="K2" s="284" t="s">
        <v>3</v>
      </c>
    </row>
    <row r="3" spans="2:11" ht="27">
      <c r="B3" s="285"/>
      <c r="C3" s="286" t="s">
        <v>4</v>
      </c>
      <c r="D3" s="287"/>
      <c r="F3" s="288" t="s">
        <v>5</v>
      </c>
      <c r="G3" s="286" t="s">
        <v>6</v>
      </c>
      <c r="H3" s="287"/>
      <c r="J3" s="288" t="s">
        <v>5</v>
      </c>
      <c r="K3" s="280" t="s">
        <v>7</v>
      </c>
    </row>
    <row r="4" spans="2:11">
      <c r="B4" s="289"/>
      <c r="C4" s="290"/>
      <c r="D4" s="284" t="s">
        <v>8</v>
      </c>
      <c r="E4" s="284" t="s">
        <v>9</v>
      </c>
      <c r="F4" s="291"/>
      <c r="G4" s="290"/>
      <c r="H4" s="284" t="s">
        <v>8</v>
      </c>
      <c r="I4" s="284" t="s">
        <v>9</v>
      </c>
      <c r="J4" s="291"/>
      <c r="K4" s="292"/>
    </row>
    <row r="5" spans="2:11">
      <c r="B5" s="293" t="s">
        <v>10</v>
      </c>
      <c r="C5" s="294"/>
      <c r="D5" s="294"/>
      <c r="E5" s="294"/>
      <c r="F5" s="294"/>
      <c r="G5" s="294"/>
      <c r="H5" s="294"/>
      <c r="I5" s="294"/>
      <c r="J5" s="294"/>
      <c r="K5" s="295"/>
    </row>
    <row r="6" spans="2:11">
      <c r="B6" s="296" t="s">
        <v>11</v>
      </c>
      <c r="C6" s="284" t="s">
        <v>12</v>
      </c>
      <c r="D6" s="284" t="s">
        <v>12</v>
      </c>
      <c r="E6" s="284" t="s">
        <v>12</v>
      </c>
      <c r="F6" s="294"/>
      <c r="G6" s="284" t="s">
        <v>12</v>
      </c>
      <c r="H6" s="284" t="s">
        <v>12</v>
      </c>
      <c r="I6" s="284" t="s">
        <v>12</v>
      </c>
      <c r="J6" s="294"/>
      <c r="K6" s="297" t="s">
        <v>12</v>
      </c>
    </row>
    <row r="7" spans="2:11">
      <c r="B7" s="296" t="s">
        <v>13</v>
      </c>
      <c r="C7" s="284" t="s">
        <v>12</v>
      </c>
      <c r="D7" s="284" t="s">
        <v>12</v>
      </c>
      <c r="E7" s="284" t="s">
        <v>12</v>
      </c>
      <c r="F7" s="294"/>
      <c r="G7" s="284" t="s">
        <v>12</v>
      </c>
      <c r="H7" s="284" t="s">
        <v>12</v>
      </c>
      <c r="I7" s="284" t="s">
        <v>12</v>
      </c>
      <c r="J7" s="294"/>
      <c r="K7" s="297" t="s">
        <v>12</v>
      </c>
    </row>
    <row r="8" spans="2:11">
      <c r="B8" s="296" t="s">
        <v>14</v>
      </c>
      <c r="C8" s="284" t="s">
        <v>12</v>
      </c>
      <c r="D8" s="284" t="s">
        <v>12</v>
      </c>
      <c r="E8" s="284" t="s">
        <v>12</v>
      </c>
      <c r="F8" s="294"/>
      <c r="G8" s="284" t="s">
        <v>12</v>
      </c>
      <c r="H8" s="284" t="s">
        <v>12</v>
      </c>
      <c r="I8" s="284" t="s">
        <v>12</v>
      </c>
      <c r="J8" s="294"/>
      <c r="K8" s="297" t="s">
        <v>12</v>
      </c>
    </row>
    <row r="9" spans="2:11">
      <c r="B9" s="296" t="s">
        <v>15</v>
      </c>
      <c r="C9" s="294"/>
      <c r="D9" s="294"/>
      <c r="E9" s="294"/>
      <c r="F9" s="294"/>
      <c r="G9" s="294"/>
      <c r="H9" s="294"/>
      <c r="I9" s="294"/>
      <c r="J9" s="294"/>
      <c r="K9" s="295"/>
    </row>
    <row r="10" spans="2:11">
      <c r="B10" s="296" t="s">
        <v>16</v>
      </c>
      <c r="C10" s="284" t="s">
        <v>12</v>
      </c>
      <c r="D10" s="284" t="s">
        <v>12</v>
      </c>
      <c r="E10" s="284" t="s">
        <v>12</v>
      </c>
      <c r="F10" s="284"/>
      <c r="G10" s="284" t="s">
        <v>12</v>
      </c>
      <c r="H10" s="284" t="s">
        <v>12</v>
      </c>
      <c r="I10" s="284" t="s">
        <v>12</v>
      </c>
      <c r="J10" s="284"/>
      <c r="K10" s="297" t="s">
        <v>12</v>
      </c>
    </row>
    <row r="11" spans="2:11">
      <c r="B11" s="296" t="s">
        <v>17</v>
      </c>
      <c r="C11" s="284" t="s">
        <v>12</v>
      </c>
      <c r="D11" s="284" t="s">
        <v>12</v>
      </c>
      <c r="E11" s="284" t="s">
        <v>12</v>
      </c>
      <c r="F11" s="284" t="s">
        <v>12</v>
      </c>
      <c r="G11" s="284" t="s">
        <v>12</v>
      </c>
      <c r="H11" s="284" t="s">
        <v>12</v>
      </c>
      <c r="I11" s="284" t="s">
        <v>12</v>
      </c>
      <c r="J11" s="284" t="s">
        <v>12</v>
      </c>
      <c r="K11" s="297" t="s">
        <v>12</v>
      </c>
    </row>
    <row r="12" spans="2:11">
      <c r="B12" s="296" t="s">
        <v>18</v>
      </c>
      <c r="C12" s="284" t="s">
        <v>12</v>
      </c>
      <c r="D12" s="284" t="s">
        <v>12</v>
      </c>
      <c r="E12" s="284" t="s">
        <v>12</v>
      </c>
      <c r="F12" s="294"/>
      <c r="G12" s="284" t="s">
        <v>12</v>
      </c>
      <c r="H12" s="284" t="s">
        <v>12</v>
      </c>
      <c r="I12" s="284" t="s">
        <v>12</v>
      </c>
      <c r="J12" s="294"/>
      <c r="K12" s="297" t="s">
        <v>12</v>
      </c>
    </row>
    <row r="13" spans="2:11">
      <c r="B13" s="296" t="s">
        <v>19</v>
      </c>
      <c r="C13" s="284"/>
      <c r="D13" s="284"/>
      <c r="E13" s="284"/>
      <c r="F13" s="294"/>
      <c r="G13" s="284"/>
      <c r="H13" s="284"/>
      <c r="I13" s="284"/>
      <c r="J13" s="294"/>
      <c r="K13" s="295"/>
    </row>
    <row r="14" spans="2:11">
      <c r="B14" s="296" t="s">
        <v>20</v>
      </c>
      <c r="C14" s="284" t="s">
        <v>12</v>
      </c>
      <c r="D14" s="284" t="s">
        <v>12</v>
      </c>
      <c r="E14" s="284" t="s">
        <v>12</v>
      </c>
      <c r="F14" s="294"/>
      <c r="G14" s="284" t="s">
        <v>12</v>
      </c>
      <c r="H14" s="284" t="s">
        <v>12</v>
      </c>
      <c r="I14" s="284" t="s">
        <v>12</v>
      </c>
      <c r="J14" s="294"/>
      <c r="K14" s="297" t="s">
        <v>12</v>
      </c>
    </row>
    <row r="15" spans="2:11">
      <c r="B15" s="296" t="s">
        <v>21</v>
      </c>
      <c r="C15" s="284" t="s">
        <v>12</v>
      </c>
      <c r="D15" s="284" t="s">
        <v>12</v>
      </c>
      <c r="E15" s="284" t="s">
        <v>12</v>
      </c>
      <c r="F15" s="294"/>
      <c r="G15" s="284" t="s">
        <v>12</v>
      </c>
      <c r="H15" s="284" t="s">
        <v>12</v>
      </c>
      <c r="I15" s="284" t="s">
        <v>12</v>
      </c>
      <c r="J15" s="294"/>
      <c r="K15" s="297" t="s">
        <v>12</v>
      </c>
    </row>
    <row r="16" spans="2:11">
      <c r="B16" s="296" t="s">
        <v>22</v>
      </c>
      <c r="C16" s="284" t="s">
        <v>12</v>
      </c>
      <c r="D16" s="284" t="s">
        <v>12</v>
      </c>
      <c r="E16" s="284" t="s">
        <v>12</v>
      </c>
      <c r="F16" s="294"/>
      <c r="G16" s="284" t="s">
        <v>12</v>
      </c>
      <c r="H16" s="284" t="s">
        <v>12</v>
      </c>
      <c r="I16" s="284" t="s">
        <v>12</v>
      </c>
      <c r="J16" s="294"/>
      <c r="K16" s="297" t="s">
        <v>12</v>
      </c>
    </row>
    <row r="17" spans="2:11">
      <c r="B17" s="296" t="s">
        <v>23</v>
      </c>
      <c r="C17" s="284" t="s">
        <v>12</v>
      </c>
      <c r="D17" s="284" t="s">
        <v>12</v>
      </c>
      <c r="E17" s="284" t="s">
        <v>12</v>
      </c>
      <c r="F17" s="294"/>
      <c r="G17" s="284" t="s">
        <v>12</v>
      </c>
      <c r="H17" s="284" t="s">
        <v>12</v>
      </c>
      <c r="I17" s="284" t="s">
        <v>12</v>
      </c>
      <c r="J17" s="294"/>
      <c r="K17" s="297" t="s">
        <v>12</v>
      </c>
    </row>
    <row r="18" spans="2:11">
      <c r="B18" s="296" t="s">
        <v>24</v>
      </c>
      <c r="C18" s="284" t="s">
        <v>12</v>
      </c>
      <c r="D18" s="284" t="s">
        <v>12</v>
      </c>
      <c r="E18" s="284" t="s">
        <v>12</v>
      </c>
      <c r="F18" s="294"/>
      <c r="G18" s="284" t="s">
        <v>12</v>
      </c>
      <c r="H18" s="284" t="s">
        <v>12</v>
      </c>
      <c r="I18" s="284" t="s">
        <v>12</v>
      </c>
      <c r="J18" s="294"/>
      <c r="K18" s="297" t="s">
        <v>12</v>
      </c>
    </row>
    <row r="19" spans="2:11">
      <c r="B19" s="296" t="s">
        <v>25</v>
      </c>
      <c r="C19" s="294"/>
      <c r="D19" s="294"/>
      <c r="E19" s="294"/>
      <c r="F19" s="294"/>
      <c r="G19" s="294"/>
      <c r="H19" s="294"/>
      <c r="I19" s="294"/>
      <c r="J19" s="294"/>
      <c r="K19" s="295"/>
    </row>
    <row r="20" spans="2:11">
      <c r="B20" s="296" t="s">
        <v>26</v>
      </c>
      <c r="C20" s="284" t="s">
        <v>12</v>
      </c>
      <c r="D20" s="284" t="s">
        <v>12</v>
      </c>
      <c r="E20" s="284" t="s">
        <v>12</v>
      </c>
      <c r="F20" s="294"/>
      <c r="G20" s="284" t="s">
        <v>12</v>
      </c>
      <c r="H20" s="284" t="s">
        <v>12</v>
      </c>
      <c r="I20" s="284" t="s">
        <v>12</v>
      </c>
      <c r="J20" s="294"/>
      <c r="K20" s="297" t="s">
        <v>12</v>
      </c>
    </row>
    <row r="21" spans="2:11">
      <c r="B21" s="296" t="s">
        <v>27</v>
      </c>
      <c r="C21" s="284" t="s">
        <v>12</v>
      </c>
      <c r="D21" s="284" t="s">
        <v>12</v>
      </c>
      <c r="E21" s="284" t="s">
        <v>12</v>
      </c>
      <c r="F21" s="294"/>
      <c r="G21" s="284" t="s">
        <v>12</v>
      </c>
      <c r="H21" s="284" t="s">
        <v>12</v>
      </c>
      <c r="I21" s="284" t="s">
        <v>12</v>
      </c>
      <c r="J21" s="294"/>
      <c r="K21" s="297" t="s">
        <v>12</v>
      </c>
    </row>
    <row r="22" spans="2:11">
      <c r="B22" s="296" t="s">
        <v>28</v>
      </c>
      <c r="C22" s="284" t="s">
        <v>12</v>
      </c>
      <c r="D22" s="284" t="s">
        <v>12</v>
      </c>
      <c r="E22" s="284" t="s">
        <v>12</v>
      </c>
      <c r="F22" s="294"/>
      <c r="G22" s="284" t="s">
        <v>12</v>
      </c>
      <c r="H22" s="284" t="s">
        <v>12</v>
      </c>
      <c r="I22" s="284" t="s">
        <v>12</v>
      </c>
      <c r="J22" s="294"/>
      <c r="K22" s="297" t="s">
        <v>12</v>
      </c>
    </row>
    <row r="23" spans="2:11">
      <c r="B23" s="293"/>
      <c r="C23" s="294"/>
      <c r="D23" s="294"/>
      <c r="E23" s="294"/>
      <c r="F23" s="294"/>
      <c r="G23" s="294"/>
      <c r="H23" s="294"/>
      <c r="I23" s="294"/>
      <c r="J23" s="294"/>
      <c r="K23" s="295"/>
    </row>
    <row r="24" spans="2:11">
      <c r="B24" s="293" t="s">
        <v>29</v>
      </c>
      <c r="C24" s="294"/>
      <c r="D24" s="294"/>
      <c r="E24" s="294"/>
      <c r="F24" s="294"/>
      <c r="G24" s="294"/>
      <c r="H24" s="294"/>
      <c r="I24" s="294"/>
      <c r="J24" s="294"/>
      <c r="K24" s="295"/>
    </row>
    <row r="25" spans="2:11">
      <c r="B25" s="296" t="s">
        <v>30</v>
      </c>
      <c r="C25" s="294"/>
      <c r="D25" s="294"/>
      <c r="E25" s="294"/>
      <c r="F25" s="294"/>
      <c r="G25" s="294"/>
      <c r="H25" s="294"/>
      <c r="I25" s="294"/>
      <c r="J25" s="294"/>
      <c r="K25" s="297"/>
    </row>
    <row r="26" spans="2:11">
      <c r="B26" s="296" t="s">
        <v>31</v>
      </c>
      <c r="C26" s="284" t="s">
        <v>12</v>
      </c>
      <c r="D26" s="284" t="s">
        <v>12</v>
      </c>
      <c r="E26" s="284" t="s">
        <v>12</v>
      </c>
      <c r="F26" s="284" t="s">
        <v>12</v>
      </c>
      <c r="G26" s="284" t="s">
        <v>12</v>
      </c>
      <c r="H26" s="284" t="s">
        <v>12</v>
      </c>
      <c r="I26" s="284" t="s">
        <v>12</v>
      </c>
      <c r="J26" s="284" t="s">
        <v>12</v>
      </c>
      <c r="K26" s="297" t="s">
        <v>12</v>
      </c>
    </row>
    <row r="27" spans="2:11">
      <c r="B27" s="296" t="s">
        <v>32</v>
      </c>
      <c r="C27" s="284" t="s">
        <v>12</v>
      </c>
      <c r="D27" s="284" t="s">
        <v>12</v>
      </c>
      <c r="E27" s="284" t="s">
        <v>12</v>
      </c>
      <c r="F27" s="284" t="s">
        <v>12</v>
      </c>
      <c r="G27" s="284" t="s">
        <v>12</v>
      </c>
      <c r="H27" s="284" t="s">
        <v>12</v>
      </c>
      <c r="I27" s="284" t="s">
        <v>12</v>
      </c>
      <c r="J27" s="284" t="s">
        <v>12</v>
      </c>
      <c r="K27" s="297" t="s">
        <v>12</v>
      </c>
    </row>
  </sheetData>
  <phoneticPr fontId="4"/>
  <printOptions horizontalCentered="1"/>
  <pageMargins left="0.51181102362204722" right="0.51181102362204722" top="0.74803149606299213" bottom="0.74803149606299213" header="0.31496062992125984" footer="0.31496062992125984"/>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F53B-51C6-48EF-AACC-A302AA6FD7F8}">
  <sheetPr>
    <tabColor rgb="FFFFFF00"/>
  </sheetPr>
  <dimension ref="A1:CI9"/>
  <sheetViews>
    <sheetView zoomScaleNormal="100" workbookViewId="0">
      <pane xSplit="2" ySplit="2" topLeftCell="C3" activePane="bottomRight" state="frozen"/>
      <selection activeCell="B12" sqref="B12"/>
      <selection pane="topRight" activeCell="B12" sqref="B12"/>
      <selection pane="bottomLeft" activeCell="B12" sqref="B12"/>
      <selection pane="bottomRight" activeCell="B12" sqref="B12"/>
    </sheetView>
  </sheetViews>
  <sheetFormatPr defaultColWidth="9" defaultRowHeight="13.5"/>
  <cols>
    <col min="1" max="1" width="11" style="71" bestFit="1" customWidth="1"/>
    <col min="2" max="2" width="51.125" style="71" customWidth="1"/>
    <col min="3" max="3" width="18.875" style="71" customWidth="1"/>
    <col min="4" max="4" width="46.125" style="71" bestFit="1" customWidth="1"/>
    <col min="5" max="5" width="16.125" style="71" bestFit="1" customWidth="1"/>
    <col min="6" max="6" width="21.5" style="71" customWidth="1"/>
    <col min="7" max="7" width="16.125" style="71" bestFit="1" customWidth="1"/>
    <col min="8" max="8" width="7.5" style="71" bestFit="1" customWidth="1"/>
    <col min="9" max="11" width="9" style="71"/>
    <col min="12" max="12" width="18.125" style="71" customWidth="1"/>
    <col min="13" max="16" width="9" style="71"/>
    <col min="17" max="17" width="9" style="71" customWidth="1"/>
    <col min="18" max="18" width="9" style="71"/>
    <col min="19" max="19" width="9" style="71" customWidth="1"/>
    <col min="20" max="29" width="9" style="71"/>
    <col min="30" max="30" width="20.125" style="71" customWidth="1"/>
    <col min="31" max="34" width="9" style="71"/>
    <col min="35" max="35" width="11.5" style="71" customWidth="1"/>
    <col min="36" max="76" width="9" style="71"/>
    <col min="77" max="77" width="47.75" style="71" bestFit="1" customWidth="1"/>
    <col min="78" max="79" width="33.75" style="71" customWidth="1"/>
    <col min="80" max="81" width="14.375" style="71" bestFit="1" customWidth="1"/>
    <col min="82" max="16384" width="9" style="71"/>
  </cols>
  <sheetData>
    <row r="1" spans="1:87" s="279" customFormat="1" ht="14.25">
      <c r="B1" s="300">
        <v>1</v>
      </c>
      <c r="C1" s="279">
        <v>2</v>
      </c>
      <c r="D1" s="279">
        <v>3</v>
      </c>
      <c r="E1" s="300">
        <v>4</v>
      </c>
      <c r="F1" s="279">
        <v>5</v>
      </c>
      <c r="G1" s="279">
        <v>6</v>
      </c>
      <c r="H1" s="300">
        <v>7</v>
      </c>
      <c r="I1" s="279">
        <v>8</v>
      </c>
      <c r="J1" s="279">
        <v>9</v>
      </c>
      <c r="K1" s="300">
        <v>10</v>
      </c>
      <c r="L1" s="279">
        <v>11</v>
      </c>
      <c r="M1" s="279">
        <v>12</v>
      </c>
      <c r="N1" s="300">
        <v>13</v>
      </c>
      <c r="O1" s="279">
        <v>14</v>
      </c>
      <c r="P1" s="279">
        <v>15</v>
      </c>
      <c r="Q1" s="300">
        <v>16</v>
      </c>
      <c r="R1" s="279">
        <v>17</v>
      </c>
      <c r="S1" s="279">
        <v>18</v>
      </c>
      <c r="T1" s="300">
        <v>19</v>
      </c>
      <c r="U1" s="279">
        <v>20</v>
      </c>
      <c r="V1" s="279">
        <v>21</v>
      </c>
      <c r="W1" s="300">
        <v>22</v>
      </c>
      <c r="X1" s="279">
        <v>23</v>
      </c>
      <c r="Y1" s="279">
        <v>24</v>
      </c>
      <c r="Z1" s="300">
        <v>25</v>
      </c>
      <c r="AA1" s="279">
        <v>26</v>
      </c>
      <c r="AB1" s="279">
        <v>27</v>
      </c>
      <c r="AC1" s="300">
        <v>28</v>
      </c>
      <c r="AD1" s="279">
        <v>29</v>
      </c>
      <c r="AE1" s="279">
        <v>30</v>
      </c>
      <c r="AF1" s="300">
        <v>31</v>
      </c>
      <c r="AG1" s="279">
        <v>32</v>
      </c>
      <c r="AH1" s="279">
        <v>33</v>
      </c>
      <c r="AI1" s="300">
        <v>34</v>
      </c>
      <c r="AJ1" s="279">
        <v>35</v>
      </c>
      <c r="AK1" s="279">
        <v>36</v>
      </c>
      <c r="AL1" s="300">
        <v>37</v>
      </c>
      <c r="AM1" s="279">
        <v>38</v>
      </c>
      <c r="AN1" s="279">
        <v>39</v>
      </c>
      <c r="AO1" s="300">
        <v>40</v>
      </c>
      <c r="AP1" s="279">
        <v>41</v>
      </c>
      <c r="AQ1" s="279">
        <v>42</v>
      </c>
      <c r="AR1" s="300">
        <v>43</v>
      </c>
      <c r="AS1" s="279">
        <v>44</v>
      </c>
      <c r="AT1" s="279">
        <v>45</v>
      </c>
      <c r="AU1" s="300">
        <v>46</v>
      </c>
      <c r="AV1" s="279">
        <v>47</v>
      </c>
      <c r="AW1" s="279">
        <v>48</v>
      </c>
      <c r="AX1" s="300">
        <v>49</v>
      </c>
      <c r="AY1" s="279">
        <v>50</v>
      </c>
      <c r="AZ1" s="279">
        <v>51</v>
      </c>
      <c r="BA1" s="300">
        <v>52</v>
      </c>
      <c r="BB1" s="279">
        <v>53</v>
      </c>
      <c r="BC1" s="279">
        <v>54</v>
      </c>
      <c r="BD1" s="300">
        <v>55</v>
      </c>
      <c r="BE1" s="279">
        <v>56</v>
      </c>
      <c r="BF1" s="279">
        <v>57</v>
      </c>
      <c r="BG1" s="300">
        <v>58</v>
      </c>
      <c r="BH1" s="279">
        <v>59</v>
      </c>
      <c r="BI1" s="279">
        <v>60</v>
      </c>
      <c r="BJ1" s="300">
        <v>61</v>
      </c>
      <c r="BK1" s="279">
        <v>62</v>
      </c>
      <c r="BL1" s="279">
        <v>63</v>
      </c>
      <c r="BM1" s="300">
        <v>64</v>
      </c>
      <c r="BN1" s="279">
        <v>65</v>
      </c>
      <c r="BO1" s="279">
        <v>66</v>
      </c>
      <c r="BP1" s="300">
        <v>67</v>
      </c>
      <c r="BQ1" s="279">
        <v>68</v>
      </c>
      <c r="BR1" s="279">
        <v>69</v>
      </c>
      <c r="BS1" s="300">
        <v>70</v>
      </c>
      <c r="BT1" s="279">
        <v>71</v>
      </c>
      <c r="BU1" s="279">
        <v>72</v>
      </c>
      <c r="BV1" s="300">
        <v>73</v>
      </c>
      <c r="BW1" s="279">
        <v>74</v>
      </c>
      <c r="BX1" s="279">
        <v>75</v>
      </c>
      <c r="BY1" s="300">
        <v>76</v>
      </c>
      <c r="BZ1" s="279">
        <v>77</v>
      </c>
      <c r="CA1" s="279">
        <v>78</v>
      </c>
      <c r="CB1" s="279">
        <v>78</v>
      </c>
      <c r="CC1" s="279">
        <v>79</v>
      </c>
    </row>
    <row r="2" spans="1:87" s="301" customFormat="1">
      <c r="A2" s="71"/>
      <c r="B2" s="71" t="s">
        <v>33</v>
      </c>
      <c r="C2" s="301" t="s">
        <v>34</v>
      </c>
      <c r="D2" s="301" t="s">
        <v>35</v>
      </c>
      <c r="E2" s="301" t="s">
        <v>36</v>
      </c>
      <c r="BX2" s="302" t="s">
        <v>37</v>
      </c>
      <c r="BY2" s="301" t="s">
        <v>38</v>
      </c>
      <c r="BZ2" s="301" t="s">
        <v>39</v>
      </c>
      <c r="CB2" s="301" t="s">
        <v>40</v>
      </c>
      <c r="CC2" s="301" t="s">
        <v>41</v>
      </c>
    </row>
    <row r="3" spans="1:87" ht="14.25">
      <c r="A3" s="878"/>
      <c r="B3" s="71" t="s">
        <v>42</v>
      </c>
      <c r="C3" s="71" t="s">
        <v>43</v>
      </c>
      <c r="D3" s="71" t="s">
        <v>44</v>
      </c>
      <c r="E3" s="10" t="s">
        <v>45</v>
      </c>
      <c r="F3" s="10" t="s">
        <v>46</v>
      </c>
      <c r="G3" s="10" t="s">
        <v>47</v>
      </c>
      <c r="H3" s="10" t="s">
        <v>46</v>
      </c>
      <c r="I3" s="10" t="s">
        <v>48</v>
      </c>
      <c r="J3" s="10" t="s">
        <v>46</v>
      </c>
      <c r="K3" s="10" t="s">
        <v>49</v>
      </c>
      <c r="L3" s="10" t="s">
        <v>46</v>
      </c>
      <c r="M3" s="10" t="s">
        <v>50</v>
      </c>
      <c r="N3" s="10" t="s">
        <v>46</v>
      </c>
      <c r="O3" s="10" t="s">
        <v>51</v>
      </c>
      <c r="P3" s="10" t="s">
        <v>46</v>
      </c>
      <c r="Q3" s="10" t="s">
        <v>52</v>
      </c>
      <c r="R3" s="10" t="s">
        <v>46</v>
      </c>
      <c r="S3" s="10" t="s">
        <v>53</v>
      </c>
      <c r="T3" s="10" t="s">
        <v>46</v>
      </c>
      <c r="U3" s="71" t="s">
        <v>46</v>
      </c>
      <c r="V3" s="10" t="s">
        <v>46</v>
      </c>
      <c r="W3" s="10" t="s">
        <v>46</v>
      </c>
      <c r="X3" s="10" t="s">
        <v>46</v>
      </c>
      <c r="Y3" s="10" t="s">
        <v>46</v>
      </c>
      <c r="Z3" s="71" t="s">
        <v>46</v>
      </c>
      <c r="AA3" s="508" t="s">
        <v>46</v>
      </c>
      <c r="AB3" s="71" t="s">
        <v>46</v>
      </c>
      <c r="AC3" s="71" t="s">
        <v>46</v>
      </c>
      <c r="AD3" s="71" t="s">
        <v>46</v>
      </c>
      <c r="AE3" s="71" t="s">
        <v>46</v>
      </c>
      <c r="AF3" s="71" t="s">
        <v>46</v>
      </c>
      <c r="AG3" s="71" t="s">
        <v>46</v>
      </c>
      <c r="AH3" s="71" t="s">
        <v>46</v>
      </c>
      <c r="AI3" s="71" t="s">
        <v>46</v>
      </c>
      <c r="AJ3" s="71" t="s">
        <v>46</v>
      </c>
      <c r="AK3" s="71" t="s">
        <v>46</v>
      </c>
      <c r="AL3" s="71" t="s">
        <v>46</v>
      </c>
      <c r="AM3" s="71" t="s">
        <v>46</v>
      </c>
      <c r="AN3" s="71" t="s">
        <v>46</v>
      </c>
      <c r="AO3" s="71" t="s">
        <v>46</v>
      </c>
      <c r="AP3" s="71" t="s">
        <v>46</v>
      </c>
      <c r="AQ3" s="71" t="s">
        <v>46</v>
      </c>
      <c r="AR3" s="71" t="s">
        <v>46</v>
      </c>
      <c r="AS3" s="71" t="s">
        <v>46</v>
      </c>
      <c r="AT3" s="71" t="s">
        <v>46</v>
      </c>
      <c r="AU3" s="71" t="s">
        <v>46</v>
      </c>
      <c r="AV3" s="71" t="s">
        <v>46</v>
      </c>
      <c r="AW3" s="71" t="s">
        <v>46</v>
      </c>
      <c r="AX3" s="71" t="s">
        <v>46</v>
      </c>
      <c r="AY3" s="71" t="s">
        <v>46</v>
      </c>
      <c r="AZ3" s="71" t="s">
        <v>46</v>
      </c>
      <c r="BA3" s="71" t="s">
        <v>46</v>
      </c>
      <c r="BB3" s="71" t="s">
        <v>46</v>
      </c>
      <c r="BC3" s="71" t="s">
        <v>46</v>
      </c>
      <c r="BD3" s="71" t="s">
        <v>46</v>
      </c>
      <c r="BE3" s="71" t="s">
        <v>46</v>
      </c>
      <c r="BF3" s="71" t="s">
        <v>46</v>
      </c>
      <c r="BG3" s="71" t="s">
        <v>46</v>
      </c>
      <c r="BH3" s="71" t="s">
        <v>46</v>
      </c>
      <c r="BI3" s="71" t="s">
        <v>46</v>
      </c>
      <c r="BJ3" s="71" t="s">
        <v>46</v>
      </c>
      <c r="BK3" s="71" t="s">
        <v>46</v>
      </c>
      <c r="BL3" s="71" t="s">
        <v>46</v>
      </c>
      <c r="BM3" s="71" t="s">
        <v>46</v>
      </c>
      <c r="BN3" s="71" t="s">
        <v>46</v>
      </c>
      <c r="BO3" s="71" t="s">
        <v>46</v>
      </c>
      <c r="BP3" s="71" t="s">
        <v>46</v>
      </c>
      <c r="BQ3" s="71" t="s">
        <v>46</v>
      </c>
      <c r="BR3" s="71" t="s">
        <v>46</v>
      </c>
      <c r="BS3" s="71" t="s">
        <v>46</v>
      </c>
      <c r="BT3" s="71" t="s">
        <v>46</v>
      </c>
      <c r="BU3" s="71" t="s">
        <v>46</v>
      </c>
      <c r="BV3" s="71" t="s">
        <v>46</v>
      </c>
      <c r="BW3" s="71" t="s">
        <v>46</v>
      </c>
      <c r="BX3" s="71" t="s">
        <v>46</v>
      </c>
      <c r="BY3" s="71" t="s">
        <v>46</v>
      </c>
      <c r="BZ3" s="71" t="s">
        <v>46</v>
      </c>
      <c r="CB3" s="71">
        <v>5048000</v>
      </c>
      <c r="CC3" s="352" t="s">
        <v>46</v>
      </c>
      <c r="CI3" s="71" t="s">
        <v>54</v>
      </c>
    </row>
    <row r="4" spans="1:87" ht="14.25">
      <c r="A4" s="878"/>
      <c r="B4" s="509" t="s">
        <v>55</v>
      </c>
      <c r="C4" s="71" t="s">
        <v>56</v>
      </c>
      <c r="D4" s="71" t="s">
        <v>57</v>
      </c>
      <c r="E4" s="1" t="s">
        <v>58</v>
      </c>
      <c r="F4" s="1" t="s">
        <v>59</v>
      </c>
      <c r="G4" s="1" t="s">
        <v>60</v>
      </c>
      <c r="H4" s="1" t="s">
        <v>61</v>
      </c>
      <c r="I4" s="1" t="s">
        <v>62</v>
      </c>
      <c r="J4" s="1" t="s">
        <v>63</v>
      </c>
      <c r="K4" s="1" t="s">
        <v>64</v>
      </c>
      <c r="L4" s="1" t="s">
        <v>65</v>
      </c>
      <c r="M4" s="1" t="s">
        <v>66</v>
      </c>
      <c r="N4" s="15" t="s">
        <v>67</v>
      </c>
      <c r="O4" s="1" t="s">
        <v>68</v>
      </c>
      <c r="P4" s="1" t="s">
        <v>69</v>
      </c>
      <c r="Q4" s="15" t="s">
        <v>70</v>
      </c>
      <c r="R4" s="15" t="s">
        <v>71</v>
      </c>
      <c r="S4" s="1" t="s">
        <v>72</v>
      </c>
      <c r="T4" s="508" t="s">
        <v>73</v>
      </c>
      <c r="U4" s="1" t="s">
        <v>70</v>
      </c>
      <c r="V4" s="1" t="s">
        <v>74</v>
      </c>
      <c r="W4" s="15" t="s">
        <v>46</v>
      </c>
      <c r="X4" s="1" t="s">
        <v>75</v>
      </c>
      <c r="Y4" s="1" t="s">
        <v>68</v>
      </c>
      <c r="Z4" s="1" t="s">
        <v>69</v>
      </c>
      <c r="AA4" s="71" t="s">
        <v>73</v>
      </c>
      <c r="AB4" s="1" t="s">
        <v>45</v>
      </c>
      <c r="AC4" s="17" t="s">
        <v>70</v>
      </c>
      <c r="AD4" s="1" t="s">
        <v>76</v>
      </c>
      <c r="AE4" s="1" t="s">
        <v>47</v>
      </c>
      <c r="AF4" s="1" t="s">
        <v>77</v>
      </c>
      <c r="AG4" s="1" t="s">
        <v>78</v>
      </c>
      <c r="AH4" s="1" t="s">
        <v>70</v>
      </c>
      <c r="AI4" s="1" t="s">
        <v>79</v>
      </c>
      <c r="AJ4" s="1" t="s">
        <v>80</v>
      </c>
      <c r="AK4" s="1" t="s">
        <v>81</v>
      </c>
      <c r="AL4" s="1" t="s">
        <v>82</v>
      </c>
      <c r="AM4" s="71" t="s">
        <v>46</v>
      </c>
      <c r="AN4" s="1" t="s">
        <v>83</v>
      </c>
      <c r="AO4" s="1" t="s">
        <v>47</v>
      </c>
      <c r="AP4" s="1" t="s">
        <v>70</v>
      </c>
      <c r="AQ4" s="15" t="s">
        <v>84</v>
      </c>
      <c r="AR4" s="1" t="s">
        <v>85</v>
      </c>
      <c r="AS4" s="1" t="s">
        <v>86</v>
      </c>
      <c r="AT4" s="1" t="s">
        <v>87</v>
      </c>
      <c r="AU4" s="1" t="s">
        <v>88</v>
      </c>
      <c r="AV4" s="71" t="s">
        <v>46</v>
      </c>
      <c r="AW4" s="71" t="s">
        <v>46</v>
      </c>
      <c r="AX4" s="1" t="s">
        <v>89</v>
      </c>
      <c r="AY4" s="1" t="s">
        <v>72</v>
      </c>
      <c r="AZ4" s="1" t="s">
        <v>73</v>
      </c>
      <c r="BA4" s="1" t="s">
        <v>90</v>
      </c>
      <c r="BB4" s="1" t="s">
        <v>45</v>
      </c>
      <c r="BC4" s="1" t="s">
        <v>47</v>
      </c>
      <c r="BD4" s="1" t="s">
        <v>52</v>
      </c>
      <c r="BE4" s="1" t="s">
        <v>70</v>
      </c>
      <c r="BF4" s="71" t="s">
        <v>70</v>
      </c>
      <c r="BG4" s="71" t="s">
        <v>91</v>
      </c>
      <c r="BH4" s="71" t="s">
        <v>92</v>
      </c>
      <c r="BI4" s="71" t="s">
        <v>93</v>
      </c>
      <c r="BJ4" s="1" t="s">
        <v>94</v>
      </c>
      <c r="BK4" s="1" t="s">
        <v>95</v>
      </c>
      <c r="BL4" s="1" t="s">
        <v>47</v>
      </c>
      <c r="BM4" s="71" t="s">
        <v>48</v>
      </c>
      <c r="BN4" s="15" t="s">
        <v>49</v>
      </c>
      <c r="BO4" s="1" t="s">
        <v>96</v>
      </c>
      <c r="BP4" s="1" t="s">
        <v>52</v>
      </c>
      <c r="BQ4" s="1" t="s">
        <v>97</v>
      </c>
      <c r="BR4" s="71" t="s">
        <v>98</v>
      </c>
      <c r="BS4" s="71" t="s">
        <v>46</v>
      </c>
      <c r="BT4" s="71" t="s">
        <v>99</v>
      </c>
      <c r="BX4" s="352" t="s">
        <v>66</v>
      </c>
      <c r="BY4" s="71" t="s">
        <v>100</v>
      </c>
      <c r="BZ4" s="71" t="s">
        <v>101</v>
      </c>
      <c r="CA4" s="71" t="s">
        <v>102</v>
      </c>
      <c r="CB4" s="71" t="s">
        <v>103</v>
      </c>
    </row>
    <row r="5" spans="1:87">
      <c r="A5" s="878"/>
      <c r="B5" s="303" t="s">
        <v>104</v>
      </c>
      <c r="C5" s="507" t="s">
        <v>43</v>
      </c>
      <c r="D5" s="507" t="s">
        <v>57</v>
      </c>
      <c r="E5" s="35" t="s">
        <v>58</v>
      </c>
      <c r="F5" s="35" t="s">
        <v>59</v>
      </c>
      <c r="G5" s="35" t="s">
        <v>60</v>
      </c>
      <c r="H5" s="35" t="s">
        <v>61</v>
      </c>
      <c r="I5" s="35" t="s">
        <v>62</v>
      </c>
      <c r="J5" s="35" t="s">
        <v>63</v>
      </c>
      <c r="K5" s="35" t="s">
        <v>64</v>
      </c>
      <c r="L5" s="35" t="s">
        <v>65</v>
      </c>
      <c r="M5" s="35" t="s">
        <v>66</v>
      </c>
      <c r="N5" s="353" t="s">
        <v>67</v>
      </c>
      <c r="O5" s="35" t="s">
        <v>68</v>
      </c>
      <c r="P5" s="35" t="s">
        <v>69</v>
      </c>
      <c r="Q5" s="35" t="s">
        <v>105</v>
      </c>
      <c r="R5" s="353" t="s">
        <v>70</v>
      </c>
      <c r="S5" s="35" t="s">
        <v>106</v>
      </c>
      <c r="T5" s="35" t="s">
        <v>70</v>
      </c>
      <c r="U5" s="35" t="s">
        <v>107</v>
      </c>
      <c r="V5" s="507" t="s">
        <v>108</v>
      </c>
      <c r="W5" s="35" t="s">
        <v>68</v>
      </c>
      <c r="X5" s="35" t="s">
        <v>69</v>
      </c>
      <c r="Y5" s="71" t="s">
        <v>109</v>
      </c>
      <c r="Z5" s="35" t="s">
        <v>45</v>
      </c>
      <c r="AA5" s="35" t="s">
        <v>110</v>
      </c>
      <c r="AB5" s="35" t="s">
        <v>70</v>
      </c>
      <c r="AC5" s="35" t="s">
        <v>111</v>
      </c>
      <c r="AD5" s="71" t="s">
        <v>48</v>
      </c>
      <c r="AE5" s="35" t="s">
        <v>49</v>
      </c>
      <c r="AF5" s="35" t="s">
        <v>112</v>
      </c>
      <c r="AG5" s="35" t="s">
        <v>70</v>
      </c>
      <c r="AH5" s="35" t="s">
        <v>76</v>
      </c>
      <c r="AI5" s="35" t="s">
        <v>47</v>
      </c>
      <c r="AJ5" s="35" t="s">
        <v>77</v>
      </c>
      <c r="AK5" s="35" t="s">
        <v>78</v>
      </c>
      <c r="AL5" s="35" t="s">
        <v>70</v>
      </c>
      <c r="AM5" s="35" t="s">
        <v>113</v>
      </c>
      <c r="AN5" s="35" t="s">
        <v>47</v>
      </c>
      <c r="AO5" s="35" t="s">
        <v>70</v>
      </c>
      <c r="AP5" s="35" t="s">
        <v>114</v>
      </c>
      <c r="AQ5" s="35" t="s">
        <v>45</v>
      </c>
      <c r="AR5" s="35" t="s">
        <v>47</v>
      </c>
      <c r="AS5" s="35" t="s">
        <v>82</v>
      </c>
      <c r="AT5" s="35" t="s">
        <v>49</v>
      </c>
      <c r="AU5" s="35" t="s">
        <v>96</v>
      </c>
      <c r="AV5" s="35" t="s">
        <v>52</v>
      </c>
      <c r="AW5" s="35" t="s">
        <v>70</v>
      </c>
      <c r="AX5" s="35" t="s">
        <v>115</v>
      </c>
      <c r="AY5" s="35" t="s">
        <v>72</v>
      </c>
      <c r="AZ5" s="35" t="s">
        <v>73</v>
      </c>
      <c r="BA5" s="35" t="s">
        <v>45</v>
      </c>
      <c r="BB5" s="35" t="s">
        <v>47</v>
      </c>
      <c r="BC5" s="35" t="s">
        <v>48</v>
      </c>
      <c r="BD5" s="35" t="s">
        <v>49</v>
      </c>
      <c r="BE5" s="35" t="s">
        <v>116</v>
      </c>
      <c r="BF5" s="507" t="s">
        <v>70</v>
      </c>
      <c r="BG5" s="507" t="s">
        <v>70</v>
      </c>
      <c r="BH5" s="507" t="s">
        <v>70</v>
      </c>
      <c r="BI5" s="507" t="s">
        <v>70</v>
      </c>
      <c r="BJ5" s="507" t="s">
        <v>70</v>
      </c>
      <c r="BK5" s="507" t="s">
        <v>66</v>
      </c>
      <c r="BL5" s="507" t="s">
        <v>66</v>
      </c>
      <c r="BM5" s="507" t="s">
        <v>66</v>
      </c>
      <c r="BN5" s="507" t="s">
        <v>70</v>
      </c>
      <c r="BO5" s="507" t="s">
        <v>70</v>
      </c>
      <c r="BP5" s="507" t="s">
        <v>70</v>
      </c>
      <c r="BQ5" s="507" t="s">
        <v>70</v>
      </c>
      <c r="BR5" s="507" t="s">
        <v>70</v>
      </c>
      <c r="BS5" s="507" t="s">
        <v>70</v>
      </c>
      <c r="BT5" s="507" t="s">
        <v>70</v>
      </c>
      <c r="BU5" s="507" t="s">
        <v>70</v>
      </c>
      <c r="BV5" s="507" t="s">
        <v>70</v>
      </c>
      <c r="BW5" s="507" t="s">
        <v>70</v>
      </c>
      <c r="BX5" s="507" t="s">
        <v>46</v>
      </c>
      <c r="BY5" s="507" t="s">
        <v>70</v>
      </c>
      <c r="BZ5" s="507" t="s">
        <v>66</v>
      </c>
      <c r="CA5" s="507"/>
      <c r="CB5" s="507">
        <v>1932000</v>
      </c>
      <c r="CC5" s="354" t="s">
        <v>66</v>
      </c>
    </row>
    <row r="6" spans="1:87" ht="14.25">
      <c r="A6" s="879"/>
      <c r="B6" s="71" t="s">
        <v>42</v>
      </c>
      <c r="C6" s="71" t="s">
        <v>43</v>
      </c>
      <c r="D6" s="71" t="s">
        <v>117</v>
      </c>
      <c r="E6" s="10" t="s">
        <v>45</v>
      </c>
      <c r="F6" s="10" t="s">
        <v>46</v>
      </c>
      <c r="G6" s="10" t="s">
        <v>47</v>
      </c>
      <c r="H6" s="10" t="s">
        <v>46</v>
      </c>
      <c r="I6" s="10" t="s">
        <v>48</v>
      </c>
      <c r="J6" s="10" t="s">
        <v>46</v>
      </c>
      <c r="K6" s="10" t="s">
        <v>49</v>
      </c>
      <c r="L6" s="10" t="s">
        <v>46</v>
      </c>
      <c r="M6" s="10" t="s">
        <v>50</v>
      </c>
      <c r="N6" s="10" t="s">
        <v>46</v>
      </c>
      <c r="O6" s="10" t="s">
        <v>51</v>
      </c>
      <c r="P6" s="10" t="s">
        <v>46</v>
      </c>
      <c r="Q6" s="10" t="s">
        <v>52</v>
      </c>
      <c r="R6" s="10" t="s">
        <v>46</v>
      </c>
      <c r="S6" s="10" t="s">
        <v>53</v>
      </c>
      <c r="T6" s="10" t="s">
        <v>46</v>
      </c>
      <c r="U6" s="71" t="s">
        <v>46</v>
      </c>
      <c r="V6" s="10" t="s">
        <v>46</v>
      </c>
      <c r="W6" s="10" t="s">
        <v>46</v>
      </c>
      <c r="X6" s="10" t="s">
        <v>46</v>
      </c>
      <c r="Y6" s="10" t="s">
        <v>46</v>
      </c>
      <c r="Z6" s="71" t="s">
        <v>46</v>
      </c>
      <c r="AA6" s="508" t="s">
        <v>46</v>
      </c>
      <c r="AB6" s="71" t="s">
        <v>46</v>
      </c>
      <c r="AC6" s="71" t="s">
        <v>46</v>
      </c>
      <c r="AD6" s="71" t="s">
        <v>46</v>
      </c>
      <c r="AE6" s="71" t="s">
        <v>46</v>
      </c>
      <c r="AF6" s="71" t="s">
        <v>46</v>
      </c>
      <c r="AG6" s="71" t="s">
        <v>46</v>
      </c>
      <c r="AH6" s="71" t="s">
        <v>46</v>
      </c>
      <c r="AI6" s="71" t="s">
        <v>46</v>
      </c>
      <c r="AJ6" s="71" t="s">
        <v>46</v>
      </c>
      <c r="AK6" s="71" t="s">
        <v>46</v>
      </c>
      <c r="AL6" s="71" t="s">
        <v>46</v>
      </c>
      <c r="AM6" s="71" t="s">
        <v>46</v>
      </c>
      <c r="AN6" s="71" t="s">
        <v>46</v>
      </c>
      <c r="AO6" s="71" t="s">
        <v>46</v>
      </c>
      <c r="AP6" s="71" t="s">
        <v>46</v>
      </c>
      <c r="AQ6" s="71" t="s">
        <v>46</v>
      </c>
      <c r="AR6" s="71" t="s">
        <v>46</v>
      </c>
      <c r="AS6" s="71" t="s">
        <v>46</v>
      </c>
      <c r="AT6" s="71" t="s">
        <v>46</v>
      </c>
      <c r="AU6" s="71" t="s">
        <v>46</v>
      </c>
      <c r="AV6" s="71" t="s">
        <v>46</v>
      </c>
      <c r="AW6" s="71" t="s">
        <v>46</v>
      </c>
      <c r="AX6" s="71" t="s">
        <v>46</v>
      </c>
      <c r="AY6" s="71" t="s">
        <v>46</v>
      </c>
      <c r="AZ6" s="71" t="s">
        <v>46</v>
      </c>
      <c r="BA6" s="71" t="s">
        <v>46</v>
      </c>
      <c r="BB6" s="71" t="s">
        <v>46</v>
      </c>
      <c r="BC6" s="71" t="s">
        <v>46</v>
      </c>
      <c r="BD6" s="71" t="s">
        <v>46</v>
      </c>
      <c r="BE6" s="71" t="s">
        <v>46</v>
      </c>
      <c r="BF6" s="71" t="s">
        <v>46</v>
      </c>
      <c r="BG6" s="71" t="s">
        <v>46</v>
      </c>
      <c r="BH6" s="71" t="s">
        <v>46</v>
      </c>
      <c r="BI6" s="71" t="s">
        <v>46</v>
      </c>
      <c r="BJ6" s="71" t="s">
        <v>46</v>
      </c>
      <c r="BK6" s="71" t="s">
        <v>46</v>
      </c>
      <c r="BL6" s="71" t="s">
        <v>46</v>
      </c>
      <c r="BM6" s="71" t="s">
        <v>46</v>
      </c>
      <c r="BN6" s="71" t="s">
        <v>46</v>
      </c>
      <c r="BO6" s="71" t="s">
        <v>46</v>
      </c>
      <c r="BP6" s="71" t="s">
        <v>46</v>
      </c>
      <c r="BQ6" s="71" t="s">
        <v>46</v>
      </c>
      <c r="BR6" s="71" t="s">
        <v>46</v>
      </c>
      <c r="BS6" s="71" t="s">
        <v>46</v>
      </c>
      <c r="BT6" s="71" t="s">
        <v>46</v>
      </c>
      <c r="BU6" s="71" t="s">
        <v>46</v>
      </c>
      <c r="BV6" s="71" t="s">
        <v>46</v>
      </c>
      <c r="BW6" s="71" t="s">
        <v>46</v>
      </c>
      <c r="BX6" s="71" t="s">
        <v>46</v>
      </c>
      <c r="BY6" s="71" t="s">
        <v>46</v>
      </c>
      <c r="BZ6" s="71" t="s">
        <v>46</v>
      </c>
      <c r="CB6" s="71">
        <v>5048000</v>
      </c>
      <c r="CC6" s="352" t="s">
        <v>46</v>
      </c>
    </row>
    <row r="7" spans="1:87" ht="14.25">
      <c r="A7" s="879"/>
      <c r="B7" s="509" t="s">
        <v>118</v>
      </c>
      <c r="C7" s="71" t="s">
        <v>56</v>
      </c>
      <c r="D7" s="507" t="s">
        <v>119</v>
      </c>
      <c r="E7" s="1" t="s">
        <v>58</v>
      </c>
      <c r="F7" s="1" t="s">
        <v>59</v>
      </c>
      <c r="G7" s="1" t="s">
        <v>60</v>
      </c>
      <c r="H7" s="1" t="s">
        <v>61</v>
      </c>
      <c r="I7" s="1" t="s">
        <v>62</v>
      </c>
      <c r="J7" s="1" t="s">
        <v>63</v>
      </c>
      <c r="K7" s="1" t="s">
        <v>64</v>
      </c>
      <c r="L7" s="1" t="s">
        <v>65</v>
      </c>
      <c r="M7" s="1" t="s">
        <v>66</v>
      </c>
      <c r="N7" s="15" t="s">
        <v>67</v>
      </c>
      <c r="O7" s="1" t="s">
        <v>68</v>
      </c>
      <c r="P7" s="1" t="s">
        <v>69</v>
      </c>
      <c r="Q7" s="15" t="s">
        <v>70</v>
      </c>
      <c r="R7" s="15" t="s">
        <v>71</v>
      </c>
      <c r="S7" s="1" t="s">
        <v>72</v>
      </c>
      <c r="T7" s="508" t="s">
        <v>73</v>
      </c>
      <c r="U7" s="1" t="s">
        <v>70</v>
      </c>
      <c r="V7" s="1" t="s">
        <v>74</v>
      </c>
      <c r="W7" s="15" t="s">
        <v>46</v>
      </c>
      <c r="X7" s="1" t="s">
        <v>75</v>
      </c>
      <c r="Y7" s="1" t="s">
        <v>68</v>
      </c>
      <c r="Z7" s="1" t="s">
        <v>69</v>
      </c>
      <c r="AA7" s="71" t="s">
        <v>73</v>
      </c>
      <c r="AB7" s="1" t="s">
        <v>45</v>
      </c>
      <c r="AC7" s="17" t="s">
        <v>70</v>
      </c>
      <c r="AD7" s="1" t="s">
        <v>76</v>
      </c>
      <c r="AE7" s="1" t="s">
        <v>47</v>
      </c>
      <c r="AF7" s="1" t="s">
        <v>77</v>
      </c>
      <c r="AG7" s="1" t="s">
        <v>78</v>
      </c>
      <c r="AH7" s="1" t="s">
        <v>70</v>
      </c>
      <c r="AI7" s="1" t="s">
        <v>79</v>
      </c>
      <c r="AJ7" s="1" t="s">
        <v>80</v>
      </c>
      <c r="AK7" s="1" t="s">
        <v>81</v>
      </c>
      <c r="AL7" s="1" t="s">
        <v>82</v>
      </c>
      <c r="AM7" s="71" t="s">
        <v>46</v>
      </c>
      <c r="AN7" s="1" t="s">
        <v>83</v>
      </c>
      <c r="AO7" s="1" t="s">
        <v>47</v>
      </c>
      <c r="AP7" s="1" t="s">
        <v>70</v>
      </c>
      <c r="AQ7" s="15" t="s">
        <v>84</v>
      </c>
      <c r="AR7" s="1" t="s">
        <v>85</v>
      </c>
      <c r="AS7" s="1" t="s">
        <v>86</v>
      </c>
      <c r="AT7" s="1" t="s">
        <v>87</v>
      </c>
      <c r="AU7" s="1" t="s">
        <v>88</v>
      </c>
      <c r="AV7" s="71" t="s">
        <v>46</v>
      </c>
      <c r="AW7" s="71" t="s">
        <v>46</v>
      </c>
      <c r="AX7" s="1" t="s">
        <v>89</v>
      </c>
      <c r="AY7" s="1" t="s">
        <v>72</v>
      </c>
      <c r="AZ7" s="1" t="s">
        <v>73</v>
      </c>
      <c r="BA7" s="1" t="s">
        <v>90</v>
      </c>
      <c r="BB7" s="1" t="s">
        <v>45</v>
      </c>
      <c r="BC7" s="1" t="s">
        <v>47</v>
      </c>
      <c r="BD7" s="1" t="s">
        <v>52</v>
      </c>
      <c r="BE7" s="1" t="s">
        <v>70</v>
      </c>
      <c r="BF7" s="71" t="s">
        <v>70</v>
      </c>
      <c r="BG7" s="71" t="s">
        <v>91</v>
      </c>
      <c r="BH7" s="71" t="s">
        <v>92</v>
      </c>
      <c r="BI7" s="71" t="s">
        <v>93</v>
      </c>
      <c r="BJ7" s="1" t="s">
        <v>94</v>
      </c>
      <c r="BK7" s="1" t="s">
        <v>95</v>
      </c>
      <c r="BL7" s="1" t="s">
        <v>47</v>
      </c>
      <c r="BM7" s="71" t="s">
        <v>48</v>
      </c>
      <c r="BN7" s="15" t="s">
        <v>49</v>
      </c>
      <c r="BO7" s="1" t="s">
        <v>96</v>
      </c>
      <c r="BP7" s="1" t="s">
        <v>52</v>
      </c>
      <c r="BQ7" s="1" t="s">
        <v>97</v>
      </c>
      <c r="BR7" s="71" t="s">
        <v>98</v>
      </c>
      <c r="BS7" s="71" t="s">
        <v>46</v>
      </c>
      <c r="BT7" s="71" t="s">
        <v>99</v>
      </c>
      <c r="BX7" s="352" t="s">
        <v>66</v>
      </c>
      <c r="BY7" s="71" t="s">
        <v>100</v>
      </c>
      <c r="BZ7" s="71" t="s">
        <v>101</v>
      </c>
      <c r="CA7" s="71" t="s">
        <v>102</v>
      </c>
      <c r="CB7" s="71" t="s">
        <v>103</v>
      </c>
      <c r="CC7" s="352" t="s">
        <v>66</v>
      </c>
    </row>
    <row r="8" spans="1:87">
      <c r="A8" s="879"/>
      <c r="B8" s="303" t="s">
        <v>120</v>
      </c>
      <c r="C8" s="507" t="s">
        <v>43</v>
      </c>
      <c r="D8" s="507" t="s">
        <v>119</v>
      </c>
      <c r="E8" s="35" t="s">
        <v>58</v>
      </c>
      <c r="F8" s="35" t="s">
        <v>59</v>
      </c>
      <c r="G8" s="35" t="s">
        <v>60</v>
      </c>
      <c r="H8" s="35" t="s">
        <v>61</v>
      </c>
      <c r="I8" s="35" t="s">
        <v>62</v>
      </c>
      <c r="J8" s="35" t="s">
        <v>63</v>
      </c>
      <c r="K8" s="35" t="s">
        <v>64</v>
      </c>
      <c r="L8" s="35" t="s">
        <v>65</v>
      </c>
      <c r="M8" s="35" t="s">
        <v>66</v>
      </c>
      <c r="N8" s="353" t="s">
        <v>67</v>
      </c>
      <c r="O8" s="35" t="s">
        <v>68</v>
      </c>
      <c r="P8" s="35" t="s">
        <v>69</v>
      </c>
      <c r="Q8" s="35" t="s">
        <v>105</v>
      </c>
      <c r="R8" s="353" t="s">
        <v>70</v>
      </c>
      <c r="S8" s="35" t="s">
        <v>106</v>
      </c>
      <c r="T8" s="35" t="s">
        <v>70</v>
      </c>
      <c r="U8" s="35" t="s">
        <v>107</v>
      </c>
      <c r="V8" s="507" t="s">
        <v>108</v>
      </c>
      <c r="W8" s="35" t="s">
        <v>68</v>
      </c>
      <c r="X8" s="35" t="s">
        <v>69</v>
      </c>
      <c r="Y8" s="71" t="s">
        <v>109</v>
      </c>
      <c r="Z8" s="35" t="s">
        <v>45</v>
      </c>
      <c r="AA8" s="35" t="s">
        <v>110</v>
      </c>
      <c r="AB8" s="35" t="s">
        <v>70</v>
      </c>
      <c r="AC8" s="35" t="s">
        <v>111</v>
      </c>
      <c r="AD8" s="71" t="s">
        <v>48</v>
      </c>
      <c r="AE8" s="35" t="s">
        <v>49</v>
      </c>
      <c r="AF8" s="35" t="s">
        <v>112</v>
      </c>
      <c r="AG8" s="35" t="s">
        <v>70</v>
      </c>
      <c r="AH8" s="35" t="s">
        <v>76</v>
      </c>
      <c r="AI8" s="35" t="s">
        <v>47</v>
      </c>
      <c r="AJ8" s="35" t="s">
        <v>77</v>
      </c>
      <c r="AK8" s="35" t="s">
        <v>78</v>
      </c>
      <c r="AL8" s="35" t="s">
        <v>70</v>
      </c>
      <c r="AM8" s="35" t="s">
        <v>113</v>
      </c>
      <c r="AN8" s="35" t="s">
        <v>47</v>
      </c>
      <c r="AO8" s="35" t="s">
        <v>70</v>
      </c>
      <c r="AP8" s="35" t="s">
        <v>114</v>
      </c>
      <c r="AQ8" s="35" t="s">
        <v>45</v>
      </c>
      <c r="AR8" s="35" t="s">
        <v>47</v>
      </c>
      <c r="AS8" s="35" t="s">
        <v>82</v>
      </c>
      <c r="AT8" s="35" t="s">
        <v>49</v>
      </c>
      <c r="AU8" s="35" t="s">
        <v>96</v>
      </c>
      <c r="AV8" s="35" t="s">
        <v>52</v>
      </c>
      <c r="AW8" s="35" t="s">
        <v>70</v>
      </c>
      <c r="AX8" s="35" t="s">
        <v>115</v>
      </c>
      <c r="AY8" s="35" t="s">
        <v>72</v>
      </c>
      <c r="AZ8" s="35" t="s">
        <v>73</v>
      </c>
      <c r="BA8" s="35" t="s">
        <v>45</v>
      </c>
      <c r="BB8" s="35" t="s">
        <v>47</v>
      </c>
      <c r="BC8" s="35" t="s">
        <v>48</v>
      </c>
      <c r="BD8" s="35" t="s">
        <v>49</v>
      </c>
      <c r="BE8" s="35" t="s">
        <v>116</v>
      </c>
      <c r="BF8" s="507" t="s">
        <v>70</v>
      </c>
      <c r="BG8" s="507" t="s">
        <v>70</v>
      </c>
      <c r="BH8" s="507" t="s">
        <v>70</v>
      </c>
      <c r="BI8" s="507" t="s">
        <v>70</v>
      </c>
      <c r="BJ8" s="507" t="s">
        <v>70</v>
      </c>
      <c r="BK8" s="507" t="s">
        <v>66</v>
      </c>
      <c r="BL8" s="507" t="s">
        <v>66</v>
      </c>
      <c r="BM8" s="507" t="s">
        <v>66</v>
      </c>
      <c r="BN8" s="507" t="s">
        <v>70</v>
      </c>
      <c r="BO8" s="507" t="s">
        <v>70</v>
      </c>
      <c r="BP8" s="507" t="s">
        <v>70</v>
      </c>
      <c r="BQ8" s="507" t="s">
        <v>70</v>
      </c>
      <c r="BR8" s="507" t="s">
        <v>70</v>
      </c>
      <c r="BS8" s="507" t="s">
        <v>70</v>
      </c>
      <c r="BT8" s="507" t="s">
        <v>70</v>
      </c>
      <c r="BU8" s="507" t="s">
        <v>70</v>
      </c>
      <c r="BV8" s="507" t="s">
        <v>70</v>
      </c>
      <c r="BW8" s="507" t="s">
        <v>70</v>
      </c>
      <c r="BX8" s="507" t="s">
        <v>46</v>
      </c>
      <c r="BY8" s="507" t="s">
        <v>70</v>
      </c>
      <c r="BZ8" s="507" t="s">
        <v>66</v>
      </c>
      <c r="CA8" s="507"/>
      <c r="CB8" s="507">
        <v>1932000</v>
      </c>
      <c r="CC8" s="354" t="s">
        <v>66</v>
      </c>
    </row>
    <row r="9" spans="1:87">
      <c r="B9" s="71" t="s">
        <v>121</v>
      </c>
    </row>
  </sheetData>
  <mergeCells count="2">
    <mergeCell ref="A3:A5"/>
    <mergeCell ref="A6:A8"/>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A1"/>
  <sheetViews>
    <sheetView topLeftCell="A2" workbookViewId="0">
      <selection activeCell="B12" sqref="B12"/>
    </sheetView>
  </sheetViews>
  <sheetFormatPr defaultRowHeight="13.5"/>
  <sheetData/>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B0F0"/>
  </sheetPr>
  <dimension ref="A1:L40"/>
  <sheetViews>
    <sheetView view="pageBreakPreview" zoomScale="115" zoomScaleNormal="100" zoomScaleSheetLayoutView="115" workbookViewId="0">
      <selection activeCell="B12" sqref="B12"/>
    </sheetView>
  </sheetViews>
  <sheetFormatPr defaultColWidth="9" defaultRowHeight="13.5"/>
  <cols>
    <col min="1" max="1" width="10" style="71" customWidth="1"/>
    <col min="2" max="2" width="3.625" style="71" customWidth="1"/>
    <col min="3" max="3" width="14.125" style="71" customWidth="1"/>
    <col min="4" max="10" width="9" style="71"/>
    <col min="11" max="11" width="13.5" style="71" customWidth="1"/>
    <col min="12" max="12" width="47.75" style="71" bestFit="1" customWidth="1"/>
    <col min="13" max="16384" width="9" style="71"/>
  </cols>
  <sheetData>
    <row r="1" spans="1:12" ht="15" thickBot="1">
      <c r="A1" s="71" t="s">
        <v>122</v>
      </c>
      <c r="B1" s="298"/>
    </row>
    <row r="2" spans="1:12" ht="14.25" thickBot="1">
      <c r="I2" s="339" t="s">
        <v>123</v>
      </c>
      <c r="K2" s="250" t="s">
        <v>124</v>
      </c>
      <c r="L2" s="251" t="s">
        <v>118</v>
      </c>
    </row>
    <row r="3" spans="1:12">
      <c r="I3" s="339" t="s">
        <v>125</v>
      </c>
    </row>
    <row r="5" spans="1:12">
      <c r="A5" s="71" t="str">
        <f>VLOOKUP($L$2,様式リスト!$B$3:$D$5,2,0)</f>
        <v>　地方厚生局長　　殿</v>
      </c>
    </row>
    <row r="8" spans="1:12">
      <c r="F8" s="71" t="s">
        <v>126</v>
      </c>
      <c r="G8" s="881"/>
      <c r="H8" s="881"/>
      <c r="I8" s="881"/>
    </row>
    <row r="9" spans="1:12">
      <c r="F9" s="71" t="s">
        <v>127</v>
      </c>
      <c r="G9" s="881"/>
      <c r="H9" s="881"/>
      <c r="I9" s="881"/>
    </row>
    <row r="10" spans="1:12">
      <c r="F10" t="s">
        <v>128</v>
      </c>
      <c r="G10" s="881"/>
      <c r="H10" s="881"/>
      <c r="I10" s="881"/>
    </row>
    <row r="16" spans="1:12">
      <c r="A16" s="71" t="s">
        <v>129</v>
      </c>
      <c r="C16" s="510"/>
      <c r="D16" s="884" t="str">
        <f>VLOOKUP($L$2,様式リスト!$B$3:$D$5,3,0)</f>
        <v>年度臨床研修費等補助金の（変更）交付申請書</v>
      </c>
      <c r="E16" s="884"/>
      <c r="F16" s="884"/>
      <c r="G16" s="884"/>
      <c r="H16" s="884"/>
      <c r="I16" s="884"/>
    </row>
    <row r="17" spans="1:9">
      <c r="A17" s="71" t="s">
        <v>130</v>
      </c>
    </row>
    <row r="23" spans="1:9">
      <c r="A23" s="883" t="s">
        <v>131</v>
      </c>
      <c r="B23" s="883"/>
      <c r="C23" s="883"/>
      <c r="D23" s="883"/>
      <c r="E23" s="883"/>
      <c r="F23" s="883"/>
      <c r="G23" s="883"/>
      <c r="H23" s="883"/>
      <c r="I23" s="883"/>
    </row>
    <row r="27" spans="1:9">
      <c r="B27" s="55">
        <v>1</v>
      </c>
      <c r="C27" s="71" t="s">
        <v>132</v>
      </c>
      <c r="D27" s="71" t="s">
        <v>133</v>
      </c>
      <c r="E27" s="882">
        <f>'第2号様式別紙1-1（所要額調書、対象経費内訳）'!J11+'第2号様式別紙1-1（所要額調書、対象経費内訳）'!J12+'第2号様式別紙1-2（所要額調書、対象経費内訳 ）'!L12+'第2号様式別紙1-2（所要額調書、対象経費内訳 ）'!L13</f>
        <v>0</v>
      </c>
      <c r="F27" s="882"/>
      <c r="G27" s="71" t="s">
        <v>134</v>
      </c>
    </row>
    <row r="29" spans="1:9">
      <c r="B29" s="71" t="s">
        <v>135</v>
      </c>
    </row>
    <row r="31" spans="1:9">
      <c r="B31" s="71" t="s">
        <v>136</v>
      </c>
    </row>
    <row r="33" spans="1:8">
      <c r="B33" s="71" t="s">
        <v>137</v>
      </c>
    </row>
    <row r="35" spans="1:8">
      <c r="B35" s="502">
        <v>5</v>
      </c>
      <c r="C35" t="s">
        <v>138</v>
      </c>
      <c r="D35"/>
      <c r="E35"/>
      <c r="F35"/>
      <c r="G35"/>
      <c r="H35"/>
    </row>
    <row r="36" spans="1:8">
      <c r="B36"/>
      <c r="C36" s="502" t="s">
        <v>139</v>
      </c>
      <c r="D36" s="503"/>
      <c r="E36" s="880" t="s">
        <v>140</v>
      </c>
      <c r="F36" s="880"/>
      <c r="G36" t="s">
        <v>134</v>
      </c>
      <c r="H36" t="s">
        <v>141</v>
      </c>
    </row>
    <row r="37" spans="1:8">
      <c r="B37"/>
      <c r="C37"/>
      <c r="D37"/>
      <c r="E37"/>
      <c r="F37"/>
      <c r="G37"/>
      <c r="H37"/>
    </row>
    <row r="38" spans="1:8">
      <c r="A38" s="278"/>
      <c r="B38"/>
      <c r="C38" t="s">
        <v>142</v>
      </c>
      <c r="D38" s="503"/>
      <c r="E38" s="880" t="s">
        <v>140</v>
      </c>
      <c r="F38" s="880"/>
      <c r="G38" t="s">
        <v>134</v>
      </c>
      <c r="H38" t="s">
        <v>143</v>
      </c>
    </row>
    <row r="39" spans="1:8">
      <c r="B39"/>
      <c r="C39"/>
      <c r="D39"/>
      <c r="E39"/>
      <c r="F39"/>
      <c r="G39"/>
      <c r="H39"/>
    </row>
    <row r="40" spans="1:8">
      <c r="B40"/>
      <c r="C40" t="s">
        <v>144</v>
      </c>
      <c r="D40" s="503"/>
      <c r="E40" s="880" t="s">
        <v>140</v>
      </c>
      <c r="F40" s="880"/>
      <c r="G40" t="s">
        <v>134</v>
      </c>
      <c r="H40" t="s">
        <v>145</v>
      </c>
    </row>
  </sheetData>
  <mergeCells count="9">
    <mergeCell ref="E36:F36"/>
    <mergeCell ref="E38:F38"/>
    <mergeCell ref="E40:F40"/>
    <mergeCell ref="G8:I8"/>
    <mergeCell ref="G9:I9"/>
    <mergeCell ref="E27:F27"/>
    <mergeCell ref="A23:I23"/>
    <mergeCell ref="D16:I16"/>
    <mergeCell ref="G10:I10"/>
  </mergeCells>
  <phoneticPr fontId="4"/>
  <conditionalFormatting sqref="E27">
    <cfRule type="containsBlanks" dxfId="159" priority="2">
      <formula>LEN(TRIM(E27))=0</formula>
    </cfRule>
  </conditionalFormatting>
  <conditionalFormatting sqref="E36 E38 E40">
    <cfRule type="containsBlanks" dxfId="158" priority="3">
      <formula>LEN(TRIM(E36))=0</formula>
    </cfRule>
  </conditionalFormatting>
  <conditionalFormatting sqref="G8:G10">
    <cfRule type="containsBlanks" dxfId="157" priority="1">
      <formula>LEN(TRIM(G8))=0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様式リスト!$B$3:$B$5</xm:f>
          </x14:formula1>
          <xm:sqref>L2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AA48"/>
  <sheetViews>
    <sheetView view="pageBreakPreview"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298"/>
      <c r="AA1" s="1" t="s">
        <v>183</v>
      </c>
    </row>
    <row r="2" spans="1:27" ht="9" customHeight="1"/>
    <row r="3" spans="1:27" ht="18.75" customHeight="1">
      <c r="A3" s="901" t="s">
        <v>184</v>
      </c>
      <c r="B3" s="901"/>
      <c r="C3" s="901"/>
      <c r="D3" s="901"/>
      <c r="E3" s="901"/>
      <c r="F3" s="901"/>
      <c r="G3" s="901"/>
      <c r="H3" s="901"/>
      <c r="I3" s="901"/>
      <c r="J3" s="901"/>
      <c r="K3" s="901"/>
      <c r="L3" s="901"/>
      <c r="M3" s="901"/>
      <c r="N3" s="901"/>
      <c r="O3" s="901"/>
      <c r="P3" s="901"/>
      <c r="Q3" s="901"/>
      <c r="R3" s="901"/>
      <c r="S3" s="901"/>
      <c r="T3" s="901"/>
      <c r="U3" s="901"/>
      <c r="V3" s="901"/>
      <c r="W3" s="901"/>
      <c r="X3" s="901"/>
      <c r="Y3" s="901"/>
    </row>
    <row r="4" spans="1:27" ht="9" customHeight="1"/>
    <row r="5" spans="1:27" ht="18.75" customHeight="1">
      <c r="N5" s="73" t="s">
        <v>185</v>
      </c>
    </row>
    <row r="6" spans="1:27" ht="18.75" customHeight="1">
      <c r="N6" s="902"/>
      <c r="O6" s="902"/>
      <c r="P6" s="902"/>
      <c r="Q6" s="902"/>
      <c r="R6" s="902"/>
      <c r="S6" s="902"/>
      <c r="T6" s="902"/>
      <c r="U6" s="902"/>
      <c r="V6" s="902"/>
      <c r="W6" s="902"/>
      <c r="X6" s="902"/>
      <c r="Y6" s="902"/>
    </row>
    <row r="7" spans="1:27" ht="18.75" customHeight="1">
      <c r="N7" s="19"/>
      <c r="O7" s="19"/>
      <c r="P7" s="19"/>
      <c r="Q7" s="19"/>
      <c r="R7" s="19"/>
      <c r="S7" s="19"/>
      <c r="T7" s="19"/>
      <c r="U7" s="19"/>
      <c r="V7" s="19"/>
      <c r="W7" s="19"/>
      <c r="X7" s="19"/>
      <c r="Y7" s="19"/>
    </row>
    <row r="8" spans="1:27" ht="15" customHeight="1">
      <c r="C8" s="904" t="s">
        <v>186</v>
      </c>
      <c r="D8" s="904"/>
      <c r="E8" s="904"/>
      <c r="F8" s="904"/>
      <c r="G8" s="904"/>
      <c r="H8" s="904"/>
      <c r="I8" s="904"/>
      <c r="J8" s="904"/>
      <c r="K8" s="277"/>
      <c r="L8" s="903"/>
      <c r="M8" s="903"/>
      <c r="N8" s="904" t="s">
        <v>187</v>
      </c>
      <c r="O8" s="904"/>
    </row>
    <row r="9" spans="1:27" ht="30" customHeight="1">
      <c r="C9" s="899" t="s">
        <v>188</v>
      </c>
      <c r="D9" s="899"/>
      <c r="E9" s="899"/>
      <c r="F9" s="899"/>
      <c r="G9" s="899"/>
      <c r="H9" s="899"/>
      <c r="I9" s="899"/>
      <c r="J9" s="899"/>
      <c r="K9" s="899"/>
      <c r="L9" s="899"/>
      <c r="M9" s="899"/>
      <c r="N9" s="899"/>
      <c r="O9" s="899"/>
      <c r="P9" s="899"/>
      <c r="Q9" s="899"/>
      <c r="R9" s="899"/>
      <c r="S9" s="899"/>
      <c r="T9" s="899"/>
      <c r="U9" s="899"/>
      <c r="V9" s="899"/>
      <c r="W9" s="899"/>
      <c r="X9" s="899"/>
    </row>
    <row r="10" spans="1:27" ht="15" customHeight="1"/>
    <row r="11" spans="1:27" ht="15" customHeight="1">
      <c r="C11" s="1" t="s">
        <v>189</v>
      </c>
      <c r="H11" s="73"/>
      <c r="I11" s="73"/>
      <c r="J11" s="73"/>
      <c r="K11" s="73"/>
      <c r="L11" s="73"/>
      <c r="M11" s="73"/>
      <c r="N11" s="73"/>
      <c r="O11" s="73"/>
      <c r="P11" s="73"/>
      <c r="Q11" s="73"/>
      <c r="R11" s="73"/>
      <c r="S11" s="73"/>
      <c r="T11" s="18" t="s">
        <v>190</v>
      </c>
      <c r="U11" s="892">
        <f>IF(AND(L8&gt;=1,L8&lt;8),ROUNDDOWN(E16*P16,0),IF(AND(L8&gt;=8,L8&lt;15),ROUNDDOWN(E19*P19,0),IF(AND(L8&gt;=15,L8&lt;22),ROUNDDOWN(E22*P22,0),0)))</f>
        <v>0</v>
      </c>
      <c r="V11" s="892"/>
      <c r="W11" s="892"/>
      <c r="X11" s="892"/>
      <c r="Y11" s="1" t="s">
        <v>191</v>
      </c>
    </row>
    <row r="12" spans="1:27" ht="18" customHeight="1">
      <c r="D12" s="899" t="s">
        <v>192</v>
      </c>
      <c r="E12" s="899"/>
      <c r="F12" s="899"/>
      <c r="G12" s="899"/>
      <c r="H12" s="899"/>
      <c r="I12" s="899"/>
      <c r="J12" s="899"/>
      <c r="K12" s="899"/>
      <c r="L12" s="899"/>
      <c r="M12" s="899"/>
      <c r="N12" s="899"/>
      <c r="O12" s="899"/>
      <c r="P12" s="899"/>
      <c r="Q12" s="899"/>
      <c r="R12" s="899"/>
      <c r="S12" s="899"/>
      <c r="T12" s="899"/>
      <c r="U12" s="899"/>
      <c r="V12" s="899"/>
      <c r="W12" s="899"/>
      <c r="X12" s="899"/>
      <c r="Y12" s="899"/>
    </row>
    <row r="13" spans="1:27" ht="18" customHeight="1">
      <c r="D13" s="899"/>
      <c r="E13" s="899"/>
      <c r="F13" s="899"/>
      <c r="G13" s="899"/>
      <c r="H13" s="899"/>
      <c r="I13" s="899"/>
      <c r="J13" s="899"/>
      <c r="K13" s="899"/>
      <c r="L13" s="899"/>
      <c r="M13" s="899"/>
      <c r="N13" s="899"/>
      <c r="O13" s="899"/>
      <c r="P13" s="899"/>
      <c r="Q13" s="899"/>
      <c r="R13" s="899"/>
      <c r="S13" s="899"/>
      <c r="T13" s="899"/>
      <c r="U13" s="899"/>
      <c r="V13" s="899"/>
      <c r="W13" s="899"/>
      <c r="X13" s="899"/>
      <c r="Y13" s="899"/>
    </row>
    <row r="14" spans="1:27" ht="9" customHeight="1">
      <c r="I14" s="19"/>
      <c r="J14" s="19"/>
      <c r="T14" s="18"/>
      <c r="U14" s="247"/>
      <c r="V14" s="247"/>
      <c r="W14" s="247"/>
      <c r="X14" s="247"/>
    </row>
    <row r="15" spans="1:27" ht="18" customHeight="1">
      <c r="B15" s="17"/>
      <c r="D15" s="900" t="s">
        <v>193</v>
      </c>
      <c r="E15" s="900"/>
      <c r="F15" s="900"/>
      <c r="G15" s="900"/>
      <c r="H15" s="900"/>
      <c r="I15" s="900"/>
      <c r="J15" s="900"/>
      <c r="K15" s="900"/>
      <c r="L15" s="900"/>
      <c r="M15" s="900"/>
      <c r="N15" s="900"/>
      <c r="O15" s="900"/>
      <c r="P15" s="900"/>
      <c r="Q15" s="900"/>
      <c r="R15" s="900"/>
      <c r="S15" s="900"/>
      <c r="T15" s="900"/>
      <c r="U15" s="48"/>
      <c r="V15" s="48"/>
      <c r="W15" s="48"/>
      <c r="X15" s="48"/>
    </row>
    <row r="16" spans="1:27" ht="18" customHeight="1">
      <c r="B16" s="905"/>
      <c r="C16" s="906"/>
      <c r="D16" s="18"/>
      <c r="E16" s="907">
        <v>5175</v>
      </c>
      <c r="F16" s="898"/>
      <c r="G16" s="898"/>
      <c r="H16" s="1" t="s">
        <v>194</v>
      </c>
      <c r="J16" s="19" t="s">
        <v>195</v>
      </c>
      <c r="K16" s="19"/>
      <c r="L16" s="893" t="s">
        <v>196</v>
      </c>
      <c r="M16" s="893"/>
      <c r="N16" s="893"/>
      <c r="O16" s="893"/>
      <c r="P16" s="904"/>
      <c r="Q16" s="904"/>
      <c r="R16" s="904" t="s">
        <v>197</v>
      </c>
      <c r="S16" s="904"/>
      <c r="T16" s="18"/>
      <c r="U16" s="48"/>
      <c r="V16" s="48"/>
      <c r="W16" s="48"/>
      <c r="X16" s="48"/>
    </row>
    <row r="17" spans="1:25" ht="9" customHeight="1">
      <c r="B17" s="15"/>
      <c r="C17" s="15"/>
      <c r="D17" s="18"/>
      <c r="E17" s="129"/>
      <c r="F17" s="129"/>
      <c r="G17" s="129"/>
      <c r="K17" s="19"/>
      <c r="M17" s="20"/>
      <c r="N17" s="20"/>
      <c r="O17" s="20"/>
      <c r="P17" s="20"/>
      <c r="Q17" s="129"/>
      <c r="R17" s="129"/>
      <c r="T17" s="18"/>
      <c r="U17" s="48"/>
      <c r="V17" s="48"/>
      <c r="W17" s="48"/>
      <c r="X17" s="48"/>
    </row>
    <row r="18" spans="1:25" ht="18" customHeight="1">
      <c r="B18" s="17"/>
      <c r="D18" s="900" t="s">
        <v>198</v>
      </c>
      <c r="E18" s="900"/>
      <c r="F18" s="900"/>
      <c r="G18" s="900"/>
      <c r="H18" s="900"/>
      <c r="I18" s="900"/>
      <c r="J18" s="900"/>
      <c r="K18" s="900"/>
      <c r="L18" s="900"/>
      <c r="M18" s="900"/>
      <c r="N18" s="900"/>
      <c r="O18" s="900"/>
      <c r="P18" s="900"/>
      <c r="Q18" s="900"/>
      <c r="R18" s="900"/>
      <c r="S18" s="900"/>
      <c r="T18" s="900"/>
      <c r="U18" s="48"/>
      <c r="V18" s="48"/>
      <c r="W18" s="48"/>
      <c r="X18" s="48"/>
    </row>
    <row r="19" spans="1:25" ht="18" customHeight="1">
      <c r="B19" s="905"/>
      <c r="C19" s="906"/>
      <c r="D19" s="18"/>
      <c r="E19" s="908">
        <v>5750</v>
      </c>
      <c r="F19" s="909"/>
      <c r="G19" s="909"/>
      <c r="H19" s="1" t="s">
        <v>194</v>
      </c>
      <c r="J19" s="19" t="s">
        <v>195</v>
      </c>
      <c r="K19" s="19"/>
      <c r="L19" s="893" t="s">
        <v>196</v>
      </c>
      <c r="M19" s="893"/>
      <c r="N19" s="893"/>
      <c r="O19" s="893"/>
      <c r="P19" s="904"/>
      <c r="Q19" s="904"/>
      <c r="R19" s="904" t="s">
        <v>197</v>
      </c>
      <c r="S19" s="904"/>
      <c r="T19" s="18"/>
      <c r="U19" s="48"/>
      <c r="V19" s="48"/>
      <c r="W19" s="48"/>
      <c r="X19" s="48"/>
    </row>
    <row r="20" spans="1:25" ht="14.25" customHeight="1">
      <c r="B20" s="15"/>
      <c r="C20" s="15"/>
      <c r="D20" s="18"/>
      <c r="E20" s="22"/>
      <c r="F20" s="22"/>
      <c r="G20" s="22"/>
      <c r="K20" s="19"/>
      <c r="M20" s="20"/>
      <c r="N20" s="20"/>
      <c r="O20" s="20"/>
      <c r="P20" s="20"/>
      <c r="Q20" s="22"/>
      <c r="R20" s="22"/>
      <c r="T20" s="18"/>
      <c r="U20" s="48"/>
      <c r="V20" s="48"/>
      <c r="W20" s="48"/>
      <c r="X20" s="48"/>
    </row>
    <row r="21" spans="1:25" ht="26.25" customHeight="1">
      <c r="B21" s="17"/>
      <c r="D21" s="900" t="s">
        <v>199</v>
      </c>
      <c r="E21" s="900"/>
      <c r="F21" s="900"/>
      <c r="G21" s="900"/>
      <c r="H21" s="900"/>
      <c r="I21" s="900"/>
      <c r="J21" s="900"/>
      <c r="K21" s="900"/>
      <c r="L21" s="900"/>
      <c r="M21" s="900"/>
      <c r="N21" s="900"/>
      <c r="O21" s="900"/>
      <c r="P21" s="900"/>
      <c r="Q21" s="900"/>
      <c r="R21" s="900"/>
      <c r="S21" s="900"/>
      <c r="T21" s="900"/>
      <c r="U21" s="48"/>
      <c r="V21" s="48"/>
      <c r="W21" s="48"/>
      <c r="X21" s="48"/>
    </row>
    <row r="22" spans="1:25" s="10" customFormat="1" ht="19.5" customHeight="1">
      <c r="A22" s="1"/>
      <c r="B22" s="905"/>
      <c r="C22" s="906"/>
      <c r="D22" s="18"/>
      <c r="E22" s="908">
        <v>6325</v>
      </c>
      <c r="F22" s="909"/>
      <c r="G22" s="909"/>
      <c r="H22" s="1" t="s">
        <v>194</v>
      </c>
      <c r="I22" s="1"/>
      <c r="J22" s="19" t="s">
        <v>195</v>
      </c>
      <c r="K22" s="19"/>
      <c r="L22" s="893" t="s">
        <v>196</v>
      </c>
      <c r="M22" s="893"/>
      <c r="N22" s="893"/>
      <c r="O22" s="893"/>
      <c r="P22" s="904"/>
      <c r="Q22" s="904"/>
      <c r="R22" s="904" t="s">
        <v>197</v>
      </c>
      <c r="S22" s="904"/>
      <c r="T22" s="18"/>
      <c r="U22" s="48"/>
      <c r="V22" s="48"/>
      <c r="W22" s="48"/>
      <c r="X22" s="48"/>
      <c r="Y22" s="1"/>
    </row>
    <row r="23" spans="1:25" s="10" customFormat="1" ht="19.5" customHeight="1">
      <c r="A23" s="1"/>
      <c r="B23" s="15"/>
      <c r="C23" s="15"/>
      <c r="D23" s="18"/>
      <c r="E23" s="129"/>
      <c r="F23" s="129"/>
      <c r="G23" s="129"/>
      <c r="H23" s="1"/>
      <c r="I23" s="1"/>
      <c r="J23" s="1"/>
      <c r="K23" s="19"/>
      <c r="L23" s="1"/>
      <c r="M23" s="20"/>
      <c r="N23" s="20"/>
      <c r="O23" s="20"/>
      <c r="P23" s="20"/>
      <c r="Q23" s="129"/>
      <c r="R23" s="129"/>
      <c r="S23" s="1"/>
      <c r="T23" s="18"/>
      <c r="U23" s="48"/>
      <c r="V23" s="48"/>
      <c r="W23" s="48"/>
      <c r="X23" s="48"/>
      <c r="Y23" s="1"/>
    </row>
    <row r="24" spans="1:25" s="10" customFormat="1" ht="13.5" customHeight="1">
      <c r="A24" s="1"/>
      <c r="B24" s="15"/>
      <c r="C24" s="15"/>
      <c r="D24" s="18"/>
      <c r="E24" s="129"/>
      <c r="F24" s="129"/>
      <c r="G24" s="129"/>
      <c r="H24" s="1"/>
      <c r="I24" s="1"/>
      <c r="J24" s="1"/>
      <c r="K24" s="19"/>
      <c r="L24" s="1"/>
      <c r="M24" s="20"/>
      <c r="N24" s="20"/>
      <c r="O24" s="20"/>
      <c r="P24" s="20"/>
      <c r="Q24" s="129"/>
      <c r="R24" s="129"/>
      <c r="S24" s="1"/>
      <c r="T24" s="18"/>
      <c r="U24" s="48"/>
      <c r="V24" s="48"/>
      <c r="W24" s="48"/>
      <c r="X24" s="48"/>
      <c r="Y24" s="1"/>
    </row>
    <row r="25" spans="1:25">
      <c r="A25" s="10"/>
      <c r="C25" s="1" t="s">
        <v>200</v>
      </c>
      <c r="D25" s="18"/>
      <c r="E25" s="48"/>
      <c r="L25" s="897" t="s">
        <v>201</v>
      </c>
      <c r="M25" s="897"/>
      <c r="N25" s="897"/>
      <c r="O25" s="897"/>
      <c r="P25" s="898">
        <v>298000</v>
      </c>
      <c r="Q25" s="898"/>
      <c r="R25" s="898"/>
      <c r="S25" s="1" t="s">
        <v>194</v>
      </c>
      <c r="T25" s="27" t="s">
        <v>190</v>
      </c>
      <c r="U25" s="892">
        <f>IF(D26="○",P25,0)</f>
        <v>0</v>
      </c>
      <c r="V25" s="892"/>
      <c r="W25" s="892"/>
      <c r="X25" s="892"/>
      <c r="Y25" s="10" t="s">
        <v>191</v>
      </c>
    </row>
    <row r="26" spans="1:25" s="10" customFormat="1" ht="19.5" customHeight="1">
      <c r="C26" s="16"/>
      <c r="D26" s="248"/>
      <c r="E26" s="894"/>
      <c r="F26" s="895"/>
      <c r="G26" s="895"/>
      <c r="H26" s="895"/>
      <c r="I26" s="895"/>
      <c r="J26" s="895"/>
      <c r="K26" s="895"/>
      <c r="L26" s="895"/>
      <c r="M26" s="895"/>
      <c r="N26" s="895"/>
      <c r="O26" s="895"/>
      <c r="P26" s="895"/>
      <c r="Q26" s="895"/>
      <c r="R26" s="895"/>
      <c r="S26" s="895"/>
      <c r="T26" s="27"/>
      <c r="U26" s="247"/>
      <c r="V26" s="247"/>
      <c r="W26" s="247"/>
      <c r="X26" s="247"/>
    </row>
    <row r="27" spans="1:25" s="10" customFormat="1">
      <c r="C27" s="16"/>
      <c r="D27" s="896" t="s">
        <v>202</v>
      </c>
      <c r="E27" s="896"/>
      <c r="F27" s="896"/>
      <c r="G27" s="896"/>
      <c r="H27" s="896"/>
      <c r="I27" s="896"/>
      <c r="J27" s="896"/>
      <c r="K27" s="896"/>
      <c r="L27" s="896"/>
      <c r="M27" s="896"/>
      <c r="N27" s="896"/>
      <c r="O27" s="896"/>
      <c r="P27" s="896"/>
      <c r="Q27" s="896"/>
      <c r="R27" s="896"/>
      <c r="S27" s="896"/>
      <c r="T27" s="27"/>
      <c r="U27" s="247"/>
      <c r="V27" s="247"/>
      <c r="W27" s="247"/>
      <c r="X27" s="247"/>
    </row>
    <row r="28" spans="1:25" s="10" customFormat="1" ht="30" customHeight="1">
      <c r="A28" s="1"/>
      <c r="B28" s="15"/>
      <c r="C28" s="15"/>
      <c r="D28" s="18"/>
      <c r="E28" s="129"/>
      <c r="F28" s="129"/>
      <c r="G28" s="129"/>
      <c r="H28" s="1"/>
      <c r="I28" s="1"/>
      <c r="J28" s="1"/>
      <c r="K28" s="19"/>
      <c r="L28" s="1"/>
      <c r="M28" s="20"/>
      <c r="N28" s="20"/>
      <c r="O28" s="20"/>
      <c r="P28" s="20"/>
      <c r="Q28" s="129"/>
      <c r="R28" s="129"/>
      <c r="S28" s="1"/>
      <c r="T28" s="18"/>
      <c r="U28" s="48"/>
      <c r="V28" s="48"/>
      <c r="W28" s="48"/>
      <c r="X28" s="48"/>
      <c r="Y28" s="1"/>
    </row>
    <row r="29" spans="1:25">
      <c r="A29" s="10"/>
      <c r="C29" s="1" t="s">
        <v>203</v>
      </c>
      <c r="D29" s="18"/>
      <c r="E29" s="48"/>
      <c r="N29" s="897" t="s">
        <v>201</v>
      </c>
      <c r="O29" s="897"/>
      <c r="P29" s="898">
        <v>725500</v>
      </c>
      <c r="Q29" s="898"/>
      <c r="R29" s="898"/>
      <c r="S29" s="1" t="s">
        <v>194</v>
      </c>
      <c r="T29" s="27" t="s">
        <v>190</v>
      </c>
      <c r="U29" s="892">
        <f>IF(D30="○",P29,0)</f>
        <v>0</v>
      </c>
      <c r="V29" s="892"/>
      <c r="W29" s="892"/>
      <c r="X29" s="892"/>
      <c r="Y29" s="10" t="s">
        <v>191</v>
      </c>
    </row>
    <row r="30" spans="1:25" s="10" customFormat="1" ht="19.5" customHeight="1">
      <c r="C30" s="16"/>
      <c r="D30" s="248"/>
      <c r="E30" s="894"/>
      <c r="F30" s="895"/>
      <c r="G30" s="895"/>
      <c r="H30" s="895"/>
      <c r="I30" s="895"/>
      <c r="J30" s="895"/>
      <c r="K30" s="895"/>
      <c r="L30" s="895"/>
      <c r="M30" s="895"/>
      <c r="N30" s="895"/>
      <c r="O30" s="895"/>
      <c r="P30" s="895"/>
      <c r="Q30" s="895"/>
      <c r="R30" s="895"/>
      <c r="S30" s="895"/>
      <c r="T30" s="27"/>
      <c r="U30" s="247"/>
      <c r="V30" s="247"/>
      <c r="W30" s="247"/>
      <c r="X30" s="247"/>
    </row>
    <row r="31" spans="1:25" s="10" customFormat="1" ht="19.5" customHeight="1">
      <c r="C31" s="16"/>
      <c r="D31" s="888" t="s">
        <v>204</v>
      </c>
      <c r="E31" s="888"/>
      <c r="F31" s="888"/>
      <c r="G31" s="888"/>
      <c r="H31" s="888"/>
      <c r="I31" s="888"/>
      <c r="J31" s="888"/>
      <c r="K31" s="888"/>
      <c r="L31" s="888"/>
      <c r="M31" s="888"/>
      <c r="N31" s="888"/>
      <c r="O31" s="888"/>
      <c r="P31" s="888"/>
      <c r="Q31" s="888"/>
      <c r="R31" s="888"/>
      <c r="S31" s="888"/>
      <c r="T31" s="27"/>
      <c r="U31" s="247"/>
      <c r="V31" s="247"/>
      <c r="W31" s="247"/>
      <c r="X31" s="247"/>
    </row>
    <row r="32" spans="1:25" s="10" customFormat="1" ht="24.75" customHeight="1">
      <c r="A32" s="1"/>
      <c r="B32" s="15"/>
      <c r="C32" s="15"/>
      <c r="D32" s="18"/>
      <c r="E32" s="129"/>
      <c r="F32" s="129"/>
      <c r="G32" s="129"/>
      <c r="H32" s="1"/>
      <c r="I32" s="1"/>
      <c r="J32" s="1"/>
      <c r="K32" s="19"/>
      <c r="L32" s="1"/>
      <c r="M32" s="20"/>
      <c r="N32" s="20"/>
      <c r="O32" s="20"/>
      <c r="P32" s="20"/>
      <c r="Q32" s="129"/>
      <c r="R32" s="129"/>
      <c r="S32" s="1"/>
      <c r="T32" s="18"/>
      <c r="U32" s="48"/>
      <c r="V32" s="48"/>
      <c r="W32" s="48"/>
      <c r="X32" s="48"/>
      <c r="Y32" s="1"/>
    </row>
    <row r="33" spans="1:25">
      <c r="A33" s="10"/>
      <c r="C33" s="1" t="s">
        <v>205</v>
      </c>
      <c r="D33" s="18"/>
      <c r="E33" s="48"/>
      <c r="N33" s="897" t="s">
        <v>201</v>
      </c>
      <c r="O33" s="897"/>
      <c r="P33" s="898">
        <v>104000</v>
      </c>
      <c r="Q33" s="898"/>
      <c r="R33" s="898"/>
      <c r="S33" s="1" t="s">
        <v>194</v>
      </c>
      <c r="T33" s="27" t="s">
        <v>190</v>
      </c>
      <c r="U33" s="892">
        <f>IF(D34="○",P33,0)</f>
        <v>0</v>
      </c>
      <c r="V33" s="892"/>
      <c r="W33" s="892"/>
      <c r="X33" s="892"/>
      <c r="Y33" s="10" t="s">
        <v>191</v>
      </c>
    </row>
    <row r="34" spans="1:25" s="10" customFormat="1" ht="19.5" customHeight="1">
      <c r="C34" s="16"/>
      <c r="D34" s="248"/>
      <c r="E34" s="894"/>
      <c r="F34" s="895"/>
      <c r="G34" s="895"/>
      <c r="H34" s="895"/>
      <c r="I34" s="895"/>
      <c r="J34" s="895"/>
      <c r="K34" s="895"/>
      <c r="L34" s="895"/>
      <c r="M34" s="895"/>
      <c r="N34" s="895"/>
      <c r="O34" s="895"/>
      <c r="P34" s="895"/>
      <c r="Q34" s="895"/>
      <c r="R34" s="895"/>
      <c r="S34" s="895"/>
      <c r="T34" s="27"/>
      <c r="U34" s="247"/>
      <c r="V34" s="247"/>
      <c r="W34" s="247"/>
      <c r="X34" s="247"/>
    </row>
    <row r="35" spans="1:25" s="10" customFormat="1" ht="19.5" customHeight="1">
      <c r="C35" s="16"/>
      <c r="D35" s="888" t="s">
        <v>206</v>
      </c>
      <c r="E35" s="888"/>
      <c r="F35" s="888"/>
      <c r="G35" s="888"/>
      <c r="H35" s="888"/>
      <c r="I35" s="888"/>
      <c r="J35" s="888"/>
      <c r="K35" s="888"/>
      <c r="L35" s="888"/>
      <c r="M35" s="888"/>
      <c r="N35" s="888"/>
      <c r="O35" s="888"/>
      <c r="P35" s="888"/>
      <c r="Q35" s="888"/>
      <c r="R35" s="888"/>
      <c r="S35" s="888"/>
      <c r="T35" s="27"/>
      <c r="U35" s="247"/>
      <c r="V35" s="247"/>
      <c r="W35" s="247"/>
      <c r="X35" s="247"/>
    </row>
    <row r="36" spans="1:25" s="10" customFormat="1" ht="30" customHeight="1">
      <c r="A36" s="1"/>
      <c r="B36" s="15"/>
      <c r="C36" s="15"/>
      <c r="D36" s="18"/>
      <c r="E36" s="129"/>
      <c r="F36" s="129"/>
      <c r="G36" s="129"/>
      <c r="H36" s="1"/>
      <c r="I36" s="1"/>
      <c r="J36" s="1"/>
      <c r="K36" s="19"/>
      <c r="L36" s="1"/>
      <c r="M36" s="20"/>
      <c r="N36" s="20"/>
      <c r="O36" s="20"/>
      <c r="P36" s="20"/>
      <c r="Q36" s="129"/>
      <c r="R36" s="129"/>
      <c r="S36" s="1"/>
      <c r="T36" s="18"/>
      <c r="U36" s="48"/>
      <c r="V36" s="48"/>
      <c r="W36" s="48"/>
      <c r="X36" s="48"/>
      <c r="Y36" s="1"/>
    </row>
    <row r="37" spans="1:25" s="10" customFormat="1">
      <c r="B37" s="1"/>
      <c r="C37" s="1" t="s">
        <v>207</v>
      </c>
      <c r="D37" s="18"/>
      <c r="E37" s="48"/>
      <c r="F37" s="1"/>
      <c r="G37" s="1"/>
      <c r="H37" s="1"/>
      <c r="I37" s="1"/>
      <c r="J37" s="1"/>
      <c r="K37" s="1"/>
      <c r="L37" s="1"/>
      <c r="M37" s="1"/>
      <c r="N37" s="897" t="s">
        <v>201</v>
      </c>
      <c r="O37" s="897"/>
      <c r="P37" s="898">
        <v>187000</v>
      </c>
      <c r="Q37" s="898"/>
      <c r="R37" s="898"/>
      <c r="S37" s="1" t="s">
        <v>194</v>
      </c>
      <c r="T37" s="27" t="s">
        <v>190</v>
      </c>
      <c r="U37" s="892">
        <f>IF(D38="○",P37,0)</f>
        <v>0</v>
      </c>
      <c r="V37" s="892"/>
      <c r="W37" s="892"/>
      <c r="X37" s="892"/>
      <c r="Y37" s="10" t="s">
        <v>191</v>
      </c>
    </row>
    <row r="38" spans="1:25" s="10" customFormat="1" ht="19.5" customHeight="1">
      <c r="C38" s="16"/>
      <c r="D38" s="248"/>
      <c r="E38" s="894"/>
      <c r="F38" s="895"/>
      <c r="G38" s="895"/>
      <c r="H38" s="895"/>
      <c r="I38" s="895"/>
      <c r="J38" s="895"/>
      <c r="K38" s="895"/>
      <c r="L38" s="895"/>
      <c r="M38" s="895"/>
      <c r="N38" s="895"/>
      <c r="O38" s="895"/>
      <c r="P38" s="895"/>
      <c r="Q38" s="895"/>
      <c r="R38" s="895"/>
      <c r="S38" s="895"/>
      <c r="T38" s="27"/>
      <c r="U38" s="247"/>
      <c r="V38" s="247"/>
      <c r="W38" s="247"/>
      <c r="X38" s="247"/>
    </row>
    <row r="39" spans="1:25" s="10" customFormat="1" ht="40.5" customHeight="1">
      <c r="C39" s="16"/>
      <c r="D39" s="888" t="s">
        <v>208</v>
      </c>
      <c r="E39" s="888"/>
      <c r="F39" s="888"/>
      <c r="G39" s="888"/>
      <c r="H39" s="888"/>
      <c r="I39" s="888"/>
      <c r="J39" s="888"/>
      <c r="K39" s="888"/>
      <c r="L39" s="888"/>
      <c r="M39" s="888"/>
      <c r="N39" s="888"/>
      <c r="O39" s="888"/>
      <c r="P39" s="888"/>
      <c r="Q39" s="888"/>
      <c r="R39" s="888"/>
      <c r="S39" s="888"/>
      <c r="T39" s="27"/>
      <c r="U39" s="247"/>
      <c r="V39" s="247"/>
      <c r="W39" s="247"/>
      <c r="X39" s="247"/>
    </row>
    <row r="40" spans="1:25">
      <c r="A40" s="10"/>
      <c r="C40" s="1" t="s">
        <v>209</v>
      </c>
      <c r="D40" s="18"/>
      <c r="E40" s="48"/>
      <c r="N40" s="897" t="s">
        <v>210</v>
      </c>
      <c r="O40" s="897"/>
      <c r="P40" s="897"/>
      <c r="Q40" s="910">
        <v>11800</v>
      </c>
      <c r="R40" s="910"/>
      <c r="S40" s="1" t="s">
        <v>194</v>
      </c>
      <c r="T40" s="27" t="s">
        <v>190</v>
      </c>
      <c r="U40" s="892">
        <f>IF(D41="○",Q40*H41,0)</f>
        <v>0</v>
      </c>
      <c r="V40" s="892"/>
      <c r="W40" s="892"/>
      <c r="X40" s="892"/>
      <c r="Y40" s="10" t="s">
        <v>191</v>
      </c>
    </row>
    <row r="41" spans="1:25" ht="19.5" customHeight="1">
      <c r="A41" s="10"/>
      <c r="B41" s="10"/>
      <c r="C41" s="16"/>
      <c r="D41" s="248"/>
      <c r="E41" s="885" t="s">
        <v>211</v>
      </c>
      <c r="F41" s="886"/>
      <c r="G41" s="886"/>
      <c r="H41" s="887"/>
      <c r="I41" s="887"/>
      <c r="J41" s="15" t="s">
        <v>212</v>
      </c>
      <c r="K41" s="249"/>
      <c r="L41" s="249"/>
      <c r="M41" s="249"/>
      <c r="N41" s="249"/>
      <c r="O41" s="249"/>
      <c r="P41" s="249"/>
      <c r="Q41" s="249"/>
      <c r="R41" s="249"/>
      <c r="S41" s="249"/>
      <c r="T41" s="27"/>
      <c r="U41" s="247"/>
      <c r="V41" s="247"/>
      <c r="W41" s="247"/>
      <c r="X41" s="247"/>
      <c r="Y41" s="10"/>
    </row>
    <row r="42" spans="1:25" ht="9" customHeight="1">
      <c r="A42" s="10"/>
      <c r="B42" s="10"/>
      <c r="C42" s="16"/>
      <c r="D42" s="888" t="s">
        <v>213</v>
      </c>
      <c r="E42" s="888"/>
      <c r="F42" s="888"/>
      <c r="G42" s="888"/>
      <c r="H42" s="888"/>
      <c r="I42" s="888"/>
      <c r="J42" s="888"/>
      <c r="K42" s="888"/>
      <c r="L42" s="888"/>
      <c r="M42" s="888"/>
      <c r="N42" s="888"/>
      <c r="O42" s="888"/>
      <c r="P42" s="888"/>
      <c r="Q42" s="888"/>
      <c r="R42" s="888"/>
      <c r="S42" s="888"/>
      <c r="T42" s="27"/>
      <c r="U42" s="247"/>
      <c r="V42" s="247"/>
      <c r="W42" s="247"/>
      <c r="X42" s="247"/>
      <c r="Y42" s="10"/>
    </row>
    <row r="43" spans="1:25" ht="15.75" customHeight="1">
      <c r="B43" s="170"/>
      <c r="C43" s="170"/>
      <c r="D43" s="18"/>
      <c r="E43" s="129"/>
      <c r="F43" s="129"/>
      <c r="G43" s="129"/>
      <c r="K43" s="19"/>
      <c r="Q43" s="129"/>
      <c r="R43" s="129"/>
      <c r="T43" s="18"/>
      <c r="U43" s="48"/>
      <c r="V43" s="48"/>
      <c r="W43" s="48"/>
      <c r="X43" s="48"/>
    </row>
    <row r="44" spans="1:25">
      <c r="B44" s="21"/>
      <c r="C44" s="21"/>
      <c r="D44" s="21"/>
      <c r="E44" s="21"/>
      <c r="F44" s="21"/>
      <c r="G44" s="21"/>
      <c r="H44" s="21"/>
      <c r="I44" s="21"/>
      <c r="J44" s="21"/>
      <c r="K44" s="21"/>
      <c r="L44" s="21"/>
      <c r="M44" s="21"/>
      <c r="N44" s="21"/>
      <c r="O44" s="21"/>
      <c r="P44" s="889" t="s">
        <v>214</v>
      </c>
      <c r="Q44" s="889"/>
      <c r="R44" s="889"/>
      <c r="S44" s="889"/>
      <c r="T44" s="27" t="s">
        <v>190</v>
      </c>
      <c r="U44" s="890">
        <f>SUM(U11,U25,U29,U33,U37,U40)</f>
        <v>0</v>
      </c>
      <c r="V44" s="891"/>
      <c r="W44" s="891"/>
      <c r="X44" s="891"/>
      <c r="Y44" s="10" t="s">
        <v>191</v>
      </c>
    </row>
    <row r="45" spans="1:25" ht="11.25" customHeight="1">
      <c r="B45" s="15"/>
      <c r="C45" s="15"/>
      <c r="D45" s="18"/>
      <c r="E45" s="129"/>
      <c r="F45" s="129"/>
      <c r="G45" s="129"/>
      <c r="K45" s="19"/>
      <c r="M45" s="20"/>
      <c r="N45" s="20"/>
      <c r="O45" s="20"/>
      <c r="P45" s="20"/>
      <c r="Q45" s="129"/>
      <c r="R45" s="129"/>
      <c r="T45" s="18"/>
      <c r="U45" s="48"/>
      <c r="V45" s="48"/>
      <c r="W45" s="48"/>
      <c r="X45" s="48"/>
    </row>
    <row r="46" spans="1:25">
      <c r="B46" s="188" t="s">
        <v>215</v>
      </c>
      <c r="C46" s="189"/>
      <c r="D46" s="189"/>
      <c r="E46" s="189"/>
      <c r="F46" s="189"/>
      <c r="G46" s="189"/>
      <c r="H46" s="189"/>
      <c r="I46" s="189"/>
      <c r="J46" s="189"/>
      <c r="K46" s="189"/>
      <c r="L46" s="189"/>
      <c r="M46" s="189"/>
      <c r="N46" s="189"/>
      <c r="O46" s="189"/>
      <c r="P46" s="189"/>
      <c r="Q46" s="189"/>
      <c r="R46" s="189"/>
      <c r="S46" s="189"/>
      <c r="T46" s="189"/>
      <c r="U46" s="189"/>
      <c r="V46" s="189"/>
      <c r="W46" s="189"/>
      <c r="X46" s="189"/>
      <c r="Y46" s="189"/>
    </row>
    <row r="47" spans="1:25">
      <c r="B47" s="190"/>
      <c r="C47" s="190"/>
      <c r="D47" s="190"/>
      <c r="E47" s="190"/>
      <c r="F47" s="190"/>
      <c r="G47" s="190"/>
      <c r="H47" s="190"/>
      <c r="I47" s="190"/>
      <c r="J47" s="190"/>
      <c r="K47" s="190"/>
      <c r="L47" s="190"/>
      <c r="M47" s="190"/>
      <c r="N47" s="190"/>
      <c r="O47" s="190"/>
      <c r="P47" s="190"/>
      <c r="Q47" s="190"/>
      <c r="R47" s="190"/>
      <c r="S47" s="190"/>
      <c r="T47" s="190"/>
      <c r="U47" s="190"/>
      <c r="V47" s="190"/>
      <c r="W47" s="190"/>
      <c r="X47" s="190"/>
      <c r="Y47" s="190"/>
    </row>
    <row r="48" spans="1:25">
      <c r="B48" s="190"/>
      <c r="C48" s="190"/>
      <c r="D48" s="190"/>
      <c r="E48" s="190"/>
      <c r="F48" s="190"/>
      <c r="G48" s="190"/>
      <c r="H48" s="190"/>
      <c r="I48" s="190"/>
      <c r="J48" s="190"/>
      <c r="K48" s="190"/>
      <c r="L48" s="190"/>
      <c r="M48" s="190"/>
      <c r="N48" s="190"/>
      <c r="O48" s="190"/>
      <c r="P48" s="190"/>
      <c r="Q48" s="190"/>
      <c r="R48" s="190"/>
      <c r="S48" s="190"/>
      <c r="T48" s="190"/>
      <c r="U48" s="190"/>
      <c r="V48" s="190"/>
      <c r="W48" s="190"/>
      <c r="X48" s="190"/>
      <c r="Y48" s="190"/>
    </row>
  </sheetData>
  <dataConsolidate/>
  <mergeCells count="54">
    <mergeCell ref="N40:P40"/>
    <mergeCell ref="Q40:R40"/>
    <mergeCell ref="U40:X40"/>
    <mergeCell ref="U33:X33"/>
    <mergeCell ref="E34:S34"/>
    <mergeCell ref="D35:S35"/>
    <mergeCell ref="D39:S39"/>
    <mergeCell ref="N37:O37"/>
    <mergeCell ref="P37:R37"/>
    <mergeCell ref="E38:S38"/>
    <mergeCell ref="U37:X37"/>
    <mergeCell ref="B22:C22"/>
    <mergeCell ref="E22:G22"/>
    <mergeCell ref="E30:S30"/>
    <mergeCell ref="D31:S31"/>
    <mergeCell ref="N33:O33"/>
    <mergeCell ref="P33:R33"/>
    <mergeCell ref="P22:Q22"/>
    <mergeCell ref="R22:S22"/>
    <mergeCell ref="L25:O25"/>
    <mergeCell ref="P25:R25"/>
    <mergeCell ref="B19:C19"/>
    <mergeCell ref="E19:G19"/>
    <mergeCell ref="L19:O19"/>
    <mergeCell ref="P19:Q19"/>
    <mergeCell ref="R19:S19"/>
    <mergeCell ref="C9:X9"/>
    <mergeCell ref="U11:X11"/>
    <mergeCell ref="D12:Y13"/>
    <mergeCell ref="D21:T21"/>
    <mergeCell ref="A3:Y3"/>
    <mergeCell ref="N6:Y6"/>
    <mergeCell ref="L8:M8"/>
    <mergeCell ref="C8:J8"/>
    <mergeCell ref="N8:O8"/>
    <mergeCell ref="D15:T15"/>
    <mergeCell ref="B16:C16"/>
    <mergeCell ref="E16:G16"/>
    <mergeCell ref="L16:O16"/>
    <mergeCell ref="P16:Q16"/>
    <mergeCell ref="R16:S16"/>
    <mergeCell ref="D18:T18"/>
    <mergeCell ref="U25:X25"/>
    <mergeCell ref="L22:O22"/>
    <mergeCell ref="E26:S26"/>
    <mergeCell ref="D27:S27"/>
    <mergeCell ref="N29:O29"/>
    <mergeCell ref="P29:R29"/>
    <mergeCell ref="U29:X29"/>
    <mergeCell ref="E41:G41"/>
    <mergeCell ref="H41:I41"/>
    <mergeCell ref="D42:S42"/>
    <mergeCell ref="P44:S44"/>
    <mergeCell ref="U44:X44"/>
  </mergeCells>
  <phoneticPr fontId="4"/>
  <conditionalFormatting sqref="P16:Q16">
    <cfRule type="expression" dxfId="156" priority="3" stopIfTrue="1">
      <formula>AND($L$8&gt;=1,$L$8&lt;8)</formula>
    </cfRule>
  </conditionalFormatting>
  <conditionalFormatting sqref="P19:Q19">
    <cfRule type="expression" dxfId="155" priority="2" stopIfTrue="1">
      <formula>AND($L$8&gt;=8,$L$8&lt;15)</formula>
    </cfRule>
  </conditionalFormatting>
  <conditionalFormatting sqref="P22:Q22">
    <cfRule type="expression" dxfId="154" priority="1" stopIfTrue="1">
      <formula>AND($L$8&gt;=15,$L$8&lt;22)</formula>
    </cfRule>
  </conditionalFormatting>
  <dataValidations count="1">
    <dataValidation type="list" allowBlank="1" showInputMessage="1" showErrorMessage="1" sqref="WVL983078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WVL38 IZ65562 SV65562 ACR65562 AMN65562 AWJ65562 BGF65562 BQB65562 BZX65562 CJT65562 CTP65562 DDL65562 DNH65562 DXD65562 EGZ65562 EQV65562 FAR65562 FKN65562 FUJ65562 GEF65562 GOB65562 GXX65562 HHT65562 HRP65562 IBL65562 ILH65562 IVD65562 JEZ65562 JOV65562 JYR65562 KIN65562 KSJ65562 LCF65562 LMB65562 LVX65562 MFT65562 MPP65562 MZL65562 NJH65562 NTD65562 OCZ65562 OMV65562 OWR65562 PGN65562 PQJ65562 QAF65562 QKB65562 QTX65562 RDT65562 RNP65562 RXL65562 SHH65562 SRD65562 TAZ65562 TKV65562 TUR65562 UEN65562 UOJ65562 UYF65562 VIB65562 VRX65562 WBT65562 WLP65562 WVL65562 IZ38 IZ131098 SV131098 ACR131098 AMN131098 AWJ131098 BGF131098 BQB131098 BZX131098 CJT131098 CTP131098 DDL131098 DNH131098 DXD131098 EGZ131098 EQV131098 FAR131098 FKN131098 FUJ131098 GEF131098 GOB131098 GXX131098 HHT131098 HRP131098 IBL131098 ILH131098 IVD131098 JEZ131098 JOV131098 JYR131098 KIN131098 KSJ131098 LCF131098 LMB131098 LVX131098 MFT131098 MPP131098 MZL131098 NJH131098 NTD131098 OCZ131098 OMV131098 OWR131098 PGN131098 PQJ131098 QAF131098 QKB131098 QTX131098 RDT131098 RNP131098 RXL131098 SHH131098 SRD131098 TAZ131098 TKV131098 TUR131098 UEN131098 UOJ131098 UYF131098 VIB131098 VRX131098 WBT131098 WLP131098 WVL131098 SV38 IZ196634 SV196634 ACR196634 AMN196634 AWJ196634 BGF196634 BQB196634 BZX196634 CJT196634 CTP196634 DDL196634 DNH196634 DXD196634 EGZ196634 EQV196634 FAR196634 FKN196634 FUJ196634 GEF196634 GOB196634 GXX196634 HHT196634 HRP196634 IBL196634 ILH196634 IVD196634 JEZ196634 JOV196634 JYR196634 KIN196634 KSJ196634 LCF196634 LMB196634 LVX196634 MFT196634 MPP196634 MZL196634 NJH196634 NTD196634 OCZ196634 OMV196634 OWR196634 PGN196634 PQJ196634 QAF196634 QKB196634 QTX196634 RDT196634 RNP196634 RXL196634 SHH196634 SRD196634 TAZ196634 TKV196634 TUR196634 UEN196634 UOJ196634 UYF196634 VIB196634 VRX196634 WBT196634 WLP196634 WVL196634 ACR38 IZ262170 SV262170 ACR262170 AMN262170 AWJ262170 BGF262170 BQB262170 BZX262170 CJT262170 CTP262170 DDL262170 DNH262170 DXD262170 EGZ262170 EQV262170 FAR262170 FKN262170 FUJ262170 GEF262170 GOB262170 GXX262170 HHT262170 HRP262170 IBL262170 ILH262170 IVD262170 JEZ262170 JOV262170 JYR262170 KIN262170 KSJ262170 LCF262170 LMB262170 LVX262170 MFT262170 MPP262170 MZL262170 NJH262170 NTD262170 OCZ262170 OMV262170 OWR262170 PGN262170 PQJ262170 QAF262170 QKB262170 QTX262170 RDT262170 RNP262170 RXL262170 SHH262170 SRD262170 TAZ262170 TKV262170 TUR262170 UEN262170 UOJ262170 UYF262170 VIB262170 VRX262170 WBT262170 WLP262170 WVL262170 AMN38 IZ327706 SV327706 ACR327706 AMN327706 AWJ327706 BGF327706 BQB327706 BZX327706 CJT327706 CTP327706 DDL327706 DNH327706 DXD327706 EGZ327706 EQV327706 FAR327706 FKN327706 FUJ327706 GEF327706 GOB327706 GXX327706 HHT327706 HRP327706 IBL327706 ILH327706 IVD327706 JEZ327706 JOV327706 JYR327706 KIN327706 KSJ327706 LCF327706 LMB327706 LVX327706 MFT327706 MPP327706 MZL327706 NJH327706 NTD327706 OCZ327706 OMV327706 OWR327706 PGN327706 PQJ327706 QAF327706 QKB327706 QTX327706 RDT327706 RNP327706 RXL327706 SHH327706 SRD327706 TAZ327706 TKV327706 TUR327706 UEN327706 UOJ327706 UYF327706 VIB327706 VRX327706 WBT327706 WLP327706 WVL327706 AWJ38 IZ393242 SV393242 ACR393242 AMN393242 AWJ393242 BGF393242 BQB393242 BZX393242 CJT393242 CTP393242 DDL393242 DNH393242 DXD393242 EGZ393242 EQV393242 FAR393242 FKN393242 FUJ393242 GEF393242 GOB393242 GXX393242 HHT393242 HRP393242 IBL393242 ILH393242 IVD393242 JEZ393242 JOV393242 JYR393242 KIN393242 KSJ393242 LCF393242 LMB393242 LVX393242 MFT393242 MPP393242 MZL393242 NJH393242 NTD393242 OCZ393242 OMV393242 OWR393242 PGN393242 PQJ393242 QAF393242 QKB393242 QTX393242 RDT393242 RNP393242 RXL393242 SHH393242 SRD393242 TAZ393242 TKV393242 TUR393242 UEN393242 UOJ393242 UYF393242 VIB393242 VRX393242 WBT393242 WLP393242 WVL393242 BGF38 IZ458778 SV458778 ACR458778 AMN458778 AWJ458778 BGF458778 BQB458778 BZX458778 CJT458778 CTP458778 DDL458778 DNH458778 DXD458778 EGZ458778 EQV458778 FAR458778 FKN458778 FUJ458778 GEF458778 GOB458778 GXX458778 HHT458778 HRP458778 IBL458778 ILH458778 IVD458778 JEZ458778 JOV458778 JYR458778 KIN458778 KSJ458778 LCF458778 LMB458778 LVX458778 MFT458778 MPP458778 MZL458778 NJH458778 NTD458778 OCZ458778 OMV458778 OWR458778 PGN458778 PQJ458778 QAF458778 QKB458778 QTX458778 RDT458778 RNP458778 RXL458778 SHH458778 SRD458778 TAZ458778 TKV458778 TUR458778 UEN458778 UOJ458778 UYF458778 VIB458778 VRX458778 WBT458778 WLP458778 WVL458778 BQB38 IZ524314 SV524314 ACR524314 AMN524314 AWJ524314 BGF524314 BQB524314 BZX524314 CJT524314 CTP524314 DDL524314 DNH524314 DXD524314 EGZ524314 EQV524314 FAR524314 FKN524314 FUJ524314 GEF524314 GOB524314 GXX524314 HHT524314 HRP524314 IBL524314 ILH524314 IVD524314 JEZ524314 JOV524314 JYR524314 KIN524314 KSJ524314 LCF524314 LMB524314 LVX524314 MFT524314 MPP524314 MZL524314 NJH524314 NTD524314 OCZ524314 OMV524314 OWR524314 PGN524314 PQJ524314 QAF524314 QKB524314 QTX524314 RDT524314 RNP524314 RXL524314 SHH524314 SRD524314 TAZ524314 TKV524314 TUR524314 UEN524314 UOJ524314 UYF524314 VIB524314 VRX524314 WBT524314 WLP524314 WVL524314 BZX38 IZ589850 SV589850 ACR589850 AMN589850 AWJ589850 BGF589850 BQB589850 BZX589850 CJT589850 CTP589850 DDL589850 DNH589850 DXD589850 EGZ589850 EQV589850 FAR589850 FKN589850 FUJ589850 GEF589850 GOB589850 GXX589850 HHT589850 HRP589850 IBL589850 ILH589850 IVD589850 JEZ589850 JOV589850 JYR589850 KIN589850 KSJ589850 LCF589850 LMB589850 LVX589850 MFT589850 MPP589850 MZL589850 NJH589850 NTD589850 OCZ589850 OMV589850 OWR589850 PGN589850 PQJ589850 QAF589850 QKB589850 QTX589850 RDT589850 RNP589850 RXL589850 SHH589850 SRD589850 TAZ589850 TKV589850 TUR589850 UEN589850 UOJ589850 UYF589850 VIB589850 VRX589850 WBT589850 WLP589850 WVL589850 CJT38 IZ655386 SV655386 ACR655386 AMN655386 AWJ655386 BGF655386 BQB655386 BZX655386 CJT655386 CTP655386 DDL655386 DNH655386 DXD655386 EGZ655386 EQV655386 FAR655386 FKN655386 FUJ655386 GEF655386 GOB655386 GXX655386 HHT655386 HRP655386 IBL655386 ILH655386 IVD655386 JEZ655386 JOV655386 JYR655386 KIN655386 KSJ655386 LCF655386 LMB655386 LVX655386 MFT655386 MPP655386 MZL655386 NJH655386 NTD655386 OCZ655386 OMV655386 OWR655386 PGN655386 PQJ655386 QAF655386 QKB655386 QTX655386 RDT655386 RNP655386 RXL655386 SHH655386 SRD655386 TAZ655386 TKV655386 TUR655386 UEN655386 UOJ655386 UYF655386 VIB655386 VRX655386 WBT655386 WLP655386 WVL655386 CTP38 IZ720922 SV720922 ACR720922 AMN720922 AWJ720922 BGF720922 BQB720922 BZX720922 CJT720922 CTP720922 DDL720922 DNH720922 DXD720922 EGZ720922 EQV720922 FAR720922 FKN720922 FUJ720922 GEF720922 GOB720922 GXX720922 HHT720922 HRP720922 IBL720922 ILH720922 IVD720922 JEZ720922 JOV720922 JYR720922 KIN720922 KSJ720922 LCF720922 LMB720922 LVX720922 MFT720922 MPP720922 MZL720922 NJH720922 NTD720922 OCZ720922 OMV720922 OWR720922 PGN720922 PQJ720922 QAF720922 QKB720922 QTX720922 RDT720922 RNP720922 RXL720922 SHH720922 SRD720922 TAZ720922 TKV720922 TUR720922 UEN720922 UOJ720922 UYF720922 VIB720922 VRX720922 WBT720922 WLP720922 WVL720922 DDL38 IZ786458 SV786458 ACR786458 AMN786458 AWJ786458 BGF786458 BQB786458 BZX786458 CJT786458 CTP786458 DDL786458 DNH786458 DXD786458 EGZ786458 EQV786458 FAR786458 FKN786458 FUJ786458 GEF786458 GOB786458 GXX786458 HHT786458 HRP786458 IBL786458 ILH786458 IVD786458 JEZ786458 JOV786458 JYR786458 KIN786458 KSJ786458 LCF786458 LMB786458 LVX786458 MFT786458 MPP786458 MZL786458 NJH786458 NTD786458 OCZ786458 OMV786458 OWR786458 PGN786458 PQJ786458 QAF786458 QKB786458 QTX786458 RDT786458 RNP786458 RXL786458 SHH786458 SRD786458 TAZ786458 TKV786458 TUR786458 UEN786458 UOJ786458 UYF786458 VIB786458 VRX786458 WBT786458 WLP786458 WVL786458 DNH38 IZ851994 SV851994 ACR851994 AMN851994 AWJ851994 BGF851994 BQB851994 BZX851994 CJT851994 CTP851994 DDL851994 DNH851994 DXD851994 EGZ851994 EQV851994 FAR851994 FKN851994 FUJ851994 GEF851994 GOB851994 GXX851994 HHT851994 HRP851994 IBL851994 ILH851994 IVD851994 JEZ851994 JOV851994 JYR851994 KIN851994 KSJ851994 LCF851994 LMB851994 LVX851994 MFT851994 MPP851994 MZL851994 NJH851994 NTD851994 OCZ851994 OMV851994 OWR851994 PGN851994 PQJ851994 QAF851994 QKB851994 QTX851994 RDT851994 RNP851994 RXL851994 SHH851994 SRD851994 TAZ851994 TKV851994 TUR851994 UEN851994 UOJ851994 UYF851994 VIB851994 VRX851994 WBT851994 WLP851994 WVL851994 DXD38 IZ917530 SV917530 ACR917530 AMN917530 AWJ917530 BGF917530 BQB917530 BZX917530 CJT917530 CTP917530 DDL917530 DNH917530 DXD917530 EGZ917530 EQV917530 FAR917530 FKN917530 FUJ917530 GEF917530 GOB917530 GXX917530 HHT917530 HRP917530 IBL917530 ILH917530 IVD917530 JEZ917530 JOV917530 JYR917530 KIN917530 KSJ917530 LCF917530 LMB917530 LVX917530 MFT917530 MPP917530 MZL917530 NJH917530 NTD917530 OCZ917530 OMV917530 OWR917530 PGN917530 PQJ917530 QAF917530 QKB917530 QTX917530 RDT917530 RNP917530 RXL917530 SHH917530 SRD917530 TAZ917530 TKV917530 TUR917530 UEN917530 UOJ917530 UYF917530 VIB917530 VRX917530 WBT917530 WLP917530 WVL917530 EGZ38 IZ983066 SV983066 ACR983066 AMN983066 AWJ983066 BGF983066 BQB983066 BZX983066 CJT983066 CTP983066 DDL983066 DNH983066 DXD983066 EGZ983066 EQV983066 FAR983066 FKN983066 FUJ983066 GEF983066 GOB983066 GXX983066 HHT983066 HRP983066 IBL983066 ILH983066 IVD983066 JEZ983066 JOV983066 JYR983066 KIN983066 KSJ983066 LCF983066 LMB983066 LVX983066 MFT983066 MPP983066 MZL983066 NJH983066 NTD983066 OCZ983066 OMV983066 OWR983066 PGN983066 PQJ983066 QAF983066 QKB983066 QTX983066 RDT983066 RNP983066 RXL983066 SHH983066 SRD983066 TAZ983066 TKV983066 TUR983066 UEN983066 UOJ983066 UYF983066 VIB983066 VRX983066 WBT983066 WLP983066 WVL983066 EQV38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FAR38 IZ65566 SV65566 ACR65566 AMN65566 AWJ65566 BGF65566 BQB65566 BZX65566 CJT65566 CTP65566 DDL65566 DNH65566 DXD65566 EGZ65566 EQV65566 FAR65566 FKN65566 FUJ65566 GEF65566 GOB65566 GXX65566 HHT65566 HRP65566 IBL65566 ILH65566 IVD65566 JEZ65566 JOV65566 JYR65566 KIN65566 KSJ65566 LCF65566 LMB65566 LVX65566 MFT65566 MPP65566 MZL65566 NJH65566 NTD65566 OCZ65566 OMV65566 OWR65566 PGN65566 PQJ65566 QAF65566 QKB65566 QTX65566 RDT65566 RNP65566 RXL65566 SHH65566 SRD65566 TAZ65566 TKV65566 TUR65566 UEN65566 UOJ65566 UYF65566 VIB65566 VRX65566 WBT65566 WLP65566 WVL65566 FKN38 IZ131102 SV131102 ACR131102 AMN131102 AWJ131102 BGF131102 BQB131102 BZX131102 CJT131102 CTP131102 DDL131102 DNH131102 DXD131102 EGZ131102 EQV131102 FAR131102 FKN131102 FUJ131102 GEF131102 GOB131102 GXX131102 HHT131102 HRP131102 IBL131102 ILH131102 IVD131102 JEZ131102 JOV131102 JYR131102 KIN131102 KSJ131102 LCF131102 LMB131102 LVX131102 MFT131102 MPP131102 MZL131102 NJH131102 NTD131102 OCZ131102 OMV131102 OWR131102 PGN131102 PQJ131102 QAF131102 QKB131102 QTX131102 RDT131102 RNP131102 RXL131102 SHH131102 SRD131102 TAZ131102 TKV131102 TUR131102 UEN131102 UOJ131102 UYF131102 VIB131102 VRX131102 WBT131102 WLP131102 WVL131102 FUJ38 IZ196638 SV196638 ACR196638 AMN196638 AWJ196638 BGF196638 BQB196638 BZX196638 CJT196638 CTP196638 DDL196638 DNH196638 DXD196638 EGZ196638 EQV196638 FAR196638 FKN196638 FUJ196638 GEF196638 GOB196638 GXX196638 HHT196638 HRP196638 IBL196638 ILH196638 IVD196638 JEZ196638 JOV196638 JYR196638 KIN196638 KSJ196638 LCF196638 LMB196638 LVX196638 MFT196638 MPP196638 MZL196638 NJH196638 NTD196638 OCZ196638 OMV196638 OWR196638 PGN196638 PQJ196638 QAF196638 QKB196638 QTX196638 RDT196638 RNP196638 RXL196638 SHH196638 SRD196638 TAZ196638 TKV196638 TUR196638 UEN196638 UOJ196638 UYF196638 VIB196638 VRX196638 WBT196638 WLP196638 WVL196638 GEF38 IZ262174 SV262174 ACR262174 AMN262174 AWJ262174 BGF262174 BQB262174 BZX262174 CJT262174 CTP262174 DDL262174 DNH262174 DXD262174 EGZ262174 EQV262174 FAR262174 FKN262174 FUJ262174 GEF262174 GOB262174 GXX262174 HHT262174 HRP262174 IBL262174 ILH262174 IVD262174 JEZ262174 JOV262174 JYR262174 KIN262174 KSJ262174 LCF262174 LMB262174 LVX262174 MFT262174 MPP262174 MZL262174 NJH262174 NTD262174 OCZ262174 OMV262174 OWR262174 PGN262174 PQJ262174 QAF262174 QKB262174 QTX262174 RDT262174 RNP262174 RXL262174 SHH262174 SRD262174 TAZ262174 TKV262174 TUR262174 UEN262174 UOJ262174 UYF262174 VIB262174 VRX262174 WBT262174 WLP262174 WVL262174 GOB38 IZ327710 SV327710 ACR327710 AMN327710 AWJ327710 BGF327710 BQB327710 BZX327710 CJT327710 CTP327710 DDL327710 DNH327710 DXD327710 EGZ327710 EQV327710 FAR327710 FKN327710 FUJ327710 GEF327710 GOB327710 GXX327710 HHT327710 HRP327710 IBL327710 ILH327710 IVD327710 JEZ327710 JOV327710 JYR327710 KIN327710 KSJ327710 LCF327710 LMB327710 LVX327710 MFT327710 MPP327710 MZL327710 NJH327710 NTD327710 OCZ327710 OMV327710 OWR327710 PGN327710 PQJ327710 QAF327710 QKB327710 QTX327710 RDT327710 RNP327710 RXL327710 SHH327710 SRD327710 TAZ327710 TKV327710 TUR327710 UEN327710 UOJ327710 UYF327710 VIB327710 VRX327710 WBT327710 WLP327710 WVL327710 GXX38 IZ393246 SV393246 ACR393246 AMN393246 AWJ393246 BGF393246 BQB393246 BZX393246 CJT393246 CTP393246 DDL393246 DNH393246 DXD393246 EGZ393246 EQV393246 FAR393246 FKN393246 FUJ393246 GEF393246 GOB393246 GXX393246 HHT393246 HRP393246 IBL393246 ILH393246 IVD393246 JEZ393246 JOV393246 JYR393246 KIN393246 KSJ393246 LCF393246 LMB393246 LVX393246 MFT393246 MPP393246 MZL393246 NJH393246 NTD393246 OCZ393246 OMV393246 OWR393246 PGN393246 PQJ393246 QAF393246 QKB393246 QTX393246 RDT393246 RNP393246 RXL393246 SHH393246 SRD393246 TAZ393246 TKV393246 TUR393246 UEN393246 UOJ393246 UYF393246 VIB393246 VRX393246 WBT393246 WLP393246 WVL393246 HHT38 IZ458782 SV458782 ACR458782 AMN458782 AWJ458782 BGF458782 BQB458782 BZX458782 CJT458782 CTP458782 DDL458782 DNH458782 DXD458782 EGZ458782 EQV458782 FAR458782 FKN458782 FUJ458782 GEF458782 GOB458782 GXX458782 HHT458782 HRP458782 IBL458782 ILH458782 IVD458782 JEZ458782 JOV458782 JYR458782 KIN458782 KSJ458782 LCF458782 LMB458782 LVX458782 MFT458782 MPP458782 MZL458782 NJH458782 NTD458782 OCZ458782 OMV458782 OWR458782 PGN458782 PQJ458782 QAF458782 QKB458782 QTX458782 RDT458782 RNP458782 RXL458782 SHH458782 SRD458782 TAZ458782 TKV458782 TUR458782 UEN458782 UOJ458782 UYF458782 VIB458782 VRX458782 WBT458782 WLP458782 WVL458782 HRP38 IZ524318 SV524318 ACR524318 AMN524318 AWJ524318 BGF524318 BQB524318 BZX524318 CJT524318 CTP524318 DDL524318 DNH524318 DXD524318 EGZ524318 EQV524318 FAR524318 FKN524318 FUJ524318 GEF524318 GOB524318 GXX524318 HHT524318 HRP524318 IBL524318 ILH524318 IVD524318 JEZ524318 JOV524318 JYR524318 KIN524318 KSJ524318 LCF524318 LMB524318 LVX524318 MFT524318 MPP524318 MZL524318 NJH524318 NTD524318 OCZ524318 OMV524318 OWR524318 PGN524318 PQJ524318 QAF524318 QKB524318 QTX524318 RDT524318 RNP524318 RXL524318 SHH524318 SRD524318 TAZ524318 TKV524318 TUR524318 UEN524318 UOJ524318 UYF524318 VIB524318 VRX524318 WBT524318 WLP524318 WVL524318 IBL38 IZ589854 SV589854 ACR589854 AMN589854 AWJ589854 BGF589854 BQB589854 BZX589854 CJT589854 CTP589854 DDL589854 DNH589854 DXD589854 EGZ589854 EQV589854 FAR589854 FKN589854 FUJ589854 GEF589854 GOB589854 GXX589854 HHT589854 HRP589854 IBL589854 ILH589854 IVD589854 JEZ589854 JOV589854 JYR589854 KIN589854 KSJ589854 LCF589854 LMB589854 LVX589854 MFT589854 MPP589854 MZL589854 NJH589854 NTD589854 OCZ589854 OMV589854 OWR589854 PGN589854 PQJ589854 QAF589854 QKB589854 QTX589854 RDT589854 RNP589854 RXL589854 SHH589854 SRD589854 TAZ589854 TKV589854 TUR589854 UEN589854 UOJ589854 UYF589854 VIB589854 VRX589854 WBT589854 WLP589854 WVL589854 ILH38 IZ655390 SV655390 ACR655390 AMN655390 AWJ655390 BGF655390 BQB655390 BZX655390 CJT655390 CTP655390 DDL655390 DNH655390 DXD655390 EGZ655390 EQV655390 FAR655390 FKN655390 FUJ655390 GEF655390 GOB655390 GXX655390 HHT655390 HRP655390 IBL655390 ILH655390 IVD655390 JEZ655390 JOV655390 JYR655390 KIN655390 KSJ655390 LCF655390 LMB655390 LVX655390 MFT655390 MPP655390 MZL655390 NJH655390 NTD655390 OCZ655390 OMV655390 OWR655390 PGN655390 PQJ655390 QAF655390 QKB655390 QTX655390 RDT655390 RNP655390 RXL655390 SHH655390 SRD655390 TAZ655390 TKV655390 TUR655390 UEN655390 UOJ655390 UYF655390 VIB655390 VRX655390 WBT655390 WLP655390 WVL655390 IVD38 IZ720926 SV720926 ACR720926 AMN720926 AWJ720926 BGF720926 BQB720926 BZX720926 CJT720926 CTP720926 DDL720926 DNH720926 DXD720926 EGZ720926 EQV720926 FAR720926 FKN720926 FUJ720926 GEF720926 GOB720926 GXX720926 HHT720926 HRP720926 IBL720926 ILH720926 IVD720926 JEZ720926 JOV720926 JYR720926 KIN720926 KSJ720926 LCF720926 LMB720926 LVX720926 MFT720926 MPP720926 MZL720926 NJH720926 NTD720926 OCZ720926 OMV720926 OWR720926 PGN720926 PQJ720926 QAF720926 QKB720926 QTX720926 RDT720926 RNP720926 RXL720926 SHH720926 SRD720926 TAZ720926 TKV720926 TUR720926 UEN720926 UOJ720926 UYF720926 VIB720926 VRX720926 WBT720926 WLP720926 WVL720926 JEZ38 IZ786462 SV786462 ACR786462 AMN786462 AWJ786462 BGF786462 BQB786462 BZX786462 CJT786462 CTP786462 DDL786462 DNH786462 DXD786462 EGZ786462 EQV786462 FAR786462 FKN786462 FUJ786462 GEF786462 GOB786462 GXX786462 HHT786462 HRP786462 IBL786462 ILH786462 IVD786462 JEZ786462 JOV786462 JYR786462 KIN786462 KSJ786462 LCF786462 LMB786462 LVX786462 MFT786462 MPP786462 MZL786462 NJH786462 NTD786462 OCZ786462 OMV786462 OWR786462 PGN786462 PQJ786462 QAF786462 QKB786462 QTX786462 RDT786462 RNP786462 RXL786462 SHH786462 SRD786462 TAZ786462 TKV786462 TUR786462 UEN786462 UOJ786462 UYF786462 VIB786462 VRX786462 WBT786462 WLP786462 WVL786462 JOV38 IZ851998 SV851998 ACR851998 AMN851998 AWJ851998 BGF851998 BQB851998 BZX851998 CJT851998 CTP851998 DDL851998 DNH851998 DXD851998 EGZ851998 EQV851998 FAR851998 FKN851998 FUJ851998 GEF851998 GOB851998 GXX851998 HHT851998 HRP851998 IBL851998 ILH851998 IVD851998 JEZ851998 JOV851998 JYR851998 KIN851998 KSJ851998 LCF851998 LMB851998 LVX851998 MFT851998 MPP851998 MZL851998 NJH851998 NTD851998 OCZ851998 OMV851998 OWR851998 PGN851998 PQJ851998 QAF851998 QKB851998 QTX851998 RDT851998 RNP851998 RXL851998 SHH851998 SRD851998 TAZ851998 TKV851998 TUR851998 UEN851998 UOJ851998 UYF851998 VIB851998 VRX851998 WBT851998 WLP851998 WVL851998 JYR38 IZ917534 SV917534 ACR917534 AMN917534 AWJ917534 BGF917534 BQB917534 BZX917534 CJT917534 CTP917534 DDL917534 DNH917534 DXD917534 EGZ917534 EQV917534 FAR917534 FKN917534 FUJ917534 GEF917534 GOB917534 GXX917534 HHT917534 HRP917534 IBL917534 ILH917534 IVD917534 JEZ917534 JOV917534 JYR917534 KIN917534 KSJ917534 LCF917534 LMB917534 LVX917534 MFT917534 MPP917534 MZL917534 NJH917534 NTD917534 OCZ917534 OMV917534 OWR917534 PGN917534 PQJ917534 QAF917534 QKB917534 QTX917534 RDT917534 RNP917534 RXL917534 SHH917534 SRD917534 TAZ917534 TKV917534 TUR917534 UEN917534 UOJ917534 UYF917534 VIB917534 VRX917534 WBT917534 WLP917534 WVL917534 KIN38 IZ983070 SV983070 ACR983070 AMN983070 AWJ983070 BGF983070 BQB983070 BZX983070 CJT983070 CTP983070 DDL983070 DNH983070 DXD983070 EGZ983070 EQV983070 FAR983070 FKN983070 FUJ983070 GEF983070 GOB983070 GXX983070 HHT983070 HRP983070 IBL983070 ILH983070 IVD983070 JEZ983070 JOV983070 JYR983070 KIN983070 KSJ983070 LCF983070 LMB983070 LVX983070 MFT983070 MPP983070 MZL983070 NJH983070 NTD983070 OCZ983070 OMV983070 OWR983070 PGN983070 PQJ983070 QAF983070 QKB983070 QTX983070 RDT983070 RNP983070 RXL983070 SHH983070 SRD983070 TAZ983070 TKV983070 TUR983070 UEN983070 UOJ983070 UYF983070 VIB983070 VRX983070 WBT983070 WLP983070 WVL983070 KSJ38 IZ31 SV31 ACR31 AMN31 AWJ31 BGF31 BQB31 BZX31 CJT31 CTP31 DDL31 DNH31 DXD31 EGZ31 EQV31 FAR31 FKN31 FUJ31 GEF31 GOB31 GXX31 HHT31 HRP31 IBL31 ILH31 IVD31 JEZ31 JOV31 JYR31 KIN31 KSJ31 LCF31 LMB31 LVX31 MFT31 MPP31 MZL31 NJH31 NTD31 OCZ31 OMV31 OWR31 PGN31 PQJ31 QAF31 QKB31 QTX31 RDT31 RNP31 RXL31 SHH31 SRD31 TAZ31 TKV31 TUR31 UEN31 UOJ31 UYF31 VIB31 VRX31 WBT31 WLP31 WVL31 LCF38 IZ65570 SV65570 ACR65570 AMN65570 AWJ65570 BGF65570 BQB65570 BZX65570 CJT65570 CTP65570 DDL65570 DNH65570 DXD65570 EGZ65570 EQV65570 FAR65570 FKN65570 FUJ65570 GEF65570 GOB65570 GXX65570 HHT65570 HRP65570 IBL65570 ILH65570 IVD65570 JEZ65570 JOV65570 JYR65570 KIN65570 KSJ65570 LCF65570 LMB65570 LVX65570 MFT65570 MPP65570 MZL65570 NJH65570 NTD65570 OCZ65570 OMV65570 OWR65570 PGN65570 PQJ65570 QAF65570 QKB65570 QTX65570 RDT65570 RNP65570 RXL65570 SHH65570 SRD65570 TAZ65570 TKV65570 TUR65570 UEN65570 UOJ65570 UYF65570 VIB65570 VRX65570 WBT65570 WLP65570 WVL65570 LMB38 IZ131106 SV131106 ACR131106 AMN131106 AWJ131106 BGF131106 BQB131106 BZX131106 CJT131106 CTP131106 DDL131106 DNH131106 DXD131106 EGZ131106 EQV131106 FAR131106 FKN131106 FUJ131106 GEF131106 GOB131106 GXX131106 HHT131106 HRP131106 IBL131106 ILH131106 IVD131106 JEZ131106 JOV131106 JYR131106 KIN131106 KSJ131106 LCF131106 LMB131106 LVX131106 MFT131106 MPP131106 MZL131106 NJH131106 NTD131106 OCZ131106 OMV131106 OWR131106 PGN131106 PQJ131106 QAF131106 QKB131106 QTX131106 RDT131106 RNP131106 RXL131106 SHH131106 SRD131106 TAZ131106 TKV131106 TUR131106 UEN131106 UOJ131106 UYF131106 VIB131106 VRX131106 WBT131106 WLP131106 WVL131106 LVX38 IZ196642 SV196642 ACR196642 AMN196642 AWJ196642 BGF196642 BQB196642 BZX196642 CJT196642 CTP196642 DDL196642 DNH196642 DXD196642 EGZ196642 EQV196642 FAR196642 FKN196642 FUJ196642 GEF196642 GOB196642 GXX196642 HHT196642 HRP196642 IBL196642 ILH196642 IVD196642 JEZ196642 JOV196642 JYR196642 KIN196642 KSJ196642 LCF196642 LMB196642 LVX196642 MFT196642 MPP196642 MZL196642 NJH196642 NTD196642 OCZ196642 OMV196642 OWR196642 PGN196642 PQJ196642 QAF196642 QKB196642 QTX196642 RDT196642 RNP196642 RXL196642 SHH196642 SRD196642 TAZ196642 TKV196642 TUR196642 UEN196642 UOJ196642 UYF196642 VIB196642 VRX196642 WBT196642 WLP196642 WVL196642 MFT38 IZ262178 SV262178 ACR262178 AMN262178 AWJ262178 BGF262178 BQB262178 BZX262178 CJT262178 CTP262178 DDL262178 DNH262178 DXD262178 EGZ262178 EQV262178 FAR262178 FKN262178 FUJ262178 GEF262178 GOB262178 GXX262178 HHT262178 HRP262178 IBL262178 ILH262178 IVD262178 JEZ262178 JOV262178 JYR262178 KIN262178 KSJ262178 LCF262178 LMB262178 LVX262178 MFT262178 MPP262178 MZL262178 NJH262178 NTD262178 OCZ262178 OMV262178 OWR262178 PGN262178 PQJ262178 QAF262178 QKB262178 QTX262178 RDT262178 RNP262178 RXL262178 SHH262178 SRD262178 TAZ262178 TKV262178 TUR262178 UEN262178 UOJ262178 UYF262178 VIB262178 VRX262178 WBT262178 WLP262178 WVL262178 MPP38 IZ327714 SV327714 ACR327714 AMN327714 AWJ327714 BGF327714 BQB327714 BZX327714 CJT327714 CTP327714 DDL327714 DNH327714 DXD327714 EGZ327714 EQV327714 FAR327714 FKN327714 FUJ327714 GEF327714 GOB327714 GXX327714 HHT327714 HRP327714 IBL327714 ILH327714 IVD327714 JEZ327714 JOV327714 JYR327714 KIN327714 KSJ327714 LCF327714 LMB327714 LVX327714 MFT327714 MPP327714 MZL327714 NJH327714 NTD327714 OCZ327714 OMV327714 OWR327714 PGN327714 PQJ327714 QAF327714 QKB327714 QTX327714 RDT327714 RNP327714 RXL327714 SHH327714 SRD327714 TAZ327714 TKV327714 TUR327714 UEN327714 UOJ327714 UYF327714 VIB327714 VRX327714 WBT327714 WLP327714 WVL327714 MZL38 IZ393250 SV393250 ACR393250 AMN393250 AWJ393250 BGF393250 BQB393250 BZX393250 CJT393250 CTP393250 DDL393250 DNH393250 DXD393250 EGZ393250 EQV393250 FAR393250 FKN393250 FUJ393250 GEF393250 GOB393250 GXX393250 HHT393250 HRP393250 IBL393250 ILH393250 IVD393250 JEZ393250 JOV393250 JYR393250 KIN393250 KSJ393250 LCF393250 LMB393250 LVX393250 MFT393250 MPP393250 MZL393250 NJH393250 NTD393250 OCZ393250 OMV393250 OWR393250 PGN393250 PQJ393250 QAF393250 QKB393250 QTX393250 RDT393250 RNP393250 RXL393250 SHH393250 SRD393250 TAZ393250 TKV393250 TUR393250 UEN393250 UOJ393250 UYF393250 VIB393250 VRX393250 WBT393250 WLP393250 WVL393250 NJH38 IZ458786 SV458786 ACR458786 AMN458786 AWJ458786 BGF458786 BQB458786 BZX458786 CJT458786 CTP458786 DDL458786 DNH458786 DXD458786 EGZ458786 EQV458786 FAR458786 FKN458786 FUJ458786 GEF458786 GOB458786 GXX458786 HHT458786 HRP458786 IBL458786 ILH458786 IVD458786 JEZ458786 JOV458786 JYR458786 KIN458786 KSJ458786 LCF458786 LMB458786 LVX458786 MFT458786 MPP458786 MZL458786 NJH458786 NTD458786 OCZ458786 OMV458786 OWR458786 PGN458786 PQJ458786 QAF458786 QKB458786 QTX458786 RDT458786 RNP458786 RXL458786 SHH458786 SRD458786 TAZ458786 TKV458786 TUR458786 UEN458786 UOJ458786 UYF458786 VIB458786 VRX458786 WBT458786 WLP458786 WVL458786 NTD38 IZ524322 SV524322 ACR524322 AMN524322 AWJ524322 BGF524322 BQB524322 BZX524322 CJT524322 CTP524322 DDL524322 DNH524322 DXD524322 EGZ524322 EQV524322 FAR524322 FKN524322 FUJ524322 GEF524322 GOB524322 GXX524322 HHT524322 HRP524322 IBL524322 ILH524322 IVD524322 JEZ524322 JOV524322 JYR524322 KIN524322 KSJ524322 LCF524322 LMB524322 LVX524322 MFT524322 MPP524322 MZL524322 NJH524322 NTD524322 OCZ524322 OMV524322 OWR524322 PGN524322 PQJ524322 QAF524322 QKB524322 QTX524322 RDT524322 RNP524322 RXL524322 SHH524322 SRD524322 TAZ524322 TKV524322 TUR524322 UEN524322 UOJ524322 UYF524322 VIB524322 VRX524322 WBT524322 WLP524322 WVL524322 OCZ38 IZ589858 SV589858 ACR589858 AMN589858 AWJ589858 BGF589858 BQB589858 BZX589858 CJT589858 CTP589858 DDL589858 DNH589858 DXD589858 EGZ589858 EQV589858 FAR589858 FKN589858 FUJ589858 GEF589858 GOB589858 GXX589858 HHT589858 HRP589858 IBL589858 ILH589858 IVD589858 JEZ589858 JOV589858 JYR589858 KIN589858 KSJ589858 LCF589858 LMB589858 LVX589858 MFT589858 MPP589858 MZL589858 NJH589858 NTD589858 OCZ589858 OMV589858 OWR589858 PGN589858 PQJ589858 QAF589858 QKB589858 QTX589858 RDT589858 RNP589858 RXL589858 SHH589858 SRD589858 TAZ589858 TKV589858 TUR589858 UEN589858 UOJ589858 UYF589858 VIB589858 VRX589858 WBT589858 WLP589858 WVL589858 OMV38 IZ655394 SV655394 ACR655394 AMN655394 AWJ655394 BGF655394 BQB655394 BZX655394 CJT655394 CTP655394 DDL655394 DNH655394 DXD655394 EGZ655394 EQV655394 FAR655394 FKN655394 FUJ655394 GEF655394 GOB655394 GXX655394 HHT655394 HRP655394 IBL655394 ILH655394 IVD655394 JEZ655394 JOV655394 JYR655394 KIN655394 KSJ655394 LCF655394 LMB655394 LVX655394 MFT655394 MPP655394 MZL655394 NJH655394 NTD655394 OCZ655394 OMV655394 OWR655394 PGN655394 PQJ655394 QAF655394 QKB655394 QTX655394 RDT655394 RNP655394 RXL655394 SHH655394 SRD655394 TAZ655394 TKV655394 TUR655394 UEN655394 UOJ655394 UYF655394 VIB655394 VRX655394 WBT655394 WLP655394 WVL655394 OWR38 IZ720930 SV720930 ACR720930 AMN720930 AWJ720930 BGF720930 BQB720930 BZX720930 CJT720930 CTP720930 DDL720930 DNH720930 DXD720930 EGZ720930 EQV720930 FAR720930 FKN720930 FUJ720930 GEF720930 GOB720930 GXX720930 HHT720930 HRP720930 IBL720930 ILH720930 IVD720930 JEZ720930 JOV720930 JYR720930 KIN720930 KSJ720930 LCF720930 LMB720930 LVX720930 MFT720930 MPP720930 MZL720930 NJH720930 NTD720930 OCZ720930 OMV720930 OWR720930 PGN720930 PQJ720930 QAF720930 QKB720930 QTX720930 RDT720930 RNP720930 RXL720930 SHH720930 SRD720930 TAZ720930 TKV720930 TUR720930 UEN720930 UOJ720930 UYF720930 VIB720930 VRX720930 WBT720930 WLP720930 WVL720930 PGN38 IZ786466 SV786466 ACR786466 AMN786466 AWJ786466 BGF786466 BQB786466 BZX786466 CJT786466 CTP786466 DDL786466 DNH786466 DXD786466 EGZ786466 EQV786466 FAR786466 FKN786466 FUJ786466 GEF786466 GOB786466 GXX786466 HHT786466 HRP786466 IBL786466 ILH786466 IVD786466 JEZ786466 JOV786466 JYR786466 KIN786466 KSJ786466 LCF786466 LMB786466 LVX786466 MFT786466 MPP786466 MZL786466 NJH786466 NTD786466 OCZ786466 OMV786466 OWR786466 PGN786466 PQJ786466 QAF786466 QKB786466 QTX786466 RDT786466 RNP786466 RXL786466 SHH786466 SRD786466 TAZ786466 TKV786466 TUR786466 UEN786466 UOJ786466 UYF786466 VIB786466 VRX786466 WBT786466 WLP786466 WVL786466 PQJ38 IZ852002 SV852002 ACR852002 AMN852002 AWJ852002 BGF852002 BQB852002 BZX852002 CJT852002 CTP852002 DDL852002 DNH852002 DXD852002 EGZ852002 EQV852002 FAR852002 FKN852002 FUJ852002 GEF852002 GOB852002 GXX852002 HHT852002 HRP852002 IBL852002 ILH852002 IVD852002 JEZ852002 JOV852002 JYR852002 KIN852002 KSJ852002 LCF852002 LMB852002 LVX852002 MFT852002 MPP852002 MZL852002 NJH852002 NTD852002 OCZ852002 OMV852002 OWR852002 PGN852002 PQJ852002 QAF852002 QKB852002 QTX852002 RDT852002 RNP852002 RXL852002 SHH852002 SRD852002 TAZ852002 TKV852002 TUR852002 UEN852002 UOJ852002 UYF852002 VIB852002 VRX852002 WBT852002 WLP852002 WVL852002 QAF38 IZ917538 SV917538 ACR917538 AMN917538 AWJ917538 BGF917538 BQB917538 BZX917538 CJT917538 CTP917538 DDL917538 DNH917538 DXD917538 EGZ917538 EQV917538 FAR917538 FKN917538 FUJ917538 GEF917538 GOB917538 GXX917538 HHT917538 HRP917538 IBL917538 ILH917538 IVD917538 JEZ917538 JOV917538 JYR917538 KIN917538 KSJ917538 LCF917538 LMB917538 LVX917538 MFT917538 MPP917538 MZL917538 NJH917538 NTD917538 OCZ917538 OMV917538 OWR917538 PGN917538 PQJ917538 QAF917538 QKB917538 QTX917538 RDT917538 RNP917538 RXL917538 SHH917538 SRD917538 TAZ917538 TKV917538 TUR917538 UEN917538 UOJ917538 UYF917538 VIB917538 VRX917538 WBT917538 WLP917538 WVL917538 QKB38 IZ983074 SV983074 ACR983074 AMN983074 AWJ983074 BGF983074 BQB983074 BZX983074 CJT983074 CTP983074 DDL983074 DNH983074 DXD983074 EGZ983074 EQV983074 FAR983074 FKN983074 FUJ983074 GEF983074 GOB983074 GXX983074 HHT983074 HRP983074 IBL983074 ILH983074 IVD983074 JEZ983074 JOV983074 JYR983074 KIN983074 KSJ983074 LCF983074 LMB983074 LVX983074 MFT983074 MPP983074 MZL983074 NJH983074 NTD983074 OCZ983074 OMV983074 OWR983074 PGN983074 PQJ983074 QAF983074 QKB983074 QTX983074 RDT983074 RNP983074 RXL983074 SHH983074 SRD983074 TAZ983074 TKV983074 TUR983074 UEN983074 UOJ983074 UYF983074 VIB983074 VRX983074 WBT983074 WLP983074 WVL983074 QTX38 IZ35 SV35 ACR35 AMN35 AWJ35 BGF35 BQB35 BZX35 CJT35 CTP35 DDL35 DNH35 DXD35 EGZ35 EQV35 FAR35 FKN35 FUJ35 GEF35 GOB35 GXX35 HHT35 HRP35 IBL35 ILH35 IVD35 JEZ35 JOV35 JYR35 KIN35 KSJ35 LCF35 LMB35 LVX35 MFT35 MPP35 MZL35 NJH35 NTD35 OCZ35 OMV35 OWR35 PGN35 PQJ35 QAF35 QKB35 QTX35 RDT35 RNP35 RXL35 SHH35 SRD35 TAZ35 TKV35 TUR35 UEN35 UOJ35 UYF35 VIB35 VRX35 WBT35 WLP35 WVL35 RDT38 IZ65574 SV65574 ACR65574 AMN65574 AWJ65574 BGF65574 BQB65574 BZX65574 CJT65574 CTP65574 DDL65574 DNH65574 DXD65574 EGZ65574 EQV65574 FAR65574 FKN65574 FUJ65574 GEF65574 GOB65574 GXX65574 HHT65574 HRP65574 IBL65574 ILH65574 IVD65574 JEZ65574 JOV65574 JYR65574 KIN65574 KSJ65574 LCF65574 LMB65574 LVX65574 MFT65574 MPP65574 MZL65574 NJH65574 NTD65574 OCZ65574 OMV65574 OWR65574 PGN65574 PQJ65574 QAF65574 QKB65574 QTX65574 RDT65574 RNP65574 RXL65574 SHH65574 SRD65574 TAZ65574 TKV65574 TUR65574 UEN65574 UOJ65574 UYF65574 VIB65574 VRX65574 WBT65574 WLP65574 WVL65574 RNP38 IZ131110 SV131110 ACR131110 AMN131110 AWJ131110 BGF131110 BQB131110 BZX131110 CJT131110 CTP131110 DDL131110 DNH131110 DXD131110 EGZ131110 EQV131110 FAR131110 FKN131110 FUJ131110 GEF131110 GOB131110 GXX131110 HHT131110 HRP131110 IBL131110 ILH131110 IVD131110 JEZ131110 JOV131110 JYR131110 KIN131110 KSJ131110 LCF131110 LMB131110 LVX131110 MFT131110 MPP131110 MZL131110 NJH131110 NTD131110 OCZ131110 OMV131110 OWR131110 PGN131110 PQJ131110 QAF131110 QKB131110 QTX131110 RDT131110 RNP131110 RXL131110 SHH131110 SRD131110 TAZ131110 TKV131110 TUR131110 UEN131110 UOJ131110 UYF131110 VIB131110 VRX131110 WBT131110 WLP131110 WVL131110 RXL38 IZ196646 SV196646 ACR196646 AMN196646 AWJ196646 BGF196646 BQB196646 BZX196646 CJT196646 CTP196646 DDL196646 DNH196646 DXD196646 EGZ196646 EQV196646 FAR196646 FKN196646 FUJ196646 GEF196646 GOB196646 GXX196646 HHT196646 HRP196646 IBL196646 ILH196646 IVD196646 JEZ196646 JOV196646 JYR196646 KIN196646 KSJ196646 LCF196646 LMB196646 LVX196646 MFT196646 MPP196646 MZL196646 NJH196646 NTD196646 OCZ196646 OMV196646 OWR196646 PGN196646 PQJ196646 QAF196646 QKB196646 QTX196646 RDT196646 RNP196646 RXL196646 SHH196646 SRD196646 TAZ196646 TKV196646 TUR196646 UEN196646 UOJ196646 UYF196646 VIB196646 VRX196646 WBT196646 WLP196646 WVL196646 SHH38 IZ262182 SV262182 ACR262182 AMN262182 AWJ262182 BGF262182 BQB262182 BZX262182 CJT262182 CTP262182 DDL262182 DNH262182 DXD262182 EGZ262182 EQV262182 FAR262182 FKN262182 FUJ262182 GEF262182 GOB262182 GXX262182 HHT262182 HRP262182 IBL262182 ILH262182 IVD262182 JEZ262182 JOV262182 JYR262182 KIN262182 KSJ262182 LCF262182 LMB262182 LVX262182 MFT262182 MPP262182 MZL262182 NJH262182 NTD262182 OCZ262182 OMV262182 OWR262182 PGN262182 PQJ262182 QAF262182 QKB262182 QTX262182 RDT262182 RNP262182 RXL262182 SHH262182 SRD262182 TAZ262182 TKV262182 TUR262182 UEN262182 UOJ262182 UYF262182 VIB262182 VRX262182 WBT262182 WLP262182 WVL262182 SRD38 IZ327718 SV327718 ACR327718 AMN327718 AWJ327718 BGF327718 BQB327718 BZX327718 CJT327718 CTP327718 DDL327718 DNH327718 DXD327718 EGZ327718 EQV327718 FAR327718 FKN327718 FUJ327718 GEF327718 GOB327718 GXX327718 HHT327718 HRP327718 IBL327718 ILH327718 IVD327718 JEZ327718 JOV327718 JYR327718 KIN327718 KSJ327718 LCF327718 LMB327718 LVX327718 MFT327718 MPP327718 MZL327718 NJH327718 NTD327718 OCZ327718 OMV327718 OWR327718 PGN327718 PQJ327718 QAF327718 QKB327718 QTX327718 RDT327718 RNP327718 RXL327718 SHH327718 SRD327718 TAZ327718 TKV327718 TUR327718 UEN327718 UOJ327718 UYF327718 VIB327718 VRX327718 WBT327718 WLP327718 WVL327718 TAZ38 IZ393254 SV393254 ACR393254 AMN393254 AWJ393254 BGF393254 BQB393254 BZX393254 CJT393254 CTP393254 DDL393254 DNH393254 DXD393254 EGZ393254 EQV393254 FAR393254 FKN393254 FUJ393254 GEF393254 GOB393254 GXX393254 HHT393254 HRP393254 IBL393254 ILH393254 IVD393254 JEZ393254 JOV393254 JYR393254 KIN393254 KSJ393254 LCF393254 LMB393254 LVX393254 MFT393254 MPP393254 MZL393254 NJH393254 NTD393254 OCZ393254 OMV393254 OWR393254 PGN393254 PQJ393254 QAF393254 QKB393254 QTX393254 RDT393254 RNP393254 RXL393254 SHH393254 SRD393254 TAZ393254 TKV393254 TUR393254 UEN393254 UOJ393254 UYF393254 VIB393254 VRX393254 WBT393254 WLP393254 WVL393254 TKV38 IZ458790 SV458790 ACR458790 AMN458790 AWJ458790 BGF458790 BQB458790 BZX458790 CJT458790 CTP458790 DDL458790 DNH458790 DXD458790 EGZ458790 EQV458790 FAR458790 FKN458790 FUJ458790 GEF458790 GOB458790 GXX458790 HHT458790 HRP458790 IBL458790 ILH458790 IVD458790 JEZ458790 JOV458790 JYR458790 KIN458790 KSJ458790 LCF458790 LMB458790 LVX458790 MFT458790 MPP458790 MZL458790 NJH458790 NTD458790 OCZ458790 OMV458790 OWR458790 PGN458790 PQJ458790 QAF458790 QKB458790 QTX458790 RDT458790 RNP458790 RXL458790 SHH458790 SRD458790 TAZ458790 TKV458790 TUR458790 UEN458790 UOJ458790 UYF458790 VIB458790 VRX458790 WBT458790 WLP458790 WVL458790 TUR38 IZ524326 SV524326 ACR524326 AMN524326 AWJ524326 BGF524326 BQB524326 BZX524326 CJT524326 CTP524326 DDL524326 DNH524326 DXD524326 EGZ524326 EQV524326 FAR524326 FKN524326 FUJ524326 GEF524326 GOB524326 GXX524326 HHT524326 HRP524326 IBL524326 ILH524326 IVD524326 JEZ524326 JOV524326 JYR524326 KIN524326 KSJ524326 LCF524326 LMB524326 LVX524326 MFT524326 MPP524326 MZL524326 NJH524326 NTD524326 OCZ524326 OMV524326 OWR524326 PGN524326 PQJ524326 QAF524326 QKB524326 QTX524326 RDT524326 RNP524326 RXL524326 SHH524326 SRD524326 TAZ524326 TKV524326 TUR524326 UEN524326 UOJ524326 UYF524326 VIB524326 VRX524326 WBT524326 WLP524326 WVL524326 UEN38 IZ589862 SV589862 ACR589862 AMN589862 AWJ589862 BGF589862 BQB589862 BZX589862 CJT589862 CTP589862 DDL589862 DNH589862 DXD589862 EGZ589862 EQV589862 FAR589862 FKN589862 FUJ589862 GEF589862 GOB589862 GXX589862 HHT589862 HRP589862 IBL589862 ILH589862 IVD589862 JEZ589862 JOV589862 JYR589862 KIN589862 KSJ589862 LCF589862 LMB589862 LVX589862 MFT589862 MPP589862 MZL589862 NJH589862 NTD589862 OCZ589862 OMV589862 OWR589862 PGN589862 PQJ589862 QAF589862 QKB589862 QTX589862 RDT589862 RNP589862 RXL589862 SHH589862 SRD589862 TAZ589862 TKV589862 TUR589862 UEN589862 UOJ589862 UYF589862 VIB589862 VRX589862 WBT589862 WLP589862 WVL589862 UOJ38 IZ655398 SV655398 ACR655398 AMN655398 AWJ655398 BGF655398 BQB655398 BZX655398 CJT655398 CTP655398 DDL655398 DNH655398 DXD655398 EGZ655398 EQV655398 FAR655398 FKN655398 FUJ655398 GEF655398 GOB655398 GXX655398 HHT655398 HRP655398 IBL655398 ILH655398 IVD655398 JEZ655398 JOV655398 JYR655398 KIN655398 KSJ655398 LCF655398 LMB655398 LVX655398 MFT655398 MPP655398 MZL655398 NJH655398 NTD655398 OCZ655398 OMV655398 OWR655398 PGN655398 PQJ655398 QAF655398 QKB655398 QTX655398 RDT655398 RNP655398 RXL655398 SHH655398 SRD655398 TAZ655398 TKV655398 TUR655398 UEN655398 UOJ655398 UYF655398 VIB655398 VRX655398 WBT655398 WLP655398 WVL655398 UYF38 IZ720934 SV720934 ACR720934 AMN720934 AWJ720934 BGF720934 BQB720934 BZX720934 CJT720934 CTP720934 DDL720934 DNH720934 DXD720934 EGZ720934 EQV720934 FAR720934 FKN720934 FUJ720934 GEF720934 GOB720934 GXX720934 HHT720934 HRP720934 IBL720934 ILH720934 IVD720934 JEZ720934 JOV720934 JYR720934 KIN720934 KSJ720934 LCF720934 LMB720934 LVX720934 MFT720934 MPP720934 MZL720934 NJH720934 NTD720934 OCZ720934 OMV720934 OWR720934 PGN720934 PQJ720934 QAF720934 QKB720934 QTX720934 RDT720934 RNP720934 RXL720934 SHH720934 SRD720934 TAZ720934 TKV720934 TUR720934 UEN720934 UOJ720934 UYF720934 VIB720934 VRX720934 WBT720934 WLP720934 WVL720934 VIB38 IZ786470 SV786470 ACR786470 AMN786470 AWJ786470 BGF786470 BQB786470 BZX786470 CJT786470 CTP786470 DDL786470 DNH786470 DXD786470 EGZ786470 EQV786470 FAR786470 FKN786470 FUJ786470 GEF786470 GOB786470 GXX786470 HHT786470 HRP786470 IBL786470 ILH786470 IVD786470 JEZ786470 JOV786470 JYR786470 KIN786470 KSJ786470 LCF786470 LMB786470 LVX786470 MFT786470 MPP786470 MZL786470 NJH786470 NTD786470 OCZ786470 OMV786470 OWR786470 PGN786470 PQJ786470 QAF786470 QKB786470 QTX786470 RDT786470 RNP786470 RXL786470 SHH786470 SRD786470 TAZ786470 TKV786470 TUR786470 UEN786470 UOJ786470 UYF786470 VIB786470 VRX786470 WBT786470 WLP786470 WVL786470 VRX38 IZ852006 SV852006 ACR852006 AMN852006 AWJ852006 BGF852006 BQB852006 BZX852006 CJT852006 CTP852006 DDL852006 DNH852006 DXD852006 EGZ852006 EQV852006 FAR852006 FKN852006 FUJ852006 GEF852006 GOB852006 GXX852006 HHT852006 HRP852006 IBL852006 ILH852006 IVD852006 JEZ852006 JOV852006 JYR852006 KIN852006 KSJ852006 LCF852006 LMB852006 LVX852006 MFT852006 MPP852006 MZL852006 NJH852006 NTD852006 OCZ852006 OMV852006 OWR852006 PGN852006 PQJ852006 QAF852006 QKB852006 QTX852006 RDT852006 RNP852006 RXL852006 SHH852006 SRD852006 TAZ852006 TKV852006 TUR852006 UEN852006 UOJ852006 UYF852006 VIB852006 VRX852006 WBT852006 WLP852006 WVL852006 WBT38 IZ917542 SV917542 ACR917542 AMN917542 AWJ917542 BGF917542 BQB917542 BZX917542 CJT917542 CTP917542 DDL917542 DNH917542 DXD917542 EGZ917542 EQV917542 FAR917542 FKN917542 FUJ917542 GEF917542 GOB917542 GXX917542 HHT917542 HRP917542 IBL917542 ILH917542 IVD917542 JEZ917542 JOV917542 JYR917542 KIN917542 KSJ917542 LCF917542 LMB917542 LVX917542 MFT917542 MPP917542 MZL917542 NJH917542 NTD917542 OCZ917542 OMV917542 OWR917542 PGN917542 PQJ917542 QAF917542 QKB917542 QTX917542 RDT917542 RNP917542 RXL917542 SHH917542 SRD917542 TAZ917542 TKV917542 TUR917542 UEN917542 UOJ917542 UYF917542 VIB917542 VRX917542 WBT917542 WLP917542 WVL917542 WLP38 IZ983078 SV983078 ACR983078 AMN983078 AWJ983078 BGF983078 BQB983078 BZX983078 CJT983078 CTP983078 DDL983078 DNH983078 DXD983078 EGZ983078 EQV983078 FAR983078 FKN983078 FUJ983078 GEF983078 GOB983078 GXX983078 HHT983078 HRP983078 IBL983078 ILH983078 IVD983078 JEZ983078 JOV983078 JYR983078 KIN983078 KSJ983078 LCF983078 LMB983078 LVX983078 MFT983078 MPP983078 MZL983078 NJH983078 NTD983078 OCZ983078 OMV983078 OWR983078 PGN983078 PQJ983078 QAF983078 QKB983078 QTX983078 RDT983078 RNP983078 RXL983078 SHH983078 SRD983078 TAZ983078 TKV983078 TUR983078 UEN983078 UOJ983078 UYF983078 VIB983078 VRX983078 WBT983078 WLP983078 D26 D65565 D131101 D196637 D262173 D327709 D393245 D458781 D524317 D589853 D655389 D720925 D786461 D851997 D917533 D983069 D30 D65569 D131105 D196641 D262177 D327713 D393249 D458785 D524321 D589857 D655393 D720929 D786465 D852001 D917537 D983073 D34 D65573 D131109 D196645 D262181 D327717 D393253 D458789 D524325 D589861 D655397 D720933 D786469 D852005 D917541 D983077 D38 D65577 D131113 D196649 D262185 D327721 D393257 D458793 D524329 D589865 D655401 D720937 D786473 D852009 D917545 D983081 D41" xr:uid="{00000000-0002-0000-0500-000000000000}">
      <formula1>$AA$1:$AA$2</formula1>
    </dataValidation>
  </dataValidations>
  <printOptions horizontalCentered="1"/>
  <pageMargins left="0.39370078740157483" right="0.31496062992125984" top="0.39370078740157483" bottom="0.19685039370078741"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C9FDB-142C-416D-9F88-BBED35858663}">
  <sheetPr>
    <tabColor rgb="FFFF0000"/>
    <pageSetUpPr fitToPage="1"/>
  </sheetPr>
  <dimension ref="B1:P50"/>
  <sheetViews>
    <sheetView view="pageBreakPreview" zoomScale="55" zoomScaleNormal="90" zoomScaleSheetLayoutView="55" workbookViewId="0">
      <selection activeCell="B12" sqref="B12"/>
    </sheetView>
  </sheetViews>
  <sheetFormatPr defaultRowHeight="17.25" outlineLevelCol="1"/>
  <cols>
    <col min="1" max="1" width="3.625" style="746" customWidth="1"/>
    <col min="2" max="9" width="22.5" style="746" customWidth="1"/>
    <col min="10" max="12" width="20.75" style="746" customWidth="1"/>
    <col min="13" max="13" width="5.625" style="746" hidden="1" customWidth="1" outlineLevel="1"/>
    <col min="14" max="15" width="9" style="746" hidden="1" customWidth="1" outlineLevel="1"/>
    <col min="16" max="16" width="9" style="746" collapsed="1"/>
    <col min="17" max="261" width="9" style="746"/>
    <col min="262" max="262" width="15.75" style="746" customWidth="1"/>
    <col min="263" max="268" width="12.125" style="746" customWidth="1"/>
    <col min="269" max="269" width="11.875" style="746" customWidth="1"/>
    <col min="270" max="517" width="9" style="746"/>
    <col min="518" max="518" width="15.75" style="746" customWidth="1"/>
    <col min="519" max="524" width="12.125" style="746" customWidth="1"/>
    <col min="525" max="525" width="11.875" style="746" customWidth="1"/>
    <col min="526" max="773" width="9" style="746"/>
    <col min="774" max="774" width="15.75" style="746" customWidth="1"/>
    <col min="775" max="780" width="12.125" style="746" customWidth="1"/>
    <col min="781" max="781" width="11.875" style="746" customWidth="1"/>
    <col min="782" max="1029" width="9" style="746"/>
    <col min="1030" max="1030" width="15.75" style="746" customWidth="1"/>
    <col min="1031" max="1036" width="12.125" style="746" customWidth="1"/>
    <col min="1037" max="1037" width="11.875" style="746" customWidth="1"/>
    <col min="1038" max="1285" width="9" style="746"/>
    <col min="1286" max="1286" width="15.75" style="746" customWidth="1"/>
    <col min="1287" max="1292" width="12.125" style="746" customWidth="1"/>
    <col min="1293" max="1293" width="11.875" style="746" customWidth="1"/>
    <col min="1294" max="1541" width="9" style="746"/>
    <col min="1542" max="1542" width="15.75" style="746" customWidth="1"/>
    <col min="1543" max="1548" width="12.125" style="746" customWidth="1"/>
    <col min="1549" max="1549" width="11.875" style="746" customWidth="1"/>
    <col min="1550" max="1797" width="9" style="746"/>
    <col min="1798" max="1798" width="15.75" style="746" customWidth="1"/>
    <col min="1799" max="1804" width="12.125" style="746" customWidth="1"/>
    <col min="1805" max="1805" width="11.875" style="746" customWidth="1"/>
    <col min="1806" max="2053" width="9" style="746"/>
    <col min="2054" max="2054" width="15.75" style="746" customWidth="1"/>
    <col min="2055" max="2060" width="12.125" style="746" customWidth="1"/>
    <col min="2061" max="2061" width="11.875" style="746" customWidth="1"/>
    <col min="2062" max="2309" width="9" style="746"/>
    <col min="2310" max="2310" width="15.75" style="746" customWidth="1"/>
    <col min="2311" max="2316" width="12.125" style="746" customWidth="1"/>
    <col min="2317" max="2317" width="11.875" style="746" customWidth="1"/>
    <col min="2318" max="2565" width="9" style="746"/>
    <col min="2566" max="2566" width="15.75" style="746" customWidth="1"/>
    <col min="2567" max="2572" width="12.125" style="746" customWidth="1"/>
    <col min="2573" max="2573" width="11.875" style="746" customWidth="1"/>
    <col min="2574" max="2821" width="9" style="746"/>
    <col min="2822" max="2822" width="15.75" style="746" customWidth="1"/>
    <col min="2823" max="2828" width="12.125" style="746" customWidth="1"/>
    <col min="2829" max="2829" width="11.875" style="746" customWidth="1"/>
    <col min="2830" max="3077" width="9" style="746"/>
    <col min="3078" max="3078" width="15.75" style="746" customWidth="1"/>
    <col min="3079" max="3084" width="12.125" style="746" customWidth="1"/>
    <col min="3085" max="3085" width="11.875" style="746" customWidth="1"/>
    <col min="3086" max="3333" width="9" style="746"/>
    <col min="3334" max="3334" width="15.75" style="746" customWidth="1"/>
    <col min="3335" max="3340" width="12.125" style="746" customWidth="1"/>
    <col min="3341" max="3341" width="11.875" style="746" customWidth="1"/>
    <col min="3342" max="3589" width="9" style="746"/>
    <col min="3590" max="3590" width="15.75" style="746" customWidth="1"/>
    <col min="3591" max="3596" width="12.125" style="746" customWidth="1"/>
    <col min="3597" max="3597" width="11.875" style="746" customWidth="1"/>
    <col min="3598" max="3845" width="9" style="746"/>
    <col min="3846" max="3846" width="15.75" style="746" customWidth="1"/>
    <col min="3847" max="3852" width="12.125" style="746" customWidth="1"/>
    <col min="3853" max="3853" width="11.875" style="746" customWidth="1"/>
    <col min="3854" max="4101" width="9" style="746"/>
    <col min="4102" max="4102" width="15.75" style="746" customWidth="1"/>
    <col min="4103" max="4108" width="12.125" style="746" customWidth="1"/>
    <col min="4109" max="4109" width="11.875" style="746" customWidth="1"/>
    <col min="4110" max="4357" width="9" style="746"/>
    <col min="4358" max="4358" width="15.75" style="746" customWidth="1"/>
    <col min="4359" max="4364" width="12.125" style="746" customWidth="1"/>
    <col min="4365" max="4365" width="11.875" style="746" customWidth="1"/>
    <col min="4366" max="4613" width="9" style="746"/>
    <col min="4614" max="4614" width="15.75" style="746" customWidth="1"/>
    <col min="4615" max="4620" width="12.125" style="746" customWidth="1"/>
    <col min="4621" max="4621" width="11.875" style="746" customWidth="1"/>
    <col min="4622" max="4869" width="9" style="746"/>
    <col min="4870" max="4870" width="15.75" style="746" customWidth="1"/>
    <col min="4871" max="4876" width="12.125" style="746" customWidth="1"/>
    <col min="4877" max="4877" width="11.875" style="746" customWidth="1"/>
    <col min="4878" max="5125" width="9" style="746"/>
    <col min="5126" max="5126" width="15.75" style="746" customWidth="1"/>
    <col min="5127" max="5132" width="12.125" style="746" customWidth="1"/>
    <col min="5133" max="5133" width="11.875" style="746" customWidth="1"/>
    <col min="5134" max="5381" width="9" style="746"/>
    <col min="5382" max="5382" width="15.75" style="746" customWidth="1"/>
    <col min="5383" max="5388" width="12.125" style="746" customWidth="1"/>
    <col min="5389" max="5389" width="11.875" style="746" customWidth="1"/>
    <col min="5390" max="5637" width="9" style="746"/>
    <col min="5638" max="5638" width="15.75" style="746" customWidth="1"/>
    <col min="5639" max="5644" width="12.125" style="746" customWidth="1"/>
    <col min="5645" max="5645" width="11.875" style="746" customWidth="1"/>
    <col min="5646" max="5893" width="9" style="746"/>
    <col min="5894" max="5894" width="15.75" style="746" customWidth="1"/>
    <col min="5895" max="5900" width="12.125" style="746" customWidth="1"/>
    <col min="5901" max="5901" width="11.875" style="746" customWidth="1"/>
    <col min="5902" max="6149" width="9" style="746"/>
    <col min="6150" max="6150" width="15.75" style="746" customWidth="1"/>
    <col min="6151" max="6156" width="12.125" style="746" customWidth="1"/>
    <col min="6157" max="6157" width="11.875" style="746" customWidth="1"/>
    <col min="6158" max="6405" width="9" style="746"/>
    <col min="6406" max="6406" width="15.75" style="746" customWidth="1"/>
    <col min="6407" max="6412" width="12.125" style="746" customWidth="1"/>
    <col min="6413" max="6413" width="11.875" style="746" customWidth="1"/>
    <col min="6414" max="6661" width="9" style="746"/>
    <col min="6662" max="6662" width="15.75" style="746" customWidth="1"/>
    <col min="6663" max="6668" width="12.125" style="746" customWidth="1"/>
    <col min="6669" max="6669" width="11.875" style="746" customWidth="1"/>
    <col min="6670" max="6917" width="9" style="746"/>
    <col min="6918" max="6918" width="15.75" style="746" customWidth="1"/>
    <col min="6919" max="6924" width="12.125" style="746" customWidth="1"/>
    <col min="6925" max="6925" width="11.875" style="746" customWidth="1"/>
    <col min="6926" max="7173" width="9" style="746"/>
    <col min="7174" max="7174" width="15.75" style="746" customWidth="1"/>
    <col min="7175" max="7180" width="12.125" style="746" customWidth="1"/>
    <col min="7181" max="7181" width="11.875" style="746" customWidth="1"/>
    <col min="7182" max="7429" width="9" style="746"/>
    <col min="7430" max="7430" width="15.75" style="746" customWidth="1"/>
    <col min="7431" max="7436" width="12.125" style="746" customWidth="1"/>
    <col min="7437" max="7437" width="11.875" style="746" customWidth="1"/>
    <col min="7438" max="7685" width="9" style="746"/>
    <col min="7686" max="7686" width="15.75" style="746" customWidth="1"/>
    <col min="7687" max="7692" width="12.125" style="746" customWidth="1"/>
    <col min="7693" max="7693" width="11.875" style="746" customWidth="1"/>
    <col min="7694" max="7941" width="9" style="746"/>
    <col min="7942" max="7942" width="15.75" style="746" customWidth="1"/>
    <col min="7943" max="7948" width="12.125" style="746" customWidth="1"/>
    <col min="7949" max="7949" width="11.875" style="746" customWidth="1"/>
    <col min="7950" max="8197" width="9" style="746"/>
    <col min="8198" max="8198" width="15.75" style="746" customWidth="1"/>
    <col min="8199" max="8204" width="12.125" style="746" customWidth="1"/>
    <col min="8205" max="8205" width="11.875" style="746" customWidth="1"/>
    <col min="8206" max="8453" width="9" style="746"/>
    <col min="8454" max="8454" width="15.75" style="746" customWidth="1"/>
    <col min="8455" max="8460" width="12.125" style="746" customWidth="1"/>
    <col min="8461" max="8461" width="11.875" style="746" customWidth="1"/>
    <col min="8462" max="8709" width="9" style="746"/>
    <col min="8710" max="8710" width="15.75" style="746" customWidth="1"/>
    <col min="8711" max="8716" width="12.125" style="746" customWidth="1"/>
    <col min="8717" max="8717" width="11.875" style="746" customWidth="1"/>
    <col min="8718" max="8965" width="9" style="746"/>
    <col min="8966" max="8966" width="15.75" style="746" customWidth="1"/>
    <col min="8967" max="8972" width="12.125" style="746" customWidth="1"/>
    <col min="8973" max="8973" width="11.875" style="746" customWidth="1"/>
    <col min="8974" max="9221" width="9" style="746"/>
    <col min="9222" max="9222" width="15.75" style="746" customWidth="1"/>
    <col min="9223" max="9228" width="12.125" style="746" customWidth="1"/>
    <col min="9229" max="9229" width="11.875" style="746" customWidth="1"/>
    <col min="9230" max="9477" width="9" style="746"/>
    <col min="9478" max="9478" width="15.75" style="746" customWidth="1"/>
    <col min="9479" max="9484" width="12.125" style="746" customWidth="1"/>
    <col min="9485" max="9485" width="11.875" style="746" customWidth="1"/>
    <col min="9486" max="9733" width="9" style="746"/>
    <col min="9734" max="9734" width="15.75" style="746" customWidth="1"/>
    <col min="9735" max="9740" width="12.125" style="746" customWidth="1"/>
    <col min="9741" max="9741" width="11.875" style="746" customWidth="1"/>
    <col min="9742" max="9989" width="9" style="746"/>
    <col min="9990" max="9990" width="15.75" style="746" customWidth="1"/>
    <col min="9991" max="9996" width="12.125" style="746" customWidth="1"/>
    <col min="9997" max="9997" width="11.875" style="746" customWidth="1"/>
    <col min="9998" max="10245" width="9" style="746"/>
    <col min="10246" max="10246" width="15.75" style="746" customWidth="1"/>
    <col min="10247" max="10252" width="12.125" style="746" customWidth="1"/>
    <col min="10253" max="10253" width="11.875" style="746" customWidth="1"/>
    <col min="10254" max="10501" width="9" style="746"/>
    <col min="10502" max="10502" width="15.75" style="746" customWidth="1"/>
    <col min="10503" max="10508" width="12.125" style="746" customWidth="1"/>
    <col min="10509" max="10509" width="11.875" style="746" customWidth="1"/>
    <col min="10510" max="10757" width="9" style="746"/>
    <col min="10758" max="10758" width="15.75" style="746" customWidth="1"/>
    <col min="10759" max="10764" width="12.125" style="746" customWidth="1"/>
    <col min="10765" max="10765" width="11.875" style="746" customWidth="1"/>
    <col min="10766" max="11013" width="9" style="746"/>
    <col min="11014" max="11014" width="15.75" style="746" customWidth="1"/>
    <col min="11015" max="11020" width="12.125" style="746" customWidth="1"/>
    <col min="11021" max="11021" width="11.875" style="746" customWidth="1"/>
    <col min="11022" max="11269" width="9" style="746"/>
    <col min="11270" max="11270" width="15.75" style="746" customWidth="1"/>
    <col min="11271" max="11276" width="12.125" style="746" customWidth="1"/>
    <col min="11277" max="11277" width="11.875" style="746" customWidth="1"/>
    <col min="11278" max="11525" width="9" style="746"/>
    <col min="11526" max="11526" width="15.75" style="746" customWidth="1"/>
    <col min="11527" max="11532" width="12.125" style="746" customWidth="1"/>
    <col min="11533" max="11533" width="11.875" style="746" customWidth="1"/>
    <col min="11534" max="11781" width="9" style="746"/>
    <col min="11782" max="11782" width="15.75" style="746" customWidth="1"/>
    <col min="11783" max="11788" width="12.125" style="746" customWidth="1"/>
    <col min="11789" max="11789" width="11.875" style="746" customWidth="1"/>
    <col min="11790" max="12037" width="9" style="746"/>
    <col min="12038" max="12038" width="15.75" style="746" customWidth="1"/>
    <col min="12039" max="12044" width="12.125" style="746" customWidth="1"/>
    <col min="12045" max="12045" width="11.875" style="746" customWidth="1"/>
    <col min="12046" max="12293" width="9" style="746"/>
    <col min="12294" max="12294" width="15.75" style="746" customWidth="1"/>
    <col min="12295" max="12300" width="12.125" style="746" customWidth="1"/>
    <col min="12301" max="12301" width="11.875" style="746" customWidth="1"/>
    <col min="12302" max="12549" width="9" style="746"/>
    <col min="12550" max="12550" width="15.75" style="746" customWidth="1"/>
    <col min="12551" max="12556" width="12.125" style="746" customWidth="1"/>
    <col min="12557" max="12557" width="11.875" style="746" customWidth="1"/>
    <col min="12558" max="12805" width="9" style="746"/>
    <col min="12806" max="12806" width="15.75" style="746" customWidth="1"/>
    <col min="12807" max="12812" width="12.125" style="746" customWidth="1"/>
    <col min="12813" max="12813" width="11.875" style="746" customWidth="1"/>
    <col min="12814" max="13061" width="9" style="746"/>
    <col min="13062" max="13062" width="15.75" style="746" customWidth="1"/>
    <col min="13063" max="13068" width="12.125" style="746" customWidth="1"/>
    <col min="13069" max="13069" width="11.875" style="746" customWidth="1"/>
    <col min="13070" max="13317" width="9" style="746"/>
    <col min="13318" max="13318" width="15.75" style="746" customWidth="1"/>
    <col min="13319" max="13324" width="12.125" style="746" customWidth="1"/>
    <col min="13325" max="13325" width="11.875" style="746" customWidth="1"/>
    <col min="13326" max="13573" width="9" style="746"/>
    <col min="13574" max="13574" width="15.75" style="746" customWidth="1"/>
    <col min="13575" max="13580" width="12.125" style="746" customWidth="1"/>
    <col min="13581" max="13581" width="11.875" style="746" customWidth="1"/>
    <col min="13582" max="13829" width="9" style="746"/>
    <col min="13830" max="13830" width="15.75" style="746" customWidth="1"/>
    <col min="13831" max="13836" width="12.125" style="746" customWidth="1"/>
    <col min="13837" max="13837" width="11.875" style="746" customWidth="1"/>
    <col min="13838" max="14085" width="9" style="746"/>
    <col min="14086" max="14086" width="15.75" style="746" customWidth="1"/>
    <col min="14087" max="14092" width="12.125" style="746" customWidth="1"/>
    <col min="14093" max="14093" width="11.875" style="746" customWidth="1"/>
    <col min="14094" max="14341" width="9" style="746"/>
    <col min="14342" max="14342" width="15.75" style="746" customWidth="1"/>
    <col min="14343" max="14348" width="12.125" style="746" customWidth="1"/>
    <col min="14349" max="14349" width="11.875" style="746" customWidth="1"/>
    <col min="14350" max="14597" width="9" style="746"/>
    <col min="14598" max="14598" width="15.75" style="746" customWidth="1"/>
    <col min="14599" max="14604" width="12.125" style="746" customWidth="1"/>
    <col min="14605" max="14605" width="11.875" style="746" customWidth="1"/>
    <col min="14606" max="14853" width="9" style="746"/>
    <col min="14854" max="14854" width="15.75" style="746" customWidth="1"/>
    <col min="14855" max="14860" width="12.125" style="746" customWidth="1"/>
    <col min="14861" max="14861" width="11.875" style="746" customWidth="1"/>
    <col min="14862" max="15109" width="9" style="746"/>
    <col min="15110" max="15110" width="15.75" style="746" customWidth="1"/>
    <col min="15111" max="15116" width="12.125" style="746" customWidth="1"/>
    <col min="15117" max="15117" width="11.875" style="746" customWidth="1"/>
    <col min="15118" max="15365" width="9" style="746"/>
    <col min="15366" max="15366" width="15.75" style="746" customWidth="1"/>
    <col min="15367" max="15372" width="12.125" style="746" customWidth="1"/>
    <col min="15373" max="15373" width="11.875" style="746" customWidth="1"/>
    <col min="15374" max="15621" width="9" style="746"/>
    <col min="15622" max="15622" width="15.75" style="746" customWidth="1"/>
    <col min="15623" max="15628" width="12.125" style="746" customWidth="1"/>
    <col min="15629" max="15629" width="11.875" style="746" customWidth="1"/>
    <col min="15630" max="15877" width="9" style="746"/>
    <col min="15878" max="15878" width="15.75" style="746" customWidth="1"/>
    <col min="15879" max="15884" width="12.125" style="746" customWidth="1"/>
    <col min="15885" max="15885" width="11.875" style="746" customWidth="1"/>
    <col min="15886" max="16133" width="9" style="746"/>
    <col min="16134" max="16134" width="15.75" style="746" customWidth="1"/>
    <col min="16135" max="16140" width="12.125" style="746" customWidth="1"/>
    <col min="16141" max="16141" width="11.875" style="746" customWidth="1"/>
    <col min="16142" max="16384" width="9" style="746"/>
  </cols>
  <sheetData>
    <row r="1" spans="2:15" ht="16.5" customHeight="1">
      <c r="B1" s="746" t="s">
        <v>698</v>
      </c>
      <c r="C1" s="747"/>
    </row>
    <row r="2" spans="2:15" ht="13.5" customHeight="1"/>
    <row r="3" spans="2:15" ht="23.25" customHeight="1">
      <c r="B3" s="922" t="s">
        <v>147</v>
      </c>
      <c r="C3" s="922"/>
      <c r="D3" s="922"/>
      <c r="E3" s="922"/>
      <c r="F3" s="922"/>
      <c r="G3" s="922"/>
      <c r="H3" s="922"/>
      <c r="I3" s="922"/>
      <c r="J3" s="748"/>
      <c r="K3" s="748"/>
      <c r="L3" s="748"/>
    </row>
    <row r="4" spans="2:15" ht="13.5" customHeight="1">
      <c r="C4" s="748"/>
      <c r="D4" s="748"/>
      <c r="E4" s="748"/>
      <c r="F4" s="748"/>
      <c r="G4" s="748"/>
      <c r="H4" s="748"/>
      <c r="I4" s="748"/>
      <c r="J4" s="748"/>
      <c r="K4" s="748"/>
      <c r="L4" s="748"/>
    </row>
    <row r="5" spans="2:15" ht="23.25" customHeight="1">
      <c r="B5" s="746" t="s">
        <v>735</v>
      </c>
    </row>
    <row r="6" spans="2:15" ht="30" customHeight="1">
      <c r="B6" s="749"/>
      <c r="C6" s="923" t="s">
        <v>148</v>
      </c>
      <c r="D6" s="750" t="s">
        <v>149</v>
      </c>
      <c r="E6" s="925" t="s">
        <v>150</v>
      </c>
      <c r="F6" s="751" t="s">
        <v>151</v>
      </c>
      <c r="G6" s="923" t="s">
        <v>152</v>
      </c>
      <c r="H6" s="923" t="s">
        <v>153</v>
      </c>
      <c r="I6" s="923" t="s">
        <v>154</v>
      </c>
      <c r="J6" s="914" t="s">
        <v>155</v>
      </c>
      <c r="K6" s="916" t="s">
        <v>156</v>
      </c>
      <c r="L6" s="918" t="s">
        <v>157</v>
      </c>
      <c r="O6" s="746" t="s">
        <v>736</v>
      </c>
    </row>
    <row r="7" spans="2:15" ht="30" customHeight="1">
      <c r="B7" s="752" t="s">
        <v>158</v>
      </c>
      <c r="C7" s="924"/>
      <c r="D7" s="753" t="s">
        <v>159</v>
      </c>
      <c r="E7" s="926"/>
      <c r="F7" s="752" t="s">
        <v>160</v>
      </c>
      <c r="G7" s="924"/>
      <c r="H7" s="924"/>
      <c r="I7" s="924"/>
      <c r="J7" s="915"/>
      <c r="K7" s="917"/>
      <c r="L7" s="919"/>
    </row>
    <row r="8" spans="2:15" ht="30" customHeight="1">
      <c r="B8" s="754"/>
      <c r="C8" s="924"/>
      <c r="D8" s="753" t="s">
        <v>161</v>
      </c>
      <c r="E8" s="926"/>
      <c r="F8" s="752" t="s">
        <v>162</v>
      </c>
      <c r="G8" s="924"/>
      <c r="H8" s="924"/>
      <c r="I8" s="924"/>
      <c r="J8" s="915"/>
      <c r="K8" s="917"/>
      <c r="L8" s="919"/>
    </row>
    <row r="9" spans="2:15" ht="30" customHeight="1">
      <c r="B9" s="755"/>
      <c r="C9" s="756" t="s">
        <v>163</v>
      </c>
      <c r="D9" s="757" t="s">
        <v>164</v>
      </c>
      <c r="E9" s="757" t="s">
        <v>165</v>
      </c>
      <c r="F9" s="756" t="s">
        <v>166</v>
      </c>
      <c r="G9" s="756" t="s">
        <v>167</v>
      </c>
      <c r="H9" s="756" t="s">
        <v>168</v>
      </c>
      <c r="I9" s="756" t="s">
        <v>169</v>
      </c>
      <c r="J9" s="756" t="s">
        <v>170</v>
      </c>
      <c r="K9" s="758" t="s">
        <v>171</v>
      </c>
      <c r="L9" s="758" t="s">
        <v>172</v>
      </c>
    </row>
    <row r="10" spans="2:15" ht="30" customHeight="1">
      <c r="B10" s="759"/>
      <c r="C10" s="760" t="s">
        <v>173</v>
      </c>
      <c r="D10" s="760" t="s">
        <v>173</v>
      </c>
      <c r="E10" s="761" t="s">
        <v>173</v>
      </c>
      <c r="F10" s="760" t="s">
        <v>173</v>
      </c>
      <c r="G10" s="760" t="s">
        <v>174</v>
      </c>
      <c r="H10" s="760" t="s">
        <v>173</v>
      </c>
      <c r="I10" s="760" t="s">
        <v>175</v>
      </c>
      <c r="J10" s="760" t="s">
        <v>173</v>
      </c>
      <c r="K10" s="762" t="s">
        <v>175</v>
      </c>
      <c r="L10" s="762" t="s">
        <v>173</v>
      </c>
    </row>
    <row r="11" spans="2:15" ht="30" customHeight="1">
      <c r="B11" s="763"/>
      <c r="C11" s="764">
        <v>5600000</v>
      </c>
      <c r="D11" s="765">
        <v>0</v>
      </c>
      <c r="E11" s="766">
        <v>5600000</v>
      </c>
      <c r="F11" s="765">
        <v>3970000</v>
      </c>
      <c r="G11" s="767">
        <v>3500000</v>
      </c>
      <c r="H11" s="768">
        <v>3500000</v>
      </c>
      <c r="I11" s="768">
        <v>3500000</v>
      </c>
      <c r="J11" s="768">
        <v>3500000</v>
      </c>
      <c r="K11" s="920"/>
      <c r="L11" s="920"/>
      <c r="M11" s="746">
        <v>76</v>
      </c>
    </row>
    <row r="12" spans="2:15" ht="30" customHeight="1">
      <c r="B12" s="769"/>
      <c r="C12" s="770"/>
      <c r="D12" s="771"/>
      <c r="E12" s="772" t="s">
        <v>697</v>
      </c>
      <c r="F12" s="771"/>
      <c r="G12" s="773" t="s">
        <v>697</v>
      </c>
      <c r="H12" s="774" t="s">
        <v>697</v>
      </c>
      <c r="I12" s="774" t="s">
        <v>697</v>
      </c>
      <c r="J12" s="774" t="s">
        <v>697</v>
      </c>
      <c r="K12" s="921"/>
      <c r="L12" s="921"/>
      <c r="M12" s="746">
        <v>77</v>
      </c>
    </row>
    <row r="13" spans="2:15" ht="30" customHeight="1">
      <c r="B13" s="775" t="s">
        <v>176</v>
      </c>
      <c r="C13" s="776">
        <v>5600000</v>
      </c>
      <c r="D13" s="776" t="s">
        <v>697</v>
      </c>
      <c r="E13" s="776">
        <v>5600000</v>
      </c>
      <c r="F13" s="776">
        <v>3970000</v>
      </c>
      <c r="G13" s="776">
        <v>3500000</v>
      </c>
      <c r="H13" s="776">
        <v>3500000</v>
      </c>
      <c r="I13" s="776">
        <v>3500000</v>
      </c>
      <c r="J13" s="776">
        <v>3500000</v>
      </c>
      <c r="K13" s="777" t="str">
        <f>IF(SUM(K11:K11)=0,"",SUM(K11:K11))</f>
        <v/>
      </c>
      <c r="L13" s="777" t="str">
        <f>IF(SUM(L11:L11)=0,"",SUM(L11:L11))</f>
        <v/>
      </c>
    </row>
    <row r="14" spans="2:15" ht="16.5" customHeight="1">
      <c r="C14" s="778"/>
      <c r="D14" s="778"/>
    </row>
    <row r="15" spans="2:15" ht="28.5" customHeight="1">
      <c r="B15" s="746" t="s">
        <v>177</v>
      </c>
    </row>
    <row r="16" spans="2:15" ht="28.5" customHeight="1">
      <c r="B16" s="911" t="s">
        <v>178</v>
      </c>
      <c r="C16" s="912"/>
      <c r="D16" s="913"/>
      <c r="E16" s="911" t="s">
        <v>179</v>
      </c>
      <c r="F16" s="913"/>
      <c r="G16" s="911" t="s">
        <v>180</v>
      </c>
      <c r="H16" s="912"/>
      <c r="I16" s="912"/>
      <c r="J16" s="912"/>
      <c r="K16" s="912"/>
      <c r="L16" s="913"/>
    </row>
    <row r="17" spans="2:13" ht="28.5" customHeight="1">
      <c r="B17" s="779"/>
      <c r="D17" s="780"/>
      <c r="E17" s="781"/>
      <c r="F17" s="782" t="s">
        <v>175</v>
      </c>
      <c r="G17" s="783"/>
      <c r="L17" s="780"/>
    </row>
    <row r="18" spans="2:13" ht="28.5" customHeight="1">
      <c r="B18" s="784" t="s">
        <v>704</v>
      </c>
      <c r="C18" s="785"/>
      <c r="D18" s="786"/>
      <c r="E18" s="781"/>
      <c r="F18" s="787">
        <v>1000000</v>
      </c>
      <c r="G18" s="788" t="s">
        <v>705</v>
      </c>
      <c r="H18" s="789"/>
      <c r="I18" s="789"/>
      <c r="J18" s="789"/>
      <c r="K18" s="789"/>
      <c r="L18" s="790"/>
      <c r="M18" s="746">
        <v>4</v>
      </c>
    </row>
    <row r="19" spans="2:13" ht="28.5" customHeight="1">
      <c r="B19" s="784" t="s">
        <v>66</v>
      </c>
      <c r="C19" s="785"/>
      <c r="D19" s="786"/>
      <c r="E19" s="781"/>
      <c r="F19" s="787"/>
      <c r="G19" s="788"/>
      <c r="H19" s="789"/>
      <c r="I19" s="789"/>
      <c r="J19" s="789"/>
      <c r="K19" s="789"/>
      <c r="L19" s="790"/>
      <c r="M19" s="746">
        <v>5</v>
      </c>
    </row>
    <row r="20" spans="2:13" ht="28.5" customHeight="1">
      <c r="B20" s="784" t="s">
        <v>706</v>
      </c>
      <c r="C20" s="785"/>
      <c r="D20" s="786"/>
      <c r="E20" s="781"/>
      <c r="F20" s="787">
        <v>500000</v>
      </c>
      <c r="G20" s="788" t="s">
        <v>705</v>
      </c>
      <c r="H20" s="789"/>
      <c r="I20" s="789"/>
      <c r="J20" s="789"/>
      <c r="K20" s="789"/>
      <c r="L20" s="790"/>
      <c r="M20" s="746">
        <v>6</v>
      </c>
    </row>
    <row r="21" spans="2:13" ht="28.5" customHeight="1">
      <c r="B21" s="784" t="s">
        <v>66</v>
      </c>
      <c r="C21" s="785"/>
      <c r="D21" s="786"/>
      <c r="E21" s="781"/>
      <c r="F21" s="787"/>
      <c r="G21" s="788"/>
      <c r="H21" s="789"/>
      <c r="I21" s="789"/>
      <c r="J21" s="789"/>
      <c r="K21" s="789"/>
      <c r="L21" s="790"/>
      <c r="M21" s="746">
        <v>7</v>
      </c>
    </row>
    <row r="22" spans="2:13" ht="28.5" customHeight="1">
      <c r="B22" s="784" t="s">
        <v>691</v>
      </c>
      <c r="C22" s="785"/>
      <c r="D22" s="786"/>
      <c r="E22" s="781"/>
      <c r="F22" s="787">
        <v>250000</v>
      </c>
      <c r="G22" s="788" t="s">
        <v>707</v>
      </c>
      <c r="H22" s="789"/>
      <c r="I22" s="789"/>
      <c r="J22" s="789"/>
      <c r="K22" s="789"/>
      <c r="L22" s="790"/>
      <c r="M22" s="746">
        <v>8</v>
      </c>
    </row>
    <row r="23" spans="2:13" ht="28.5" customHeight="1">
      <c r="B23" s="784"/>
      <c r="C23" s="785"/>
      <c r="D23" s="786"/>
      <c r="E23" s="781"/>
      <c r="F23" s="787"/>
      <c r="G23" s="788" t="s">
        <v>707</v>
      </c>
      <c r="H23" s="789"/>
      <c r="I23" s="789"/>
      <c r="J23" s="789"/>
      <c r="K23" s="789"/>
      <c r="L23" s="790"/>
    </row>
    <row r="24" spans="2:13" ht="28.5" customHeight="1">
      <c r="B24" s="784"/>
      <c r="C24" s="785"/>
      <c r="D24" s="786"/>
      <c r="E24" s="781"/>
      <c r="F24" s="787"/>
      <c r="G24" s="788" t="s">
        <v>708</v>
      </c>
      <c r="H24" s="789"/>
      <c r="I24" s="789"/>
      <c r="J24" s="789"/>
      <c r="K24" s="789"/>
      <c r="L24" s="790"/>
    </row>
    <row r="25" spans="2:13" ht="28.5" customHeight="1">
      <c r="B25" s="784" t="s">
        <v>66</v>
      </c>
      <c r="C25" s="785"/>
      <c r="D25" s="786"/>
      <c r="E25" s="781"/>
      <c r="F25" s="787"/>
      <c r="G25" s="788"/>
      <c r="H25" s="789"/>
      <c r="I25" s="789"/>
      <c r="J25" s="789"/>
      <c r="K25" s="789"/>
      <c r="L25" s="790"/>
      <c r="M25" s="746">
        <v>9</v>
      </c>
    </row>
    <row r="26" spans="2:13" ht="28.5" customHeight="1">
      <c r="B26" s="784" t="s">
        <v>692</v>
      </c>
      <c r="C26" s="785"/>
      <c r="D26" s="786"/>
      <c r="E26" s="781"/>
      <c r="F26" s="787">
        <v>200000</v>
      </c>
      <c r="G26" s="788" t="s">
        <v>710</v>
      </c>
      <c r="H26" s="789"/>
      <c r="I26" s="789"/>
      <c r="J26" s="789"/>
      <c r="K26" s="789"/>
      <c r="L26" s="790"/>
      <c r="M26" s="746">
        <v>10</v>
      </c>
    </row>
    <row r="27" spans="2:13" ht="28.5" customHeight="1">
      <c r="B27" s="784" t="s">
        <v>66</v>
      </c>
      <c r="C27" s="785"/>
      <c r="D27" s="786"/>
      <c r="E27" s="781"/>
      <c r="F27" s="787"/>
      <c r="G27" s="788"/>
      <c r="H27" s="789"/>
      <c r="I27" s="789"/>
      <c r="J27" s="789"/>
      <c r="K27" s="789"/>
      <c r="L27" s="790"/>
      <c r="M27" s="746">
        <v>11</v>
      </c>
    </row>
    <row r="28" spans="2:13" ht="28.5" customHeight="1">
      <c r="B28" s="784" t="s">
        <v>709</v>
      </c>
      <c r="C28" s="785"/>
      <c r="D28" s="786"/>
      <c r="E28" s="781"/>
      <c r="F28" s="787">
        <v>1000000</v>
      </c>
      <c r="G28" s="788" t="s">
        <v>711</v>
      </c>
      <c r="H28" s="789"/>
      <c r="I28" s="789"/>
      <c r="J28" s="789"/>
      <c r="K28" s="789"/>
      <c r="L28" s="790"/>
      <c r="M28" s="746">
        <v>12</v>
      </c>
    </row>
    <row r="29" spans="2:13" ht="28.5" customHeight="1">
      <c r="B29" s="784" t="s">
        <v>66</v>
      </c>
      <c r="C29" s="785"/>
      <c r="D29" s="786"/>
      <c r="E29" s="781"/>
      <c r="F29" s="787"/>
      <c r="G29" s="788"/>
      <c r="H29" s="789"/>
      <c r="I29" s="789"/>
      <c r="J29" s="789"/>
      <c r="K29" s="789"/>
      <c r="L29" s="790"/>
      <c r="M29" s="746">
        <v>13</v>
      </c>
    </row>
    <row r="30" spans="2:13" ht="28.5" customHeight="1">
      <c r="B30" s="784" t="s">
        <v>693</v>
      </c>
      <c r="C30" s="785"/>
      <c r="D30" s="786"/>
      <c r="E30" s="781"/>
      <c r="F30" s="787">
        <v>250000</v>
      </c>
      <c r="G30" s="788" t="s">
        <v>712</v>
      </c>
      <c r="H30" s="789"/>
      <c r="I30" s="789"/>
      <c r="J30" s="789"/>
      <c r="K30" s="789"/>
      <c r="L30" s="790"/>
      <c r="M30" s="746">
        <v>14</v>
      </c>
    </row>
    <row r="31" spans="2:13" ht="28.5" customHeight="1">
      <c r="B31" s="784" t="s">
        <v>66</v>
      </c>
      <c r="C31" s="785"/>
      <c r="D31" s="786"/>
      <c r="E31" s="781"/>
      <c r="F31" s="787"/>
      <c r="G31" s="788"/>
      <c r="H31" s="789"/>
      <c r="I31" s="789"/>
      <c r="J31" s="789"/>
      <c r="K31" s="789"/>
      <c r="L31" s="790"/>
      <c r="M31" s="746">
        <v>15</v>
      </c>
    </row>
    <row r="32" spans="2:13" ht="28.5" customHeight="1">
      <c r="B32" s="784" t="s">
        <v>694</v>
      </c>
      <c r="C32" s="785"/>
      <c r="D32" s="786"/>
      <c r="E32" s="781"/>
      <c r="F32" s="787">
        <v>50000</v>
      </c>
      <c r="G32" s="788" t="s">
        <v>713</v>
      </c>
      <c r="H32" s="789"/>
      <c r="I32" s="789"/>
      <c r="J32" s="789"/>
      <c r="K32" s="789"/>
      <c r="L32" s="790"/>
      <c r="M32" s="746">
        <v>16</v>
      </c>
    </row>
    <row r="33" spans="2:13" ht="28.5" customHeight="1">
      <c r="B33" s="784" t="s">
        <v>66</v>
      </c>
      <c r="C33" s="785"/>
      <c r="D33" s="786"/>
      <c r="E33" s="781"/>
      <c r="F33" s="787"/>
      <c r="G33" s="788"/>
      <c r="H33" s="789"/>
      <c r="I33" s="789"/>
      <c r="J33" s="789"/>
      <c r="K33" s="789"/>
      <c r="L33" s="790"/>
      <c r="M33" s="746">
        <v>17</v>
      </c>
    </row>
    <row r="34" spans="2:13" ht="28.5" customHeight="1">
      <c r="B34" s="784" t="s">
        <v>695</v>
      </c>
      <c r="C34" s="785"/>
      <c r="D34" s="791"/>
      <c r="E34" s="781"/>
      <c r="F34" s="787">
        <v>20000</v>
      </c>
      <c r="G34" s="788" t="s">
        <v>712</v>
      </c>
      <c r="H34" s="789"/>
      <c r="I34" s="789"/>
      <c r="J34" s="789"/>
      <c r="K34" s="789"/>
      <c r="L34" s="790"/>
      <c r="M34" s="746">
        <v>18</v>
      </c>
    </row>
    <row r="35" spans="2:13" ht="28.5" customHeight="1">
      <c r="B35" s="784" t="s">
        <v>66</v>
      </c>
      <c r="C35" s="785"/>
      <c r="D35" s="786"/>
      <c r="E35" s="781"/>
      <c r="F35" s="787"/>
      <c r="G35" s="788"/>
      <c r="H35" s="789"/>
      <c r="I35" s="789"/>
      <c r="J35" s="789"/>
      <c r="K35" s="789"/>
      <c r="L35" s="790"/>
      <c r="M35" s="746">
        <v>19</v>
      </c>
    </row>
    <row r="36" spans="2:13" ht="28.5" customHeight="1">
      <c r="B36" s="784" t="s">
        <v>714</v>
      </c>
      <c r="C36" s="785"/>
      <c r="D36" s="786"/>
      <c r="E36" s="781"/>
      <c r="F36" s="787"/>
      <c r="G36" s="788"/>
      <c r="H36" s="789"/>
      <c r="I36" s="789"/>
      <c r="J36" s="789"/>
      <c r="K36" s="789"/>
      <c r="L36" s="790"/>
      <c r="M36" s="746">
        <v>20</v>
      </c>
    </row>
    <row r="37" spans="2:13" ht="28.5" customHeight="1">
      <c r="B37" s="784" t="s">
        <v>66</v>
      </c>
      <c r="C37" s="785"/>
      <c r="D37" s="786"/>
      <c r="E37" s="781"/>
      <c r="F37" s="787"/>
      <c r="G37" s="788"/>
      <c r="H37" s="789"/>
      <c r="I37" s="789"/>
      <c r="J37" s="789"/>
      <c r="K37" s="789"/>
      <c r="L37" s="790"/>
      <c r="M37" s="746">
        <v>21</v>
      </c>
    </row>
    <row r="38" spans="2:13" ht="28.5" customHeight="1">
      <c r="B38" s="784" t="s">
        <v>715</v>
      </c>
      <c r="C38" s="785"/>
      <c r="D38" s="786"/>
      <c r="E38" s="781"/>
      <c r="F38" s="787">
        <v>450000</v>
      </c>
      <c r="G38" s="788" t="s">
        <v>716</v>
      </c>
      <c r="H38" s="789"/>
      <c r="I38" s="789"/>
      <c r="J38" s="789"/>
      <c r="K38" s="789"/>
      <c r="L38" s="790"/>
      <c r="M38" s="746">
        <v>22</v>
      </c>
    </row>
    <row r="39" spans="2:13" ht="28.5" customHeight="1">
      <c r="B39" s="784" t="s">
        <v>66</v>
      </c>
      <c r="C39" s="785"/>
      <c r="D39" s="786"/>
      <c r="E39" s="781"/>
      <c r="F39" s="787"/>
      <c r="G39" s="788"/>
      <c r="H39" s="789"/>
      <c r="I39" s="789"/>
      <c r="J39" s="789"/>
      <c r="K39" s="789"/>
      <c r="L39" s="790"/>
      <c r="M39" s="746">
        <v>23</v>
      </c>
    </row>
    <row r="40" spans="2:13" ht="28.5" customHeight="1">
      <c r="B40" s="784" t="s">
        <v>696</v>
      </c>
      <c r="C40" s="785"/>
      <c r="D40" s="786"/>
      <c r="E40" s="781"/>
      <c r="F40" s="787"/>
      <c r="G40" s="788"/>
      <c r="H40" s="789"/>
      <c r="I40" s="789"/>
      <c r="J40" s="789"/>
      <c r="K40" s="789"/>
      <c r="L40" s="790"/>
      <c r="M40" s="746">
        <v>24</v>
      </c>
    </row>
    <row r="41" spans="2:13" ht="28.5" customHeight="1">
      <c r="B41" s="784" t="s">
        <v>66</v>
      </c>
      <c r="C41" s="785"/>
      <c r="D41" s="786"/>
      <c r="E41" s="781"/>
      <c r="F41" s="787"/>
      <c r="G41" s="788"/>
      <c r="H41" s="789"/>
      <c r="I41" s="789"/>
      <c r="J41" s="789"/>
      <c r="K41" s="789"/>
      <c r="L41" s="790"/>
      <c r="M41" s="746">
        <v>25</v>
      </c>
    </row>
    <row r="42" spans="2:13" ht="28.5" customHeight="1">
      <c r="B42" s="784" t="s">
        <v>717</v>
      </c>
      <c r="C42" s="785"/>
      <c r="D42" s="786"/>
      <c r="E42" s="781"/>
      <c r="F42" s="787">
        <v>100000</v>
      </c>
      <c r="G42" s="788" t="s">
        <v>705</v>
      </c>
      <c r="H42" s="789"/>
      <c r="I42" s="789"/>
      <c r="J42" s="789"/>
      <c r="K42" s="789"/>
      <c r="L42" s="790"/>
      <c r="M42" s="746">
        <v>26</v>
      </c>
    </row>
    <row r="43" spans="2:13" ht="28.5" customHeight="1">
      <c r="B43" s="784" t="s">
        <v>66</v>
      </c>
      <c r="C43" s="785"/>
      <c r="D43" s="786"/>
      <c r="E43" s="781"/>
      <c r="F43" s="787"/>
      <c r="G43" s="788"/>
      <c r="H43" s="789"/>
      <c r="I43" s="789"/>
      <c r="J43" s="789"/>
      <c r="K43" s="789"/>
      <c r="L43" s="790"/>
      <c r="M43" s="746">
        <v>27</v>
      </c>
    </row>
    <row r="44" spans="2:13" ht="28.5" customHeight="1">
      <c r="B44" s="784" t="s">
        <v>718</v>
      </c>
      <c r="C44" s="785"/>
      <c r="D44" s="786"/>
      <c r="E44" s="781"/>
      <c r="F44" s="787">
        <v>150000</v>
      </c>
      <c r="G44" s="788" t="s">
        <v>713</v>
      </c>
      <c r="H44" s="789"/>
      <c r="I44" s="789"/>
      <c r="J44" s="789"/>
      <c r="K44" s="789"/>
      <c r="L44" s="790"/>
      <c r="M44" s="746">
        <v>28</v>
      </c>
    </row>
    <row r="45" spans="2:13" ht="28.5" customHeight="1">
      <c r="B45" s="784" t="s">
        <v>66</v>
      </c>
      <c r="C45" s="785"/>
      <c r="D45" s="786"/>
      <c r="E45" s="781"/>
      <c r="F45" s="787"/>
      <c r="G45" s="788"/>
      <c r="H45" s="789"/>
      <c r="I45" s="789"/>
      <c r="J45" s="789"/>
      <c r="K45" s="789"/>
      <c r="L45" s="790"/>
      <c r="M45" s="746">
        <v>29</v>
      </c>
    </row>
    <row r="46" spans="2:13" ht="28.5" customHeight="1">
      <c r="B46" s="784" t="s">
        <v>719</v>
      </c>
      <c r="C46" s="785"/>
      <c r="D46" s="786"/>
      <c r="E46" s="781"/>
      <c r="F46" s="787"/>
      <c r="G46" s="788"/>
      <c r="H46" s="789"/>
      <c r="I46" s="789"/>
      <c r="J46" s="789"/>
      <c r="K46" s="789"/>
      <c r="L46" s="790"/>
      <c r="M46" s="746">
        <v>30</v>
      </c>
    </row>
    <row r="47" spans="2:13" ht="28.5" customHeight="1">
      <c r="B47" s="784" t="s">
        <v>715</v>
      </c>
      <c r="C47" s="785"/>
      <c r="D47" s="792"/>
      <c r="E47" s="781"/>
      <c r="F47" s="787"/>
      <c r="G47" s="788"/>
      <c r="H47" s="789"/>
      <c r="I47" s="789"/>
      <c r="J47" s="789"/>
      <c r="K47" s="789"/>
      <c r="L47" s="790"/>
      <c r="M47" s="746">
        <v>31</v>
      </c>
    </row>
    <row r="48" spans="2:13" ht="28.5" customHeight="1">
      <c r="B48" s="911" t="s">
        <v>181</v>
      </c>
      <c r="C48" s="912"/>
      <c r="D48" s="913"/>
      <c r="E48" s="793"/>
      <c r="F48" s="794">
        <v>3970000</v>
      </c>
      <c r="G48" s="793"/>
      <c r="H48" s="795"/>
      <c r="I48" s="795"/>
      <c r="J48" s="795"/>
      <c r="K48" s="795"/>
      <c r="L48" s="796"/>
    </row>
    <row r="49" spans="2:2" ht="19.5" customHeight="1"/>
    <row r="50" spans="2:2">
      <c r="B50" s="306" t="s">
        <v>182</v>
      </c>
    </row>
  </sheetData>
  <sheetProtection formatCells="0" formatColumns="0" formatRows="0" insertColumns="0" insertRows="0" insertHyperlinks="0" deleteColumns="0" deleteRows="0" sort="0" autoFilter="0" pivotTables="0"/>
  <mergeCells count="15">
    <mergeCell ref="B3:I3"/>
    <mergeCell ref="C6:C8"/>
    <mergeCell ref="E6:E8"/>
    <mergeCell ref="G6:G8"/>
    <mergeCell ref="H6:H8"/>
    <mergeCell ref="I6:I8"/>
    <mergeCell ref="B48:D48"/>
    <mergeCell ref="J6:J8"/>
    <mergeCell ref="K6:K8"/>
    <mergeCell ref="L6:L8"/>
    <mergeCell ref="K11:K12"/>
    <mergeCell ref="L11:L12"/>
    <mergeCell ref="B16:D16"/>
    <mergeCell ref="E16:F16"/>
    <mergeCell ref="G16:L16"/>
  </mergeCells>
  <phoneticPr fontId="4"/>
  <printOptions horizontalCentered="1"/>
  <pageMargins left="0.62992125984251968" right="0.59055118110236227" top="0.59055118110236227" bottom="0.59055118110236227" header="0.51181102362204722" footer="0.51181102362204722"/>
  <pageSetup paperSize="9" scale="37" orientation="portrait" r:id="rId1"/>
  <headerFooter alignWithMargins="0"/>
  <colBreaks count="1" manualBreakCount="1">
    <brk id="12" max="49"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B0F0"/>
    <pageSetUpPr fitToPage="1"/>
  </sheetPr>
  <dimension ref="B1:Q94"/>
  <sheetViews>
    <sheetView view="pageBreakPreview" topLeftCell="A5" zoomScale="85" zoomScaleNormal="90" zoomScaleSheetLayoutView="85" workbookViewId="0">
      <selection activeCell="B12" sqref="B12"/>
    </sheetView>
  </sheetViews>
  <sheetFormatPr defaultRowHeight="13.5" outlineLevelCol="1"/>
  <cols>
    <col min="1" max="1" width="3.625" style="306" customWidth="1"/>
    <col min="2" max="9" width="22.5" style="306" customWidth="1"/>
    <col min="10" max="14" width="20.75" style="306" customWidth="1"/>
    <col min="15" max="15" width="5.625" style="306" customWidth="1" outlineLevel="1"/>
    <col min="16" max="17" width="9" style="306" customWidth="1" outlineLevel="1"/>
    <col min="18" max="263" width="9" style="306"/>
    <col min="264" max="264" width="15.75" style="306" customWidth="1"/>
    <col min="265" max="270" width="12.125" style="306" customWidth="1"/>
    <col min="271" max="271" width="11.875" style="306" customWidth="1"/>
    <col min="272" max="519" width="9" style="306"/>
    <col min="520" max="520" width="15.75" style="306" customWidth="1"/>
    <col min="521" max="526" width="12.125" style="306" customWidth="1"/>
    <col min="527" max="527" width="11.875" style="306" customWidth="1"/>
    <col min="528" max="775" width="9" style="306"/>
    <col min="776" max="776" width="15.75" style="306" customWidth="1"/>
    <col min="777" max="782" width="12.125" style="306" customWidth="1"/>
    <col min="783" max="783" width="11.875" style="306" customWidth="1"/>
    <col min="784" max="1031" width="9" style="306"/>
    <col min="1032" max="1032" width="15.75" style="306" customWidth="1"/>
    <col min="1033" max="1038" width="12.125" style="306" customWidth="1"/>
    <col min="1039" max="1039" width="11.875" style="306" customWidth="1"/>
    <col min="1040" max="1287" width="9" style="306"/>
    <col min="1288" max="1288" width="15.75" style="306" customWidth="1"/>
    <col min="1289" max="1294" width="12.125" style="306" customWidth="1"/>
    <col min="1295" max="1295" width="11.875" style="306" customWidth="1"/>
    <col min="1296" max="1543" width="9" style="306"/>
    <col min="1544" max="1544" width="15.75" style="306" customWidth="1"/>
    <col min="1545" max="1550" width="12.125" style="306" customWidth="1"/>
    <col min="1551" max="1551" width="11.875" style="306" customWidth="1"/>
    <col min="1552" max="1799" width="9" style="306"/>
    <col min="1800" max="1800" width="15.75" style="306" customWidth="1"/>
    <col min="1801" max="1806" width="12.125" style="306" customWidth="1"/>
    <col min="1807" max="1807" width="11.875" style="306" customWidth="1"/>
    <col min="1808" max="2055" width="9" style="306"/>
    <col min="2056" max="2056" width="15.75" style="306" customWidth="1"/>
    <col min="2057" max="2062" width="12.125" style="306" customWidth="1"/>
    <col min="2063" max="2063" width="11.875" style="306" customWidth="1"/>
    <col min="2064" max="2311" width="9" style="306"/>
    <col min="2312" max="2312" width="15.75" style="306" customWidth="1"/>
    <col min="2313" max="2318" width="12.125" style="306" customWidth="1"/>
    <col min="2319" max="2319" width="11.875" style="306" customWidth="1"/>
    <col min="2320" max="2567" width="9" style="306"/>
    <col min="2568" max="2568" width="15.75" style="306" customWidth="1"/>
    <col min="2569" max="2574" width="12.125" style="306" customWidth="1"/>
    <col min="2575" max="2575" width="11.875" style="306" customWidth="1"/>
    <col min="2576" max="2823" width="9" style="306"/>
    <col min="2824" max="2824" width="15.75" style="306" customWidth="1"/>
    <col min="2825" max="2830" width="12.125" style="306" customWidth="1"/>
    <col min="2831" max="2831" width="11.875" style="306" customWidth="1"/>
    <col min="2832" max="3079" width="9" style="306"/>
    <col min="3080" max="3080" width="15.75" style="306" customWidth="1"/>
    <col min="3081" max="3086" width="12.125" style="306" customWidth="1"/>
    <col min="3087" max="3087" width="11.875" style="306" customWidth="1"/>
    <col min="3088" max="3335" width="9" style="306"/>
    <col min="3336" max="3336" width="15.75" style="306" customWidth="1"/>
    <col min="3337" max="3342" width="12.125" style="306" customWidth="1"/>
    <col min="3343" max="3343" width="11.875" style="306" customWidth="1"/>
    <col min="3344" max="3591" width="9" style="306"/>
    <col min="3592" max="3592" width="15.75" style="306" customWidth="1"/>
    <col min="3593" max="3598" width="12.125" style="306" customWidth="1"/>
    <col min="3599" max="3599" width="11.875" style="306" customWidth="1"/>
    <col min="3600" max="3847" width="9" style="306"/>
    <col min="3848" max="3848" width="15.75" style="306" customWidth="1"/>
    <col min="3849" max="3854" width="12.125" style="306" customWidth="1"/>
    <col min="3855" max="3855" width="11.875" style="306" customWidth="1"/>
    <col min="3856" max="4103" width="9" style="306"/>
    <col min="4104" max="4104" width="15.75" style="306" customWidth="1"/>
    <col min="4105" max="4110" width="12.125" style="306" customWidth="1"/>
    <col min="4111" max="4111" width="11.875" style="306" customWidth="1"/>
    <col min="4112" max="4359" width="9" style="306"/>
    <col min="4360" max="4360" width="15.75" style="306" customWidth="1"/>
    <col min="4361" max="4366" width="12.125" style="306" customWidth="1"/>
    <col min="4367" max="4367" width="11.875" style="306" customWidth="1"/>
    <col min="4368" max="4615" width="9" style="306"/>
    <col min="4616" max="4616" width="15.75" style="306" customWidth="1"/>
    <col min="4617" max="4622" width="12.125" style="306" customWidth="1"/>
    <col min="4623" max="4623" width="11.875" style="306" customWidth="1"/>
    <col min="4624" max="4871" width="9" style="306"/>
    <col min="4872" max="4872" width="15.75" style="306" customWidth="1"/>
    <col min="4873" max="4878" width="12.125" style="306" customWidth="1"/>
    <col min="4879" max="4879" width="11.875" style="306" customWidth="1"/>
    <col min="4880" max="5127" width="9" style="306"/>
    <col min="5128" max="5128" width="15.75" style="306" customWidth="1"/>
    <col min="5129" max="5134" width="12.125" style="306" customWidth="1"/>
    <col min="5135" max="5135" width="11.875" style="306" customWidth="1"/>
    <col min="5136" max="5383" width="9" style="306"/>
    <col min="5384" max="5384" width="15.75" style="306" customWidth="1"/>
    <col min="5385" max="5390" width="12.125" style="306" customWidth="1"/>
    <col min="5391" max="5391" width="11.875" style="306" customWidth="1"/>
    <col min="5392" max="5639" width="9" style="306"/>
    <col min="5640" max="5640" width="15.75" style="306" customWidth="1"/>
    <col min="5641" max="5646" width="12.125" style="306" customWidth="1"/>
    <col min="5647" max="5647" width="11.875" style="306" customWidth="1"/>
    <col min="5648" max="5895" width="9" style="306"/>
    <col min="5896" max="5896" width="15.75" style="306" customWidth="1"/>
    <col min="5897" max="5902" width="12.125" style="306" customWidth="1"/>
    <col min="5903" max="5903" width="11.875" style="306" customWidth="1"/>
    <col min="5904" max="6151" width="9" style="306"/>
    <col min="6152" max="6152" width="15.75" style="306" customWidth="1"/>
    <col min="6153" max="6158" width="12.125" style="306" customWidth="1"/>
    <col min="6159" max="6159" width="11.875" style="306" customWidth="1"/>
    <col min="6160" max="6407" width="9" style="306"/>
    <col min="6408" max="6408" width="15.75" style="306" customWidth="1"/>
    <col min="6409" max="6414" width="12.125" style="306" customWidth="1"/>
    <col min="6415" max="6415" width="11.875" style="306" customWidth="1"/>
    <col min="6416" max="6663" width="9" style="306"/>
    <col min="6664" max="6664" width="15.75" style="306" customWidth="1"/>
    <col min="6665" max="6670" width="12.125" style="306" customWidth="1"/>
    <col min="6671" max="6671" width="11.875" style="306" customWidth="1"/>
    <col min="6672" max="6919" width="9" style="306"/>
    <col min="6920" max="6920" width="15.75" style="306" customWidth="1"/>
    <col min="6921" max="6926" width="12.125" style="306" customWidth="1"/>
    <col min="6927" max="6927" width="11.875" style="306" customWidth="1"/>
    <col min="6928" max="7175" width="9" style="306"/>
    <col min="7176" max="7176" width="15.75" style="306" customWidth="1"/>
    <col min="7177" max="7182" width="12.125" style="306" customWidth="1"/>
    <col min="7183" max="7183" width="11.875" style="306" customWidth="1"/>
    <col min="7184" max="7431" width="9" style="306"/>
    <col min="7432" max="7432" width="15.75" style="306" customWidth="1"/>
    <col min="7433" max="7438" width="12.125" style="306" customWidth="1"/>
    <col min="7439" max="7439" width="11.875" style="306" customWidth="1"/>
    <col min="7440" max="7687" width="9" style="306"/>
    <col min="7688" max="7688" width="15.75" style="306" customWidth="1"/>
    <col min="7689" max="7694" width="12.125" style="306" customWidth="1"/>
    <col min="7695" max="7695" width="11.875" style="306" customWidth="1"/>
    <col min="7696" max="7943" width="9" style="306"/>
    <col min="7944" max="7944" width="15.75" style="306" customWidth="1"/>
    <col min="7945" max="7950" width="12.125" style="306" customWidth="1"/>
    <col min="7951" max="7951" width="11.875" style="306" customWidth="1"/>
    <col min="7952" max="8199" width="9" style="306"/>
    <col min="8200" max="8200" width="15.75" style="306" customWidth="1"/>
    <col min="8201" max="8206" width="12.125" style="306" customWidth="1"/>
    <col min="8207" max="8207" width="11.875" style="306" customWidth="1"/>
    <col min="8208" max="8455" width="9" style="306"/>
    <col min="8456" max="8456" width="15.75" style="306" customWidth="1"/>
    <col min="8457" max="8462" width="12.125" style="306" customWidth="1"/>
    <col min="8463" max="8463" width="11.875" style="306" customWidth="1"/>
    <col min="8464" max="8711" width="9" style="306"/>
    <col min="8712" max="8712" width="15.75" style="306" customWidth="1"/>
    <col min="8713" max="8718" width="12.125" style="306" customWidth="1"/>
    <col min="8719" max="8719" width="11.875" style="306" customWidth="1"/>
    <col min="8720" max="8967" width="9" style="306"/>
    <col min="8968" max="8968" width="15.75" style="306" customWidth="1"/>
    <col min="8969" max="8974" width="12.125" style="306" customWidth="1"/>
    <col min="8975" max="8975" width="11.875" style="306" customWidth="1"/>
    <col min="8976" max="9223" width="9" style="306"/>
    <col min="9224" max="9224" width="15.75" style="306" customWidth="1"/>
    <col min="9225" max="9230" width="12.125" style="306" customWidth="1"/>
    <col min="9231" max="9231" width="11.875" style="306" customWidth="1"/>
    <col min="9232" max="9479" width="9" style="306"/>
    <col min="9480" max="9480" width="15.75" style="306" customWidth="1"/>
    <col min="9481" max="9486" width="12.125" style="306" customWidth="1"/>
    <col min="9487" max="9487" width="11.875" style="306" customWidth="1"/>
    <col min="9488" max="9735" width="9" style="306"/>
    <col min="9736" max="9736" width="15.75" style="306" customWidth="1"/>
    <col min="9737" max="9742" width="12.125" style="306" customWidth="1"/>
    <col min="9743" max="9743" width="11.875" style="306" customWidth="1"/>
    <col min="9744" max="9991" width="9" style="306"/>
    <col min="9992" max="9992" width="15.75" style="306" customWidth="1"/>
    <col min="9993" max="9998" width="12.125" style="306" customWidth="1"/>
    <col min="9999" max="9999" width="11.875" style="306" customWidth="1"/>
    <col min="10000" max="10247" width="9" style="306"/>
    <col min="10248" max="10248" width="15.75" style="306" customWidth="1"/>
    <col min="10249" max="10254" width="12.125" style="306" customWidth="1"/>
    <col min="10255" max="10255" width="11.875" style="306" customWidth="1"/>
    <col min="10256" max="10503" width="9" style="306"/>
    <col min="10504" max="10504" width="15.75" style="306" customWidth="1"/>
    <col min="10505" max="10510" width="12.125" style="306" customWidth="1"/>
    <col min="10511" max="10511" width="11.875" style="306" customWidth="1"/>
    <col min="10512" max="10759" width="9" style="306"/>
    <col min="10760" max="10760" width="15.75" style="306" customWidth="1"/>
    <col min="10761" max="10766" width="12.125" style="306" customWidth="1"/>
    <col min="10767" max="10767" width="11.875" style="306" customWidth="1"/>
    <col min="10768" max="11015" width="9" style="306"/>
    <col min="11016" max="11016" width="15.75" style="306" customWidth="1"/>
    <col min="11017" max="11022" width="12.125" style="306" customWidth="1"/>
    <col min="11023" max="11023" width="11.875" style="306" customWidth="1"/>
    <col min="11024" max="11271" width="9" style="306"/>
    <col min="11272" max="11272" width="15.75" style="306" customWidth="1"/>
    <col min="11273" max="11278" width="12.125" style="306" customWidth="1"/>
    <col min="11279" max="11279" width="11.875" style="306" customWidth="1"/>
    <col min="11280" max="11527" width="9" style="306"/>
    <col min="11528" max="11528" width="15.75" style="306" customWidth="1"/>
    <col min="11529" max="11534" width="12.125" style="306" customWidth="1"/>
    <col min="11535" max="11535" width="11.875" style="306" customWidth="1"/>
    <col min="11536" max="11783" width="9" style="306"/>
    <col min="11784" max="11784" width="15.75" style="306" customWidth="1"/>
    <col min="11785" max="11790" width="12.125" style="306" customWidth="1"/>
    <col min="11791" max="11791" width="11.875" style="306" customWidth="1"/>
    <col min="11792" max="12039" width="9" style="306"/>
    <col min="12040" max="12040" width="15.75" style="306" customWidth="1"/>
    <col min="12041" max="12046" width="12.125" style="306" customWidth="1"/>
    <col min="12047" max="12047" width="11.875" style="306" customWidth="1"/>
    <col min="12048" max="12295" width="9" style="306"/>
    <col min="12296" max="12296" width="15.75" style="306" customWidth="1"/>
    <col min="12297" max="12302" width="12.125" style="306" customWidth="1"/>
    <col min="12303" max="12303" width="11.875" style="306" customWidth="1"/>
    <col min="12304" max="12551" width="9" style="306"/>
    <col min="12552" max="12552" width="15.75" style="306" customWidth="1"/>
    <col min="12553" max="12558" width="12.125" style="306" customWidth="1"/>
    <col min="12559" max="12559" width="11.875" style="306" customWidth="1"/>
    <col min="12560" max="12807" width="9" style="306"/>
    <col min="12808" max="12808" width="15.75" style="306" customWidth="1"/>
    <col min="12809" max="12814" width="12.125" style="306" customWidth="1"/>
    <col min="12815" max="12815" width="11.875" style="306" customWidth="1"/>
    <col min="12816" max="13063" width="9" style="306"/>
    <col min="13064" max="13064" width="15.75" style="306" customWidth="1"/>
    <col min="13065" max="13070" width="12.125" style="306" customWidth="1"/>
    <col min="13071" max="13071" width="11.875" style="306" customWidth="1"/>
    <col min="13072" max="13319" width="9" style="306"/>
    <col min="13320" max="13320" width="15.75" style="306" customWidth="1"/>
    <col min="13321" max="13326" width="12.125" style="306" customWidth="1"/>
    <col min="13327" max="13327" width="11.875" style="306" customWidth="1"/>
    <col min="13328" max="13575" width="9" style="306"/>
    <col min="13576" max="13576" width="15.75" style="306" customWidth="1"/>
    <col min="13577" max="13582" width="12.125" style="306" customWidth="1"/>
    <col min="13583" max="13583" width="11.875" style="306" customWidth="1"/>
    <col min="13584" max="13831" width="9" style="306"/>
    <col min="13832" max="13832" width="15.75" style="306" customWidth="1"/>
    <col min="13833" max="13838" width="12.125" style="306" customWidth="1"/>
    <col min="13839" max="13839" width="11.875" style="306" customWidth="1"/>
    <col min="13840" max="14087" width="9" style="306"/>
    <col min="14088" max="14088" width="15.75" style="306" customWidth="1"/>
    <col min="14089" max="14094" width="12.125" style="306" customWidth="1"/>
    <col min="14095" max="14095" width="11.875" style="306" customWidth="1"/>
    <col min="14096" max="14343" width="9" style="306"/>
    <col min="14344" max="14344" width="15.75" style="306" customWidth="1"/>
    <col min="14345" max="14350" width="12.125" style="306" customWidth="1"/>
    <col min="14351" max="14351" width="11.875" style="306" customWidth="1"/>
    <col min="14352" max="14599" width="9" style="306"/>
    <col min="14600" max="14600" width="15.75" style="306" customWidth="1"/>
    <col min="14601" max="14606" width="12.125" style="306" customWidth="1"/>
    <col min="14607" max="14607" width="11.875" style="306" customWidth="1"/>
    <col min="14608" max="14855" width="9" style="306"/>
    <col min="14856" max="14856" width="15.75" style="306" customWidth="1"/>
    <col min="14857" max="14862" width="12.125" style="306" customWidth="1"/>
    <col min="14863" max="14863" width="11.875" style="306" customWidth="1"/>
    <col min="14864" max="15111" width="9" style="306"/>
    <col min="15112" max="15112" width="15.75" style="306" customWidth="1"/>
    <col min="15113" max="15118" width="12.125" style="306" customWidth="1"/>
    <col min="15119" max="15119" width="11.875" style="306" customWidth="1"/>
    <col min="15120" max="15367" width="9" style="306"/>
    <col min="15368" max="15368" width="15.75" style="306" customWidth="1"/>
    <col min="15369" max="15374" width="12.125" style="306" customWidth="1"/>
    <col min="15375" max="15375" width="11.875" style="306" customWidth="1"/>
    <col min="15376" max="15623" width="9" style="306"/>
    <col min="15624" max="15624" width="15.75" style="306" customWidth="1"/>
    <col min="15625" max="15630" width="12.125" style="306" customWidth="1"/>
    <col min="15631" max="15631" width="11.875" style="306" customWidth="1"/>
    <col min="15632" max="15879" width="9" style="306"/>
    <col min="15880" max="15880" width="15.75" style="306" customWidth="1"/>
    <col min="15881" max="15886" width="12.125" style="306" customWidth="1"/>
    <col min="15887" max="15887" width="11.875" style="306" customWidth="1"/>
    <col min="15888" max="16135" width="9" style="306"/>
    <col min="16136" max="16136" width="15.75" style="306" customWidth="1"/>
    <col min="16137" max="16142" width="12.125" style="306" customWidth="1"/>
    <col min="16143" max="16143" width="11.875" style="306" customWidth="1"/>
    <col min="16144" max="16384" width="9" style="306"/>
  </cols>
  <sheetData>
    <row r="1" spans="2:17" ht="16.5" customHeight="1">
      <c r="B1" s="304" t="s">
        <v>146</v>
      </c>
      <c r="C1" s="305"/>
    </row>
    <row r="2" spans="2:17" ht="13.5" customHeight="1"/>
    <row r="3" spans="2:17" ht="23.25" customHeight="1">
      <c r="B3" s="922" t="s">
        <v>147</v>
      </c>
      <c r="C3" s="922"/>
      <c r="D3" s="922"/>
      <c r="E3" s="922"/>
      <c r="F3" s="922"/>
      <c r="G3" s="922"/>
      <c r="H3" s="922"/>
      <c r="I3" s="922"/>
      <c r="J3" s="922"/>
      <c r="K3" s="922"/>
      <c r="L3" s="922"/>
      <c r="M3" s="922"/>
      <c r="N3" s="922"/>
    </row>
    <row r="4" spans="2:17" ht="13.5" customHeight="1">
      <c r="C4" s="307"/>
      <c r="D4" s="307"/>
      <c r="E4" s="307"/>
      <c r="F4" s="307"/>
      <c r="G4" s="307"/>
      <c r="H4" s="307"/>
      <c r="I4" s="307"/>
      <c r="J4" s="307"/>
      <c r="K4" s="307"/>
      <c r="L4" s="307"/>
      <c r="M4" s="307"/>
      <c r="N4" s="307"/>
    </row>
    <row r="5" spans="2:17" ht="23.25" customHeight="1">
      <c r="B5" s="304" t="str">
        <f>CONCATENATE(1,"　",第2号様式!L2,"所要額")</f>
        <v>1　臨床研修事業所要額</v>
      </c>
      <c r="C5" s="304"/>
    </row>
    <row r="6" spans="2:17" ht="17.25" customHeight="1">
      <c r="B6" s="308"/>
      <c r="C6" s="927" t="s">
        <v>148</v>
      </c>
      <c r="D6" s="309" t="s">
        <v>149</v>
      </c>
      <c r="E6" s="937" t="s">
        <v>150</v>
      </c>
      <c r="F6" s="310" t="s">
        <v>151</v>
      </c>
      <c r="G6" s="927" t="s">
        <v>152</v>
      </c>
      <c r="H6" s="927" t="s">
        <v>153</v>
      </c>
      <c r="I6" s="927" t="s">
        <v>154</v>
      </c>
      <c r="J6" s="939" t="s">
        <v>155</v>
      </c>
      <c r="K6" s="929" t="s">
        <v>634</v>
      </c>
      <c r="L6" s="929" t="s">
        <v>635</v>
      </c>
      <c r="M6" s="927" t="s">
        <v>156</v>
      </c>
      <c r="N6" s="929" t="s">
        <v>157</v>
      </c>
      <c r="Q6" s="306" t="str">
        <f>第2号様式!L2</f>
        <v>臨床研修事業</v>
      </c>
    </row>
    <row r="7" spans="2:17" ht="17.25" customHeight="1">
      <c r="B7" s="311" t="s">
        <v>158</v>
      </c>
      <c r="C7" s="928"/>
      <c r="D7" s="312" t="s">
        <v>159</v>
      </c>
      <c r="E7" s="938"/>
      <c r="F7" s="313" t="s">
        <v>160</v>
      </c>
      <c r="G7" s="928"/>
      <c r="H7" s="928"/>
      <c r="I7" s="928"/>
      <c r="J7" s="930"/>
      <c r="K7" s="930"/>
      <c r="L7" s="933"/>
      <c r="M7" s="928"/>
      <c r="N7" s="930"/>
    </row>
    <row r="8" spans="2:17" ht="17.25" customHeight="1">
      <c r="B8" s="314"/>
      <c r="C8" s="928"/>
      <c r="D8" s="312" t="s">
        <v>161</v>
      </c>
      <c r="E8" s="938"/>
      <c r="F8" s="313" t="s">
        <v>162</v>
      </c>
      <c r="G8" s="928"/>
      <c r="H8" s="928"/>
      <c r="I8" s="928"/>
      <c r="J8" s="930"/>
      <c r="K8" s="930"/>
      <c r="L8" s="933"/>
      <c r="M8" s="928"/>
      <c r="N8" s="930"/>
    </row>
    <row r="9" spans="2:17" ht="17.25" customHeight="1">
      <c r="B9" s="315"/>
      <c r="C9" s="316" t="s">
        <v>163</v>
      </c>
      <c r="D9" s="317" t="s">
        <v>164</v>
      </c>
      <c r="E9" s="317" t="s">
        <v>165</v>
      </c>
      <c r="F9" s="316" t="s">
        <v>166</v>
      </c>
      <c r="G9" s="316" t="s">
        <v>167</v>
      </c>
      <c r="H9" s="316" t="s">
        <v>168</v>
      </c>
      <c r="I9" s="316" t="s">
        <v>169</v>
      </c>
      <c r="J9" s="316" t="s">
        <v>170</v>
      </c>
      <c r="K9" s="316" t="s">
        <v>171</v>
      </c>
      <c r="L9" s="316" t="s">
        <v>172</v>
      </c>
      <c r="M9" s="316" t="s">
        <v>258</v>
      </c>
      <c r="N9" s="316" t="s">
        <v>259</v>
      </c>
    </row>
    <row r="10" spans="2:17" ht="16.5" customHeight="1">
      <c r="B10" s="318"/>
      <c r="C10" s="319" t="s">
        <v>173</v>
      </c>
      <c r="D10" s="319" t="s">
        <v>173</v>
      </c>
      <c r="E10" s="320" t="s">
        <v>173</v>
      </c>
      <c r="F10" s="319" t="s">
        <v>173</v>
      </c>
      <c r="G10" s="319" t="s">
        <v>174</v>
      </c>
      <c r="H10" s="319" t="s">
        <v>173</v>
      </c>
      <c r="I10" s="319" t="s">
        <v>175</v>
      </c>
      <c r="J10" s="319" t="s">
        <v>173</v>
      </c>
      <c r="K10" s="319"/>
      <c r="L10" s="319"/>
      <c r="M10" s="319" t="s">
        <v>175</v>
      </c>
      <c r="N10" s="319" t="s">
        <v>173</v>
      </c>
    </row>
    <row r="11" spans="2:17" ht="26.25" customHeight="1">
      <c r="B11" s="330" t="str">
        <f>IFERROR(VLOOKUP(第2号様式!$L$2,様式リスト!$B$3:$BZ$5,O11,0),"")</f>
        <v>教育指導経費</v>
      </c>
      <c r="C11" s="552"/>
      <c r="D11" s="553"/>
      <c r="E11" s="332" t="str">
        <f>IF(C11="","",C11-D11)</f>
        <v/>
      </c>
      <c r="F11" s="331">
        <f>F90</f>
        <v>0</v>
      </c>
      <c r="G11" s="553"/>
      <c r="H11" s="333" t="str">
        <f>IF(G11="","",MIN(F11:G11))</f>
        <v/>
      </c>
      <c r="I11" s="333" t="str">
        <f>IF(E11="","",IF(OR($Q$6=様式リスト!$B$10,$Q$6=様式リスト!$B$11),MIN(E11,H11)*0.5,MIN(E11,H11)))</f>
        <v/>
      </c>
      <c r="J11" s="333" t="str">
        <f>IF(I11="","0",IFERROR(ROUNDDOWN(I11,-3),""))</f>
        <v>0</v>
      </c>
      <c r="K11" s="573"/>
      <c r="L11" s="333">
        <f>J11-K11</f>
        <v>0</v>
      </c>
      <c r="M11" s="931"/>
      <c r="N11" s="931"/>
      <c r="O11" s="306">
        <v>76</v>
      </c>
    </row>
    <row r="12" spans="2:17" ht="26.25" customHeight="1">
      <c r="B12" s="334" t="str">
        <f>IFERROR(VLOOKUP(第2号様式!$L$2,様式リスト!$B$3:$BZ$5,O12,0),"")</f>
        <v>地域協議会経費</v>
      </c>
      <c r="C12" s="554"/>
      <c r="D12" s="555"/>
      <c r="E12" s="336" t="str">
        <f>IF(C12="","",C12-D12)</f>
        <v/>
      </c>
      <c r="F12" s="553"/>
      <c r="G12" s="553"/>
      <c r="H12" s="337" t="str">
        <f>IF(G12="","",MIN(F12:G12))</f>
        <v/>
      </c>
      <c r="I12" s="337" t="str">
        <f>IF(E12="","",IF(OR($Q$6=様式リスト!$B$10,$Q$6=様式リスト!$B$11),MIN(E12,H12)*0.5,MIN(E12,H12)))</f>
        <v/>
      </c>
      <c r="J12" s="333" t="str">
        <f>IF(I12="","0",IFERROR(ROUNDDOWN(I12,-3),""))</f>
        <v>0</v>
      </c>
      <c r="K12" s="573"/>
      <c r="L12" s="333">
        <f>J12-K12</f>
        <v>0</v>
      </c>
      <c r="M12" s="932"/>
      <c r="N12" s="932"/>
      <c r="O12" s="306">
        <v>77</v>
      </c>
    </row>
    <row r="13" spans="2:17" ht="24" customHeight="1">
      <c r="B13" s="147" t="s">
        <v>176</v>
      </c>
      <c r="C13" s="338" t="str">
        <f>IF(SUM(C11:C12)=0,"",SUM(C11:C12))</f>
        <v/>
      </c>
      <c r="D13" s="338" t="str">
        <f t="shared" ref="D13:I13" si="0">IF(SUM(D11:D12)=0,"",SUM(D11:D12))</f>
        <v/>
      </c>
      <c r="E13" s="338" t="str">
        <f t="shared" si="0"/>
        <v/>
      </c>
      <c r="F13" s="338" t="str">
        <f>IF(SUM(F11:F12)=0,"",SUM(F11:F12))</f>
        <v/>
      </c>
      <c r="G13" s="338" t="str">
        <f>IF(SUM(G11:G12)=0,"",SUM(G11:G12))</f>
        <v/>
      </c>
      <c r="H13" s="338" t="str">
        <f>IF(SUM(H11:H12)=0,"",SUM(H11:H12))</f>
        <v/>
      </c>
      <c r="I13" s="338" t="str">
        <f t="shared" si="0"/>
        <v/>
      </c>
      <c r="J13" s="338" t="str">
        <f>IF(SUM(J11:J12)=0,"",SUM(J11:J12))</f>
        <v/>
      </c>
      <c r="K13" s="338"/>
      <c r="L13" s="338"/>
      <c r="M13" s="338" t="str">
        <f>IF(SUM(M11:M11)=0,"",SUM(M11:M11))</f>
        <v/>
      </c>
      <c r="N13" s="338" t="str">
        <f>IF(SUM(N11:N11)=0,"",SUM(N11:N11))</f>
        <v/>
      </c>
    </row>
    <row r="14" spans="2:17" ht="16.5" customHeight="1">
      <c r="C14" s="321"/>
      <c r="D14" s="321"/>
    </row>
    <row r="15" spans="2:17" ht="23.25" customHeight="1">
      <c r="B15" s="304" t="s">
        <v>177</v>
      </c>
    </row>
    <row r="16" spans="2:17" ht="18" customHeight="1">
      <c r="B16" s="934" t="s">
        <v>178</v>
      </c>
      <c r="C16" s="935"/>
      <c r="D16" s="936"/>
      <c r="E16" s="934" t="s">
        <v>179</v>
      </c>
      <c r="F16" s="936"/>
      <c r="G16" s="934" t="s">
        <v>180</v>
      </c>
      <c r="H16" s="935"/>
      <c r="I16" s="935"/>
      <c r="J16" s="935"/>
      <c r="K16" s="935"/>
      <c r="L16" s="935"/>
      <c r="M16" s="935"/>
      <c r="N16" s="936"/>
    </row>
    <row r="17" spans="2:15" ht="18" customHeight="1">
      <c r="B17" s="940"/>
      <c r="C17" s="941"/>
      <c r="D17" s="942"/>
      <c r="E17" s="323"/>
      <c r="F17" s="324" t="s">
        <v>175</v>
      </c>
      <c r="G17" s="325"/>
      <c r="H17" s="304"/>
      <c r="I17" s="304"/>
      <c r="J17" s="304"/>
      <c r="K17" s="304"/>
      <c r="L17" s="304"/>
      <c r="M17" s="504"/>
      <c r="N17" s="505"/>
    </row>
    <row r="18" spans="2:15" ht="18" customHeight="1">
      <c r="B18" s="943" t="str">
        <f>IFERROR(VLOOKUP(第2号様式!$L$2,様式リスト!$B$3:$BZ$8,O18,0),"")</f>
        <v>（Ⅰ　教育指導経費）</v>
      </c>
      <c r="C18" s="944"/>
      <c r="D18" s="945"/>
      <c r="E18" s="323"/>
      <c r="F18" s="556"/>
      <c r="G18" s="325"/>
      <c r="H18" s="304"/>
      <c r="I18" s="304"/>
      <c r="J18" s="304"/>
      <c r="K18" s="304"/>
      <c r="L18" s="304"/>
      <c r="M18" s="304"/>
      <c r="N18" s="322"/>
      <c r="O18" s="306">
        <v>4</v>
      </c>
    </row>
    <row r="19" spans="2:15" ht="18" customHeight="1">
      <c r="B19" s="943" t="str">
        <f>IFERROR(VLOOKUP(第2号様式!$L$2,様式リスト!$B$3:$BZ$8,O19,0),"")</f>
        <v>１　研修管理委員会等経費</v>
      </c>
      <c r="C19" s="944"/>
      <c r="D19" s="945"/>
      <c r="E19" s="323"/>
      <c r="F19" s="556"/>
      <c r="G19" s="325"/>
      <c r="H19" s="304"/>
      <c r="I19" s="304"/>
      <c r="J19" s="304"/>
      <c r="K19" s="304"/>
      <c r="L19" s="304"/>
      <c r="M19" s="304"/>
      <c r="N19" s="322"/>
      <c r="O19" s="306">
        <v>5</v>
      </c>
    </row>
    <row r="20" spans="2:15" ht="18" customHeight="1">
      <c r="B20" s="943" t="str">
        <f>IFERROR(VLOOKUP(第2号様式!$L$2,様式リスト!$B$3:$BZ$8,O20,0),"")</f>
        <v>諸謝金</v>
      </c>
      <c r="C20" s="944"/>
      <c r="D20" s="945"/>
      <c r="E20" s="323"/>
      <c r="F20" s="556"/>
      <c r="G20" s="323"/>
      <c r="H20" s="304"/>
      <c r="I20" s="304"/>
      <c r="J20" s="304"/>
      <c r="K20" s="304"/>
      <c r="L20" s="304"/>
      <c r="M20" s="304"/>
      <c r="N20" s="322"/>
      <c r="O20" s="306">
        <v>6</v>
      </c>
    </row>
    <row r="21" spans="2:15" ht="18" customHeight="1">
      <c r="B21" s="943" t="str">
        <f>IFERROR(VLOOKUP(第2号様式!$L$2,様式リスト!$B$3:$BZ$8,O21,0),"")</f>
        <v>旅費</v>
      </c>
      <c r="C21" s="944"/>
      <c r="D21" s="945"/>
      <c r="E21" s="323"/>
      <c r="F21" s="556"/>
      <c r="G21" s="323"/>
      <c r="H21" s="304"/>
      <c r="I21" s="304"/>
      <c r="J21" s="304"/>
      <c r="K21" s="304"/>
      <c r="L21" s="304"/>
      <c r="M21" s="304"/>
      <c r="N21" s="322"/>
      <c r="O21" s="306">
        <v>7</v>
      </c>
    </row>
    <row r="22" spans="2:15" ht="18" customHeight="1">
      <c r="B22" s="943" t="str">
        <f>IFERROR(VLOOKUP(第2号様式!$L$2,様式リスト!$B$3:$BZ$8,O22,0),"")</f>
        <v>消耗品費</v>
      </c>
      <c r="C22" s="944"/>
      <c r="D22" s="945"/>
      <c r="E22" s="323"/>
      <c r="F22" s="556"/>
      <c r="G22" s="323"/>
      <c r="H22" s="304"/>
      <c r="I22" s="304"/>
      <c r="J22" s="304"/>
      <c r="K22" s="304"/>
      <c r="L22" s="304"/>
      <c r="M22" s="304"/>
      <c r="N22" s="322"/>
      <c r="O22" s="306">
        <v>8</v>
      </c>
    </row>
    <row r="23" spans="2:15" ht="18" customHeight="1">
      <c r="B23" s="943" t="str">
        <f>IFERROR(VLOOKUP(第2号様式!$L$2,様式リスト!$B$3:$BZ$8,O23,0),"")</f>
        <v>印刷製本費</v>
      </c>
      <c r="C23" s="944"/>
      <c r="D23" s="945"/>
      <c r="E23" s="323"/>
      <c r="F23" s="556"/>
      <c r="G23" s="323"/>
      <c r="H23" s="304"/>
      <c r="I23" s="304"/>
      <c r="J23" s="304"/>
      <c r="K23" s="304"/>
      <c r="L23" s="304"/>
      <c r="M23" s="304"/>
      <c r="N23" s="322"/>
      <c r="O23" s="306">
        <v>9</v>
      </c>
    </row>
    <row r="24" spans="2:15" ht="18" customHeight="1">
      <c r="B24" s="943" t="str">
        <f>IFERROR(VLOOKUP(第2号様式!$L$2,様式リスト!$B$3:$BZ$8,O24,0),"")</f>
        <v>通信運搬費</v>
      </c>
      <c r="C24" s="944"/>
      <c r="D24" s="945"/>
      <c r="E24" s="323"/>
      <c r="F24" s="556"/>
      <c r="G24" s="323"/>
      <c r="H24" s="304"/>
      <c r="I24" s="304"/>
      <c r="J24" s="304"/>
      <c r="K24" s="304"/>
      <c r="L24" s="304"/>
      <c r="M24" s="304"/>
      <c r="N24" s="322"/>
      <c r="O24" s="306">
        <v>10</v>
      </c>
    </row>
    <row r="25" spans="2:15" ht="18" customHeight="1">
      <c r="B25" s="943" t="str">
        <f>IFERROR(VLOOKUP(第2号様式!$L$2,様式リスト!$B$3:$BZ$8,O25,0),"")</f>
        <v>会議費</v>
      </c>
      <c r="C25" s="944"/>
      <c r="D25" s="945"/>
      <c r="E25" s="323"/>
      <c r="F25" s="556"/>
      <c r="G25" s="323"/>
      <c r="H25" s="304"/>
      <c r="I25" s="304"/>
      <c r="J25" s="304"/>
      <c r="K25" s="304"/>
      <c r="L25" s="304"/>
      <c r="M25" s="304"/>
      <c r="N25" s="322"/>
      <c r="O25" s="306">
        <v>11</v>
      </c>
    </row>
    <row r="26" spans="2:15" ht="18" customHeight="1">
      <c r="B26" s="943" t="str">
        <f>IFERROR(VLOOKUP(第2号様式!$L$2,様式リスト!$B$3:$BZ$8,O26,0),"")</f>
        <v xml:space="preserve"> </v>
      </c>
      <c r="C26" s="944"/>
      <c r="D26" s="945"/>
      <c r="E26" s="323"/>
      <c r="F26" s="556"/>
      <c r="G26" s="323"/>
      <c r="H26" s="304"/>
      <c r="I26" s="304"/>
      <c r="J26" s="304"/>
      <c r="K26" s="304"/>
      <c r="L26" s="304"/>
      <c r="M26" s="304"/>
      <c r="N26" s="322"/>
      <c r="O26" s="306">
        <v>12</v>
      </c>
    </row>
    <row r="27" spans="2:15" ht="18" customHeight="1">
      <c r="B27" s="943" t="str">
        <f>IFERROR(VLOOKUP(第2号様式!$L$2,様式リスト!$B$3:$BZ$8,O27,0),"")</f>
        <v>２　プログラム責任者人件費（プログラム管理に係るもの）</v>
      </c>
      <c r="C27" s="944"/>
      <c r="D27" s="945"/>
      <c r="E27" s="323"/>
      <c r="F27" s="556"/>
      <c r="G27" s="323"/>
      <c r="H27" s="304"/>
      <c r="I27" s="304"/>
      <c r="J27" s="304"/>
      <c r="K27" s="304"/>
      <c r="L27" s="304"/>
      <c r="M27" s="304"/>
      <c r="N27" s="322"/>
      <c r="O27" s="306">
        <v>13</v>
      </c>
    </row>
    <row r="28" spans="2:15" ht="18" customHeight="1">
      <c r="B28" s="943" t="str">
        <f>IFERROR(VLOOKUP(第2号様式!$L$2,様式リスト!$B$3:$BZ$8,O28,0),"")</f>
        <v>職員基本給</v>
      </c>
      <c r="C28" s="944"/>
      <c r="D28" s="945"/>
      <c r="E28" s="323"/>
      <c r="F28" s="556"/>
      <c r="G28" s="323"/>
      <c r="H28" s="304"/>
      <c r="I28" s="304"/>
      <c r="J28" s="304"/>
      <c r="K28" s="304"/>
      <c r="L28" s="304"/>
      <c r="M28" s="304"/>
      <c r="N28" s="322"/>
      <c r="O28" s="306">
        <v>14</v>
      </c>
    </row>
    <row r="29" spans="2:15" ht="18" customHeight="1">
      <c r="B29" s="943" t="str">
        <f>IFERROR(VLOOKUP(第2号様式!$L$2,様式リスト!$B$3:$BZ$8,O29,0),"")</f>
        <v>職員諸手当</v>
      </c>
      <c r="C29" s="944"/>
      <c r="D29" s="945"/>
      <c r="E29" s="323"/>
      <c r="F29" s="556"/>
      <c r="G29" s="323"/>
      <c r="H29" s="304"/>
      <c r="I29" s="304"/>
      <c r="J29" s="304"/>
      <c r="K29" s="304"/>
      <c r="L29" s="304"/>
      <c r="M29" s="304"/>
      <c r="N29" s="322"/>
      <c r="O29" s="306">
        <v>15</v>
      </c>
    </row>
    <row r="30" spans="2:15" ht="18" customHeight="1">
      <c r="B30" s="943" t="str">
        <f>IFERROR(VLOOKUP(第2号様式!$L$2,様式リスト!$B$3:$BZ$8,O30,0),"")</f>
        <v>　</v>
      </c>
      <c r="C30" s="944"/>
      <c r="D30" s="945"/>
      <c r="E30" s="323"/>
      <c r="F30" s="556"/>
      <c r="G30" s="323"/>
      <c r="H30" s="304"/>
      <c r="I30" s="304"/>
      <c r="J30" s="304"/>
      <c r="K30" s="304"/>
      <c r="L30" s="304"/>
      <c r="M30" s="304"/>
      <c r="N30" s="322"/>
      <c r="O30" s="306">
        <v>16</v>
      </c>
    </row>
    <row r="31" spans="2:15" ht="18" customHeight="1">
      <c r="B31" s="943" t="str">
        <f>IFERROR(VLOOKUP(第2号様式!$L$2,様式リスト!$B$3:$BZ$8,O31,0),"")</f>
        <v>３　指導医及びプログラム責任者の補助者雇上経費</v>
      </c>
      <c r="C31" s="944"/>
      <c r="D31" s="945"/>
      <c r="E31" s="323"/>
      <c r="F31" s="556"/>
      <c r="G31" s="323"/>
      <c r="H31" s="304"/>
      <c r="I31" s="304"/>
      <c r="J31" s="304"/>
      <c r="K31" s="304"/>
      <c r="L31" s="304"/>
      <c r="M31" s="304"/>
      <c r="N31" s="322"/>
      <c r="O31" s="306">
        <v>17</v>
      </c>
    </row>
    <row r="32" spans="2:15" ht="18" customHeight="1">
      <c r="B32" s="943" t="str">
        <f>IFERROR(VLOOKUP(第2号様式!$L$2,様式リスト!$B$3:$BZ$8,O32,0),"")</f>
        <v>職員諸手当（非常勤）</v>
      </c>
      <c r="C32" s="944"/>
      <c r="D32" s="945"/>
      <c r="E32" s="323"/>
      <c r="F32" s="556"/>
      <c r="G32" s="323"/>
      <c r="H32" s="304"/>
      <c r="I32" s="304"/>
      <c r="J32" s="304"/>
      <c r="K32" s="304"/>
      <c r="L32" s="304"/>
      <c r="M32" s="304"/>
      <c r="N32" s="322"/>
      <c r="O32" s="306">
        <v>18</v>
      </c>
    </row>
    <row r="33" spans="2:15" ht="18" customHeight="1">
      <c r="B33" s="943" t="str">
        <f>IFERROR(VLOOKUP(第2号様式!$L$2,様式リスト!$B$3:$BZ$8,O33,0),"")</f>
        <v>非常勤職員手当</v>
      </c>
      <c r="C33" s="944"/>
      <c r="D33" s="945"/>
      <c r="E33" s="323"/>
      <c r="F33" s="556"/>
      <c r="G33" s="323"/>
      <c r="H33" s="304"/>
      <c r="I33" s="304"/>
      <c r="J33" s="304"/>
      <c r="K33" s="304"/>
      <c r="L33" s="304"/>
      <c r="M33" s="304"/>
      <c r="N33" s="322"/>
      <c r="O33" s="306">
        <v>19</v>
      </c>
    </row>
    <row r="34" spans="2:15" ht="18" customHeight="1">
      <c r="B34" s="943" t="str">
        <f>IFERROR(VLOOKUP(第2号様式!$L$2,様式リスト!$B$3:$BZ$8,O34,0),"")</f>
        <v>　</v>
      </c>
      <c r="C34" s="944"/>
      <c r="D34" s="945"/>
      <c r="E34" s="323"/>
      <c r="F34" s="556"/>
      <c r="G34" s="323"/>
      <c r="H34" s="304"/>
      <c r="I34" s="304"/>
      <c r="J34" s="304"/>
      <c r="K34" s="304"/>
      <c r="L34" s="304"/>
      <c r="M34" s="304"/>
      <c r="N34" s="322"/>
      <c r="O34" s="306">
        <v>20</v>
      </c>
    </row>
    <row r="35" spans="2:15" ht="18" customHeight="1">
      <c r="B35" s="943" t="str">
        <f>IFERROR(VLOOKUP(第2号様式!$L$2,様式リスト!$B$3:$BZ$8,O35,0),"")</f>
        <v>４　通信運搬費</v>
      </c>
      <c r="C35" s="944"/>
      <c r="D35" s="945"/>
      <c r="E35" s="323"/>
      <c r="F35" s="556"/>
      <c r="G35" s="323"/>
      <c r="H35" s="304"/>
      <c r="I35" s="304"/>
      <c r="J35" s="304"/>
      <c r="K35" s="304"/>
      <c r="L35" s="304"/>
      <c r="M35" s="304"/>
      <c r="N35" s="322"/>
      <c r="O35" s="306">
        <v>21</v>
      </c>
    </row>
    <row r="36" spans="2:15" ht="18" customHeight="1">
      <c r="B36" s="943" t="str">
        <f>IFERROR(VLOOKUP(第2号様式!$L$2,様式リスト!$B$3:$BZ$8,O36,0),"")</f>
        <v>　</v>
      </c>
      <c r="C36" s="944"/>
      <c r="D36" s="945"/>
      <c r="E36" s="323"/>
      <c r="F36" s="556"/>
      <c r="G36" s="323"/>
      <c r="H36" s="304"/>
      <c r="I36" s="304"/>
      <c r="J36" s="304"/>
      <c r="K36" s="304"/>
      <c r="L36" s="304"/>
      <c r="M36" s="304"/>
      <c r="N36" s="322"/>
      <c r="O36" s="306">
        <v>22</v>
      </c>
    </row>
    <row r="37" spans="2:15" ht="18" customHeight="1">
      <c r="B37" s="943" t="str">
        <f>IFERROR(VLOOKUP(第2号様式!$L$2,様式リスト!$B$3:$BZ$8,O37,0),"")</f>
        <v>５　指導医、プログラム責任者（研修医指導分）にかかる経費</v>
      </c>
      <c r="C37" s="944"/>
      <c r="D37" s="945"/>
      <c r="E37" s="323"/>
      <c r="F37" s="556"/>
      <c r="G37" s="323"/>
      <c r="H37" s="304"/>
      <c r="I37" s="304"/>
      <c r="J37" s="304"/>
      <c r="K37" s="304"/>
      <c r="L37" s="304"/>
      <c r="M37" s="304"/>
      <c r="N37" s="322"/>
      <c r="O37" s="306">
        <v>23</v>
      </c>
    </row>
    <row r="38" spans="2:15" ht="18" customHeight="1">
      <c r="B38" s="943" t="str">
        <f>IFERROR(VLOOKUP(第2号様式!$L$2,様式リスト!$B$3:$BZ$8,O38,0),"")</f>
        <v>職員基本給</v>
      </c>
      <c r="C38" s="944"/>
      <c r="D38" s="945"/>
      <c r="E38" s="323"/>
      <c r="F38" s="556"/>
      <c r="G38" s="323"/>
      <c r="H38" s="304"/>
      <c r="I38" s="304"/>
      <c r="J38" s="304"/>
      <c r="K38" s="304"/>
      <c r="L38" s="304"/>
      <c r="M38" s="304"/>
      <c r="N38" s="322"/>
      <c r="O38" s="306">
        <v>24</v>
      </c>
    </row>
    <row r="39" spans="2:15" ht="18" customHeight="1">
      <c r="B39" s="943" t="str">
        <f>IFERROR(VLOOKUP(第2号様式!$L$2,様式リスト!$B$3:$BZ$8,O39,0),"")</f>
        <v>職員諸手当</v>
      </c>
      <c r="C39" s="944"/>
      <c r="D39" s="945"/>
      <c r="E39" s="323"/>
      <c r="F39" s="556"/>
      <c r="G39" s="323"/>
      <c r="H39" s="304"/>
      <c r="I39" s="304"/>
      <c r="J39" s="304"/>
      <c r="K39" s="304"/>
      <c r="L39" s="304"/>
      <c r="M39" s="304"/>
      <c r="N39" s="322"/>
      <c r="O39" s="306">
        <v>25</v>
      </c>
    </row>
    <row r="40" spans="2:15" ht="18" customHeight="1">
      <c r="B40" s="943" t="str">
        <f>IFERROR(VLOOKUP(第2号様式!$L$2,様式リスト!$B$3:$BZ$8,O40,0),"")</f>
        <v>非常勤職員手当</v>
      </c>
      <c r="C40" s="944"/>
      <c r="D40" s="945"/>
      <c r="E40" s="323"/>
      <c r="F40" s="556"/>
      <c r="G40" s="323"/>
      <c r="H40" s="304"/>
      <c r="I40" s="304"/>
      <c r="J40" s="304"/>
      <c r="K40" s="304"/>
      <c r="L40" s="304"/>
      <c r="M40" s="304"/>
      <c r="N40" s="322"/>
      <c r="O40" s="306">
        <v>26</v>
      </c>
    </row>
    <row r="41" spans="2:15" ht="18" customHeight="1">
      <c r="B41" s="943" t="str">
        <f>IFERROR(VLOOKUP(第2号様式!$L$2,様式リスト!$B$3:$BZ$8,O41,0),"")</f>
        <v>諸謝金</v>
      </c>
      <c r="C41" s="944"/>
      <c r="D41" s="945"/>
      <c r="E41" s="323"/>
      <c r="F41" s="556"/>
      <c r="G41" s="323"/>
      <c r="H41" s="304"/>
      <c r="I41" s="304"/>
      <c r="J41" s="304"/>
      <c r="K41" s="304"/>
      <c r="L41" s="304"/>
      <c r="M41" s="304"/>
      <c r="N41" s="322"/>
      <c r="O41" s="306">
        <v>27</v>
      </c>
    </row>
    <row r="42" spans="2:15" ht="18" customHeight="1">
      <c r="B42" s="943" t="str">
        <f>IFERROR(VLOOKUP(第2号様式!$L$2,様式リスト!$B$3:$BZ$8,O42,0),"")</f>
        <v>　</v>
      </c>
      <c r="C42" s="944"/>
      <c r="D42" s="945"/>
      <c r="E42" s="323"/>
      <c r="F42" s="556"/>
      <c r="G42" s="323"/>
      <c r="H42" s="304"/>
      <c r="I42" s="304"/>
      <c r="J42" s="304"/>
      <c r="K42" s="304"/>
      <c r="L42" s="304"/>
      <c r="M42" s="304"/>
      <c r="N42" s="322"/>
      <c r="O42" s="306">
        <v>28</v>
      </c>
    </row>
    <row r="43" spans="2:15" ht="18" customHeight="1">
      <c r="B43" s="943" t="str">
        <f>IFERROR(VLOOKUP(第2号様式!$L$2,様式リスト!$B$3:$BZ$8,O43,0),"")</f>
        <v>６　情報収集及び学会等出席経費</v>
      </c>
      <c r="C43" s="944"/>
      <c r="D43" s="945"/>
      <c r="E43" s="323"/>
      <c r="F43" s="556"/>
      <c r="G43" s="323"/>
      <c r="H43" s="304"/>
      <c r="I43" s="304"/>
      <c r="J43" s="304"/>
      <c r="K43" s="304"/>
      <c r="L43" s="304"/>
      <c r="M43" s="304"/>
      <c r="N43" s="322"/>
      <c r="O43" s="306">
        <v>29</v>
      </c>
    </row>
    <row r="44" spans="2:15" ht="18" customHeight="1">
      <c r="B44" s="943" t="str">
        <f>IFERROR(VLOOKUP(第2号様式!$L$2,様式リスト!$B$3:$BZ$8,O44,0),"")</f>
        <v>旅費</v>
      </c>
      <c r="C44" s="944"/>
      <c r="D44" s="945"/>
      <c r="E44" s="323"/>
      <c r="F44" s="556"/>
      <c r="G44" s="323"/>
      <c r="H44" s="304"/>
      <c r="I44" s="304"/>
      <c r="J44" s="304"/>
      <c r="K44" s="304"/>
      <c r="L44" s="304"/>
      <c r="M44" s="304"/>
      <c r="N44" s="322"/>
      <c r="O44" s="306">
        <v>30</v>
      </c>
    </row>
    <row r="45" spans="2:15" ht="18" customHeight="1">
      <c r="B45" s="943" t="str">
        <f>IFERROR(VLOOKUP(第2号様式!$L$2,様式リスト!$B$3:$BZ$8,O45,0),"")</f>
        <v>備品費（図書）</v>
      </c>
      <c r="C45" s="944"/>
      <c r="D45" s="945"/>
      <c r="E45" s="323"/>
      <c r="F45" s="556"/>
      <c r="G45" s="323"/>
      <c r="H45" s="304"/>
      <c r="I45" s="304"/>
      <c r="J45" s="304"/>
      <c r="K45" s="304"/>
      <c r="L45" s="304"/>
      <c r="M45" s="304"/>
      <c r="N45" s="322"/>
      <c r="O45" s="306">
        <v>31</v>
      </c>
    </row>
    <row r="46" spans="2:15" ht="18" customHeight="1">
      <c r="B46" s="943" t="str">
        <f>IFERROR(VLOOKUP(第2号様式!$L$2,様式リスト!$B$3:$BZ$8,O46,0),"")</f>
        <v>消耗品（教材等材料費を含む）</v>
      </c>
      <c r="C46" s="944"/>
      <c r="D46" s="945"/>
      <c r="E46" s="323"/>
      <c r="F46" s="556"/>
      <c r="G46" s="323"/>
      <c r="H46" s="304"/>
      <c r="I46" s="304"/>
      <c r="J46" s="304"/>
      <c r="K46" s="304"/>
      <c r="L46" s="304"/>
      <c r="M46" s="304"/>
      <c r="N46" s="322"/>
      <c r="O46" s="306">
        <v>32</v>
      </c>
    </row>
    <row r="47" spans="2:15" ht="18" customHeight="1">
      <c r="B47" s="943" t="str">
        <f>IFERROR(VLOOKUP(第2号様式!$L$2,様式リスト!$B$3:$BZ$8,O47,0),"")</f>
        <v>　</v>
      </c>
      <c r="C47" s="944"/>
      <c r="D47" s="945"/>
      <c r="E47" s="323"/>
      <c r="F47" s="556"/>
      <c r="G47" s="323"/>
      <c r="H47" s="304"/>
      <c r="I47" s="304"/>
      <c r="J47" s="304"/>
      <c r="K47" s="304"/>
      <c r="L47" s="304"/>
      <c r="M47" s="304"/>
      <c r="N47" s="322"/>
      <c r="O47" s="306">
        <v>33</v>
      </c>
    </row>
    <row r="48" spans="2:15" ht="18" customHeight="1">
      <c r="B48" s="943" t="str">
        <f>IFERROR(VLOOKUP(第2号様式!$L$2,様式リスト!$B$3:$BZ$8,O48,0),"")</f>
        <v>７　剖検経費</v>
      </c>
      <c r="C48" s="944"/>
      <c r="D48" s="945"/>
      <c r="E48" s="323"/>
      <c r="F48" s="556"/>
      <c r="G48" s="323"/>
      <c r="H48" s="304"/>
      <c r="I48" s="304"/>
      <c r="J48" s="304"/>
      <c r="K48" s="304"/>
      <c r="L48" s="304"/>
      <c r="M48" s="304"/>
      <c r="N48" s="322"/>
      <c r="O48" s="306">
        <v>34</v>
      </c>
    </row>
    <row r="49" spans="2:15" ht="18" customHeight="1">
      <c r="B49" s="943" t="str">
        <f>IFERROR(VLOOKUP(第2号様式!$L$2,様式リスト!$B$3:$BZ$8,O49,0),"")</f>
        <v>諸謝金（臨床研修病院のみ）</v>
      </c>
      <c r="C49" s="944"/>
      <c r="D49" s="945"/>
      <c r="E49" s="323"/>
      <c r="F49" s="556"/>
      <c r="G49" s="323"/>
      <c r="H49" s="304"/>
      <c r="I49" s="304"/>
      <c r="J49" s="304"/>
      <c r="K49" s="304"/>
      <c r="L49" s="304"/>
      <c r="M49" s="304"/>
      <c r="N49" s="322"/>
      <c r="O49" s="306">
        <v>35</v>
      </c>
    </row>
    <row r="50" spans="2:15" ht="18" customHeight="1">
      <c r="B50" s="943" t="str">
        <f>IFERROR(VLOOKUP(第2号様式!$L$2,様式リスト!$B$3:$BZ$8,O50,0),"")</f>
        <v>旅費（臨床研修病院のみ）</v>
      </c>
      <c r="C50" s="944"/>
      <c r="D50" s="945"/>
      <c r="E50" s="323"/>
      <c r="F50" s="556"/>
      <c r="G50" s="323"/>
      <c r="H50" s="304"/>
      <c r="I50" s="304"/>
      <c r="J50" s="304"/>
      <c r="K50" s="304"/>
      <c r="L50" s="304"/>
      <c r="M50" s="304"/>
      <c r="N50" s="322"/>
      <c r="O50" s="306">
        <v>36</v>
      </c>
    </row>
    <row r="51" spans="2:15" ht="18" customHeight="1">
      <c r="B51" s="943" t="str">
        <f>IFERROR(VLOOKUP(第2号様式!$L$2,様式リスト!$B$3:$BZ$8,O51,0),"")</f>
        <v>消耗品費</v>
      </c>
      <c r="C51" s="944"/>
      <c r="D51" s="945"/>
      <c r="E51" s="323"/>
      <c r="F51" s="556"/>
      <c r="G51" s="323"/>
      <c r="H51" s="304"/>
      <c r="I51" s="304"/>
      <c r="J51" s="304"/>
      <c r="K51" s="304"/>
      <c r="L51" s="304"/>
      <c r="M51" s="304"/>
      <c r="N51" s="322"/>
      <c r="O51" s="306">
        <v>37</v>
      </c>
    </row>
    <row r="52" spans="2:15" ht="18" customHeight="1">
      <c r="B52" s="943" t="str">
        <f>IFERROR(VLOOKUP(第2号様式!$L$2,様式リスト!$B$3:$BZ$8,O52,0),"")</f>
        <v>　</v>
      </c>
      <c r="C52" s="944"/>
      <c r="D52" s="945"/>
      <c r="E52" s="323"/>
      <c r="F52" s="556"/>
      <c r="G52" s="323"/>
      <c r="H52" s="304"/>
      <c r="I52" s="304"/>
      <c r="J52" s="304"/>
      <c r="K52" s="304"/>
      <c r="L52" s="304"/>
      <c r="M52" s="304"/>
      <c r="N52" s="322"/>
      <c r="O52" s="306">
        <v>38</v>
      </c>
    </row>
    <row r="53" spans="2:15" ht="18" customHeight="1">
      <c r="B53" s="943" t="str">
        <f>IFERROR(VLOOKUP(第2号様式!$L$2,様式リスト!$B$3:$BZ$8,O53,0),"")</f>
        <v>８へき地診療所等の研修経費</v>
      </c>
      <c r="C53" s="944"/>
      <c r="D53" s="945"/>
      <c r="E53" s="323"/>
      <c r="F53" s="556"/>
      <c r="G53" s="323"/>
      <c r="H53" s="304"/>
      <c r="I53" s="304"/>
      <c r="J53" s="304"/>
      <c r="K53" s="304"/>
      <c r="L53" s="304"/>
      <c r="M53" s="304"/>
      <c r="N53" s="322"/>
      <c r="O53" s="306">
        <v>39</v>
      </c>
    </row>
    <row r="54" spans="2:15" ht="18" customHeight="1">
      <c r="B54" s="943" t="str">
        <f>IFERROR(VLOOKUP(第2号様式!$L$2,様式リスト!$B$3:$BZ$8,O54,0),"")</f>
        <v>旅費</v>
      </c>
      <c r="C54" s="944"/>
      <c r="D54" s="945"/>
      <c r="E54" s="323"/>
      <c r="F54" s="556"/>
      <c r="G54" s="323"/>
      <c r="H54" s="304"/>
      <c r="I54" s="304"/>
      <c r="J54" s="304"/>
      <c r="K54" s="304"/>
      <c r="L54" s="304"/>
      <c r="M54" s="304"/>
      <c r="N54" s="322"/>
      <c r="O54" s="306">
        <v>40</v>
      </c>
    </row>
    <row r="55" spans="2:15" ht="18" customHeight="1">
      <c r="B55" s="943" t="str">
        <f>IFERROR(VLOOKUP(第2号様式!$L$2,様式リスト!$B$3:$BZ$8,O55,0),"")</f>
        <v>　</v>
      </c>
      <c r="C55" s="944"/>
      <c r="D55" s="945"/>
      <c r="E55" s="323"/>
      <c r="F55" s="556"/>
      <c r="G55" s="323"/>
      <c r="H55" s="304"/>
      <c r="I55" s="304"/>
      <c r="J55" s="304"/>
      <c r="K55" s="304"/>
      <c r="L55" s="304"/>
      <c r="M55" s="304"/>
      <c r="N55" s="322"/>
      <c r="O55" s="306">
        <v>41</v>
      </c>
    </row>
    <row r="56" spans="2:15" ht="18" customHeight="1">
      <c r="B56" s="943" t="str">
        <f>IFERROR(VLOOKUP(第2号様式!$L$2,様式リスト!$B$3:$BZ$8,O56,0),"")</f>
        <v>９　産婦人科宿日直研修事業費、小児科宿日直研修事業費</v>
      </c>
      <c r="C56" s="944"/>
      <c r="D56" s="945"/>
      <c r="E56" s="323"/>
      <c r="F56" s="556"/>
      <c r="G56" s="323"/>
      <c r="H56" s="304"/>
      <c r="I56" s="304"/>
      <c r="J56" s="304"/>
      <c r="K56" s="304"/>
      <c r="L56" s="304"/>
      <c r="M56" s="304"/>
      <c r="N56" s="322"/>
      <c r="O56" s="306">
        <v>42</v>
      </c>
    </row>
    <row r="57" spans="2:15" ht="18" customHeight="1">
      <c r="B57" s="943" t="str">
        <f>IFERROR(VLOOKUP(第2号様式!$L$2,様式リスト!$B$3:$BZ$8,O57,0),"")</f>
        <v>宿日直手当</v>
      </c>
      <c r="C57" s="944"/>
      <c r="D57" s="945"/>
      <c r="E57" s="323"/>
      <c r="F57" s="556"/>
      <c r="G57" s="323"/>
      <c r="H57" s="304"/>
      <c r="I57" s="304"/>
      <c r="J57" s="304"/>
      <c r="K57" s="304"/>
      <c r="L57" s="304"/>
      <c r="M57" s="304"/>
      <c r="N57" s="322"/>
      <c r="O57" s="306">
        <v>43</v>
      </c>
    </row>
    <row r="58" spans="2:15" ht="18" customHeight="1">
      <c r="B58" s="943" t="str">
        <f>IFERROR(VLOOKUP(第2号様式!$L$2,様式リスト!$B$3:$BZ$8,O58,0),"")</f>
        <v>（１）産婦人科</v>
      </c>
      <c r="C58" s="944"/>
      <c r="D58" s="945"/>
      <c r="E58" s="323"/>
      <c r="F58" s="556"/>
      <c r="G58" s="323"/>
      <c r="H58" s="304"/>
      <c r="I58" s="304"/>
      <c r="J58" s="304"/>
      <c r="K58" s="304"/>
      <c r="L58" s="304"/>
      <c r="M58" s="304"/>
      <c r="N58" s="322"/>
      <c r="O58" s="306">
        <v>44</v>
      </c>
    </row>
    <row r="59" spans="2:15" ht="18" customHeight="1">
      <c r="B59" s="943" t="str">
        <f>IFERROR(VLOOKUP(第2号様式!$L$2,様式リスト!$B$3:$BZ$8,O59,0),"")</f>
        <v>（２）小児科</v>
      </c>
      <c r="C59" s="944"/>
      <c r="D59" s="945"/>
      <c r="E59" s="323"/>
      <c r="F59" s="556"/>
      <c r="G59" s="323"/>
      <c r="H59" s="304"/>
      <c r="I59" s="304"/>
      <c r="J59" s="304"/>
      <c r="K59" s="304"/>
      <c r="L59" s="304"/>
      <c r="M59" s="304"/>
      <c r="N59" s="322"/>
      <c r="O59" s="306">
        <v>45</v>
      </c>
    </row>
    <row r="60" spans="2:15" ht="18" customHeight="1">
      <c r="B60" s="943" t="str">
        <f>IFERROR(VLOOKUP(第2号様式!$L$2,様式リスト!$B$3:$BZ$8,O60,0),"")</f>
        <v>【オンコール手当】</v>
      </c>
      <c r="C60" s="944"/>
      <c r="D60" s="945"/>
      <c r="E60" s="323"/>
      <c r="F60" s="556"/>
      <c r="G60" s="323"/>
      <c r="H60" s="304"/>
      <c r="I60" s="304"/>
      <c r="J60" s="304"/>
      <c r="K60" s="304"/>
      <c r="L60" s="304"/>
      <c r="M60" s="304"/>
      <c r="N60" s="322"/>
      <c r="O60" s="306">
        <v>46</v>
      </c>
    </row>
    <row r="61" spans="2:15" ht="18" customHeight="1">
      <c r="B61" s="943" t="str">
        <f>IFERROR(VLOOKUP(第2号様式!$L$2,様式リスト!$B$3:$BZ$8,O61,0),"")</f>
        <v>　</v>
      </c>
      <c r="C61" s="944"/>
      <c r="D61" s="945"/>
      <c r="E61" s="323"/>
      <c r="F61" s="556"/>
      <c r="G61" s="323"/>
      <c r="H61" s="304"/>
      <c r="I61" s="304"/>
      <c r="J61" s="304"/>
      <c r="K61" s="304"/>
      <c r="L61" s="304"/>
      <c r="M61" s="304"/>
      <c r="N61" s="322"/>
      <c r="O61" s="306">
        <v>47</v>
      </c>
    </row>
    <row r="62" spans="2:15" ht="18" customHeight="1">
      <c r="B62" s="943" t="str">
        <f>IFERROR(VLOOKUP(第2号様式!$L$2,様式リスト!$B$3:$BZ$8,O62,0),"")</f>
        <v>　</v>
      </c>
      <c r="C62" s="944"/>
      <c r="D62" s="945"/>
      <c r="E62" s="323"/>
      <c r="F62" s="556"/>
      <c r="G62" s="323"/>
      <c r="H62" s="304"/>
      <c r="I62" s="304"/>
      <c r="J62" s="304"/>
      <c r="K62" s="304"/>
      <c r="L62" s="304"/>
      <c r="M62" s="304"/>
      <c r="N62" s="322"/>
      <c r="O62" s="306">
        <v>48</v>
      </c>
    </row>
    <row r="63" spans="2:15" ht="18" customHeight="1">
      <c r="B63" s="943" t="str">
        <f>IFERROR(VLOOKUP(第2号様式!$L$2,様式リスト!$B$3:$BZ$8,O63,0),"")</f>
        <v>（Ⅱ　協議会開催経費）</v>
      </c>
      <c r="C63" s="944"/>
      <c r="D63" s="945"/>
      <c r="E63" s="323"/>
      <c r="F63" s="556"/>
      <c r="G63" s="323"/>
      <c r="H63" s="304"/>
      <c r="I63" s="304"/>
      <c r="J63" s="304"/>
      <c r="K63" s="304"/>
      <c r="L63" s="304"/>
      <c r="M63" s="304"/>
      <c r="N63" s="322"/>
      <c r="O63" s="306">
        <v>49</v>
      </c>
    </row>
    <row r="64" spans="2:15" ht="18" customHeight="1">
      <c r="B64" s="943" t="str">
        <f>IFERROR(VLOOKUP(第2号様式!$L$2,様式リスト!$B$3:$BZ$8,O64,0),"")</f>
        <v>職員諸手当（非常勤）</v>
      </c>
      <c r="C64" s="944"/>
      <c r="D64" s="945"/>
      <c r="E64" s="323"/>
      <c r="F64" s="556"/>
      <c r="G64" s="323"/>
      <c r="H64" s="304"/>
      <c r="I64" s="304"/>
      <c r="J64" s="304"/>
      <c r="K64" s="304"/>
      <c r="L64" s="304"/>
      <c r="M64" s="304"/>
      <c r="N64" s="322"/>
      <c r="O64" s="306">
        <v>50</v>
      </c>
    </row>
    <row r="65" spans="2:15" ht="18" customHeight="1">
      <c r="B65" s="943" t="str">
        <f>IFERROR(VLOOKUP(第2号様式!$L$2,様式リスト!$B$3:$BZ$8,O65,0),"")</f>
        <v>非常勤職員手当</v>
      </c>
      <c r="C65" s="944"/>
      <c r="D65" s="945"/>
      <c r="E65" s="323"/>
      <c r="F65" s="556"/>
      <c r="G65" s="323"/>
      <c r="H65" s="304"/>
      <c r="I65" s="304"/>
      <c r="J65" s="304"/>
      <c r="K65" s="304"/>
      <c r="L65" s="304"/>
      <c r="M65" s="304"/>
      <c r="N65" s="322"/>
      <c r="O65" s="306">
        <v>51</v>
      </c>
    </row>
    <row r="66" spans="2:15" ht="18" customHeight="1">
      <c r="B66" s="943" t="str">
        <f>IFERROR(VLOOKUP(第2号様式!$L$2,様式リスト!$B$3:$BZ$8,O66,0),"")</f>
        <v>（事務補助者雇上経費）</v>
      </c>
      <c r="C66" s="944"/>
      <c r="D66" s="945"/>
      <c r="E66" s="323"/>
      <c r="F66" s="556"/>
      <c r="G66" s="323"/>
      <c r="H66" s="304"/>
      <c r="I66" s="304"/>
      <c r="J66" s="304"/>
      <c r="K66" s="304"/>
      <c r="L66" s="304"/>
      <c r="M66" s="304"/>
      <c r="N66" s="322"/>
      <c r="O66" s="306">
        <v>52</v>
      </c>
    </row>
    <row r="67" spans="2:15" ht="18" customHeight="1">
      <c r="B67" s="943" t="str">
        <f>IFERROR(VLOOKUP(第2号様式!$L$2,様式リスト!$B$3:$BZ$8,O67,0),"")</f>
        <v>諸謝金</v>
      </c>
      <c r="C67" s="944"/>
      <c r="D67" s="945"/>
      <c r="E67" s="323"/>
      <c r="F67" s="556"/>
      <c r="G67" s="323"/>
      <c r="H67" s="304"/>
      <c r="I67" s="304"/>
      <c r="J67" s="304"/>
      <c r="K67" s="304"/>
      <c r="L67" s="304"/>
      <c r="M67" s="304"/>
      <c r="N67" s="322"/>
      <c r="O67" s="306">
        <v>53</v>
      </c>
    </row>
    <row r="68" spans="2:15" ht="18" customHeight="1">
      <c r="B68" s="943" t="str">
        <f>IFERROR(VLOOKUP(第2号様式!$L$2,様式リスト!$B$3:$BZ$8,O68,0),"")</f>
        <v>旅費</v>
      </c>
      <c r="C68" s="944"/>
      <c r="D68" s="945"/>
      <c r="E68" s="323"/>
      <c r="F68" s="556"/>
      <c r="G68" s="323"/>
      <c r="H68" s="304"/>
      <c r="I68" s="304"/>
      <c r="J68" s="304"/>
      <c r="K68" s="304"/>
      <c r="L68" s="304"/>
      <c r="M68" s="304"/>
      <c r="N68" s="322"/>
      <c r="O68" s="306">
        <v>54</v>
      </c>
    </row>
    <row r="69" spans="2:15" ht="18" customHeight="1">
      <c r="B69" s="943" t="str">
        <f>IFERROR(VLOOKUP(第2号様式!$L$2,様式リスト!$B$3:$BZ$8,O69,0),"")</f>
        <v>会議費</v>
      </c>
      <c r="C69" s="944"/>
      <c r="D69" s="945"/>
      <c r="E69" s="323"/>
      <c r="F69" s="556"/>
      <c r="G69" s="323"/>
      <c r="H69" s="304"/>
      <c r="I69" s="304"/>
      <c r="J69" s="304"/>
      <c r="K69" s="304"/>
      <c r="L69" s="304"/>
      <c r="M69" s="304"/>
      <c r="N69" s="322"/>
      <c r="O69" s="306">
        <v>55</v>
      </c>
    </row>
    <row r="70" spans="2:15" ht="18" customHeight="1">
      <c r="B70" s="943" t="str">
        <f>IFERROR(VLOOKUP(第2号様式!$L$2,様式リスト!$B$3:$BZ$8,O70,0),"")</f>
        <v>　</v>
      </c>
      <c r="C70" s="944"/>
      <c r="D70" s="945"/>
      <c r="E70" s="323"/>
      <c r="F70" s="558"/>
      <c r="G70" s="323"/>
      <c r="H70" s="304"/>
      <c r="I70" s="304"/>
      <c r="J70" s="304"/>
      <c r="K70" s="304"/>
      <c r="L70" s="304"/>
      <c r="M70" s="304"/>
      <c r="N70" s="322"/>
      <c r="O70" s="306">
        <v>56</v>
      </c>
    </row>
    <row r="71" spans="2:15" ht="18" customHeight="1">
      <c r="B71" s="943" t="str">
        <f>IFERROR(VLOOKUP(第2号様式!$L$2,様式リスト!$B$3:$BZ$8,O71,0),"")</f>
        <v>　</v>
      </c>
      <c r="C71" s="944"/>
      <c r="D71" s="945"/>
      <c r="E71" s="323"/>
      <c r="F71" s="558"/>
      <c r="G71" s="323"/>
      <c r="H71" s="304"/>
      <c r="I71" s="304"/>
      <c r="J71" s="304"/>
      <c r="K71" s="304"/>
      <c r="L71" s="304"/>
      <c r="M71" s="304"/>
      <c r="N71" s="322"/>
      <c r="O71" s="306">
        <v>57</v>
      </c>
    </row>
    <row r="72" spans="2:15" ht="18" customHeight="1">
      <c r="B72" s="943" t="str">
        <f>IFERROR(VLOOKUP(第2号様式!$L$2,様式リスト!$B$3:$BZ$8,O72,0),"")</f>
        <v/>
      </c>
      <c r="C72" s="944"/>
      <c r="D72" s="945"/>
      <c r="E72" s="323"/>
      <c r="F72" s="558"/>
      <c r="G72" s="323"/>
      <c r="H72" s="304"/>
      <c r="I72" s="304"/>
      <c r="J72" s="304"/>
      <c r="K72" s="304"/>
      <c r="L72" s="304"/>
      <c r="M72" s="304"/>
      <c r="N72" s="322"/>
    </row>
    <row r="73" spans="2:15" ht="18" customHeight="1">
      <c r="B73" s="943" t="str">
        <f>IFERROR(VLOOKUP(第2号様式!$L$2,様式リスト!$B$3:$BZ$8,O73,0),"")</f>
        <v/>
      </c>
      <c r="C73" s="944"/>
      <c r="D73" s="945"/>
      <c r="E73" s="323"/>
      <c r="F73" s="558"/>
      <c r="G73" s="323"/>
      <c r="H73" s="304"/>
      <c r="I73" s="304"/>
      <c r="J73" s="304"/>
      <c r="K73" s="304"/>
      <c r="L73" s="304"/>
      <c r="M73" s="304"/>
      <c r="N73" s="322"/>
    </row>
    <row r="74" spans="2:15" ht="18" customHeight="1">
      <c r="B74" s="943" t="str">
        <f>IFERROR(VLOOKUP(第2号様式!$L$2,様式リスト!$B$3:$BZ$8,O74,0),"")</f>
        <v/>
      </c>
      <c r="C74" s="944"/>
      <c r="D74" s="945"/>
      <c r="E74" s="323"/>
      <c r="F74" s="558"/>
      <c r="G74" s="323"/>
      <c r="H74" s="304"/>
      <c r="I74" s="304"/>
      <c r="J74" s="304"/>
      <c r="K74" s="304"/>
      <c r="L74" s="304"/>
      <c r="M74" s="304"/>
      <c r="N74" s="322"/>
    </row>
    <row r="75" spans="2:15" ht="18" customHeight="1">
      <c r="B75" s="943" t="str">
        <f>IFERROR(VLOOKUP(第2号様式!$L$2,様式リスト!$B$3:$BZ$8,O75,0),"")</f>
        <v/>
      </c>
      <c r="C75" s="944"/>
      <c r="D75" s="945"/>
      <c r="E75" s="323"/>
      <c r="F75" s="558"/>
      <c r="G75" s="323"/>
      <c r="H75" s="304"/>
      <c r="I75" s="304"/>
      <c r="J75" s="304"/>
      <c r="K75" s="304"/>
      <c r="L75" s="304"/>
      <c r="M75" s="304"/>
      <c r="N75" s="322"/>
    </row>
    <row r="76" spans="2:15" ht="18" customHeight="1">
      <c r="B76" s="943" t="str">
        <f>IFERROR(VLOOKUP(第2号様式!$L$2,様式リスト!$B$3:$BZ$8,O76,0),"")</f>
        <v/>
      </c>
      <c r="C76" s="944"/>
      <c r="D76" s="945"/>
      <c r="E76" s="323"/>
      <c r="F76" s="558"/>
      <c r="G76" s="323"/>
      <c r="H76" s="304"/>
      <c r="I76" s="304"/>
      <c r="J76" s="304"/>
      <c r="K76" s="304"/>
      <c r="L76" s="304"/>
      <c r="M76" s="304"/>
      <c r="N76" s="322"/>
    </row>
    <row r="77" spans="2:15" ht="18" customHeight="1">
      <c r="B77" s="943" t="str">
        <f>IFERROR(VLOOKUP(第2号様式!$L$2,様式リスト!$B$3:$BZ$8,O77,0),"")</f>
        <v/>
      </c>
      <c r="C77" s="944"/>
      <c r="D77" s="945"/>
      <c r="E77" s="323"/>
      <c r="F77" s="558"/>
      <c r="G77" s="323"/>
      <c r="H77" s="304"/>
      <c r="I77" s="304"/>
      <c r="J77" s="304"/>
      <c r="K77" s="304"/>
      <c r="L77" s="304"/>
      <c r="M77" s="304"/>
      <c r="N77" s="322"/>
    </row>
    <row r="78" spans="2:15" ht="18" customHeight="1">
      <c r="B78" s="943" t="str">
        <f>IFERROR(VLOOKUP(第2号様式!$L$2,様式リスト!$B$3:$BZ$8,O78,0),"")</f>
        <v/>
      </c>
      <c r="C78" s="944"/>
      <c r="D78" s="945"/>
      <c r="E78" s="323"/>
      <c r="F78" s="558"/>
      <c r="G78" s="323"/>
      <c r="H78" s="304"/>
      <c r="I78" s="304"/>
      <c r="J78" s="304"/>
      <c r="K78" s="304"/>
      <c r="L78" s="304"/>
      <c r="M78" s="304"/>
      <c r="N78" s="322"/>
    </row>
    <row r="79" spans="2:15" ht="18" customHeight="1">
      <c r="B79" s="943" t="str">
        <f>IFERROR(VLOOKUP(第2号様式!$L$2,様式リスト!$B$3:$BZ$8,O79,0),"")</f>
        <v/>
      </c>
      <c r="C79" s="944"/>
      <c r="D79" s="945"/>
      <c r="E79" s="323"/>
      <c r="F79" s="558"/>
      <c r="G79" s="323"/>
      <c r="H79" s="304"/>
      <c r="I79" s="304"/>
      <c r="J79" s="304"/>
      <c r="K79" s="304"/>
      <c r="L79" s="304"/>
      <c r="M79" s="304"/>
      <c r="N79" s="322"/>
    </row>
    <row r="80" spans="2:15" ht="18" customHeight="1">
      <c r="B80" s="943" t="str">
        <f>IFERROR(VLOOKUP(第2号様式!$L$2,様式リスト!$B$3:$BZ$8,O80,0),"")</f>
        <v/>
      </c>
      <c r="C80" s="944"/>
      <c r="D80" s="945"/>
      <c r="E80" s="323"/>
      <c r="F80" s="558"/>
      <c r="G80" s="323"/>
      <c r="H80" s="304"/>
      <c r="I80" s="304"/>
      <c r="J80" s="304"/>
      <c r="K80" s="304"/>
      <c r="L80" s="304"/>
      <c r="M80" s="304"/>
      <c r="N80" s="322"/>
    </row>
    <row r="81" spans="2:15" ht="18" customHeight="1">
      <c r="B81" s="943" t="str">
        <f>IFERROR(VLOOKUP(第2号様式!$L$2,様式リスト!$B$3:$BZ$8,O81,0),"")</f>
        <v/>
      </c>
      <c r="C81" s="944"/>
      <c r="D81" s="945"/>
      <c r="E81" s="323"/>
      <c r="F81" s="558"/>
      <c r="G81" s="323"/>
      <c r="H81" s="304"/>
      <c r="I81" s="304"/>
      <c r="J81" s="304"/>
      <c r="K81" s="304"/>
      <c r="L81" s="304"/>
      <c r="M81" s="304"/>
      <c r="N81" s="322"/>
    </row>
    <row r="82" spans="2:15" ht="18" customHeight="1">
      <c r="B82" s="943" t="str">
        <f>IFERROR(VLOOKUP(第2号様式!$L$2,様式リスト!$B$3:$BZ$8,O82,0),"")</f>
        <v/>
      </c>
      <c r="C82" s="944"/>
      <c r="D82" s="945"/>
      <c r="E82" s="323"/>
      <c r="F82" s="558"/>
      <c r="G82" s="323"/>
      <c r="H82" s="304"/>
      <c r="I82" s="304"/>
      <c r="J82" s="304"/>
      <c r="K82" s="304"/>
      <c r="L82" s="304"/>
      <c r="M82" s="304"/>
      <c r="N82" s="322"/>
    </row>
    <row r="83" spans="2:15" ht="18" customHeight="1">
      <c r="B83" s="943" t="str">
        <f>IFERROR(VLOOKUP(第2号様式!$L$2,様式リスト!$B$3:$BZ$8,O83,0),"")</f>
        <v/>
      </c>
      <c r="C83" s="944"/>
      <c r="D83" s="945"/>
      <c r="E83" s="323"/>
      <c r="F83" s="558"/>
      <c r="G83" s="323"/>
      <c r="H83" s="304"/>
      <c r="I83" s="304"/>
      <c r="J83" s="304"/>
      <c r="K83" s="304"/>
      <c r="L83" s="304"/>
      <c r="M83" s="304"/>
      <c r="N83" s="322"/>
    </row>
    <row r="84" spans="2:15" ht="18" customHeight="1">
      <c r="B84" s="943" t="str">
        <f>IFERROR(VLOOKUP(第2号様式!$L$2,様式リスト!$B$3:$BZ$8,O84,0),"")</f>
        <v/>
      </c>
      <c r="C84" s="944"/>
      <c r="D84" s="945"/>
      <c r="E84" s="323"/>
      <c r="F84" s="326"/>
      <c r="G84" s="323"/>
      <c r="H84" s="304"/>
      <c r="I84" s="304"/>
      <c r="J84" s="304"/>
      <c r="K84" s="304"/>
      <c r="L84" s="304"/>
      <c r="M84" s="304"/>
      <c r="N84" s="322"/>
    </row>
    <row r="85" spans="2:15" ht="18" customHeight="1">
      <c r="B85" s="943" t="str">
        <f>IFERROR(VLOOKUP(第2号様式!$L$2,様式リスト!$B$3:$BZ$8,O85,0),"")</f>
        <v/>
      </c>
      <c r="C85" s="944"/>
      <c r="D85" s="945"/>
      <c r="E85" s="323"/>
      <c r="F85" s="326"/>
      <c r="G85" s="323"/>
      <c r="H85" s="304"/>
      <c r="I85" s="304"/>
      <c r="J85" s="304"/>
      <c r="K85" s="304"/>
      <c r="L85" s="304"/>
      <c r="M85" s="304"/>
      <c r="N85" s="322"/>
    </row>
    <row r="86" spans="2:15" ht="18" customHeight="1">
      <c r="B86" s="943" t="str">
        <f>IFERROR(VLOOKUP(第2号様式!$L$2,様式リスト!$B$3:$BZ$8,O86,0),"")</f>
        <v/>
      </c>
      <c r="C86" s="944"/>
      <c r="D86" s="945"/>
      <c r="E86" s="323"/>
      <c r="F86" s="326"/>
      <c r="G86" s="323"/>
      <c r="H86" s="304"/>
      <c r="I86" s="304"/>
      <c r="J86" s="304"/>
      <c r="K86" s="304"/>
      <c r="L86" s="304"/>
      <c r="M86" s="304"/>
      <c r="N86" s="322"/>
    </row>
    <row r="87" spans="2:15" ht="18" customHeight="1">
      <c r="B87" s="943" t="str">
        <f>IFERROR(VLOOKUP(第2号様式!$L$2,様式リスト!$B$3:$BZ$8,O87,0),"")</f>
        <v/>
      </c>
      <c r="C87" s="944"/>
      <c r="D87" s="945"/>
      <c r="E87" s="323"/>
      <c r="F87" s="326"/>
      <c r="G87" s="323"/>
      <c r="H87" s="304"/>
      <c r="I87" s="304"/>
      <c r="J87" s="304"/>
      <c r="K87" s="304"/>
      <c r="L87" s="304"/>
      <c r="M87" s="304"/>
      <c r="N87" s="322"/>
    </row>
    <row r="88" spans="2:15" ht="18" customHeight="1">
      <c r="B88" s="943" t="str">
        <f>IFERROR(VLOOKUP(第2号様式!$L$2,様式リスト!$B$3:$BZ$8,O88,0),"")</f>
        <v/>
      </c>
      <c r="C88" s="944"/>
      <c r="D88" s="945"/>
      <c r="E88" s="323"/>
      <c r="F88" s="326"/>
      <c r="G88" s="323"/>
      <c r="H88" s="304"/>
      <c r="I88" s="304"/>
      <c r="J88" s="304"/>
      <c r="K88" s="304"/>
      <c r="L88" s="304"/>
      <c r="M88" s="304"/>
      <c r="N88" s="322"/>
    </row>
    <row r="89" spans="2:15" ht="18" customHeight="1">
      <c r="B89" s="943" t="str">
        <f>IFERROR(VLOOKUP(第2号様式!$L$2,様式リスト!$B$3:$BZ$8,O89,0),"")</f>
        <v xml:space="preserve"> </v>
      </c>
      <c r="C89" s="944"/>
      <c r="D89" s="945"/>
      <c r="E89" s="323"/>
      <c r="F89" s="326"/>
      <c r="G89" s="323"/>
      <c r="H89" s="304"/>
      <c r="I89" s="304"/>
      <c r="J89" s="304"/>
      <c r="K89" s="304"/>
      <c r="L89" s="304"/>
      <c r="M89" s="304"/>
      <c r="N89" s="322"/>
      <c r="O89" s="306">
        <v>75</v>
      </c>
    </row>
    <row r="90" spans="2:15" ht="23.25" customHeight="1">
      <c r="B90" s="934" t="s">
        <v>181</v>
      </c>
      <c r="C90" s="935"/>
      <c r="D90" s="936"/>
      <c r="E90" s="327"/>
      <c r="F90" s="506">
        <f>SUM(F18:F89)</f>
        <v>0</v>
      </c>
      <c r="G90" s="327"/>
      <c r="H90" s="329"/>
      <c r="I90" s="329"/>
      <c r="J90" s="329"/>
      <c r="K90" s="329"/>
      <c r="L90" s="329"/>
      <c r="M90" s="329"/>
      <c r="N90" s="328"/>
    </row>
    <row r="91" spans="2:15" ht="19.5" customHeight="1"/>
    <row r="92" spans="2:15">
      <c r="B92" s="306" t="s">
        <v>182</v>
      </c>
    </row>
    <row r="94" spans="2:15" ht="19.5" customHeight="1"/>
  </sheetData>
  <sheetProtection formatCells="0" formatColumns="0" formatRows="0" insertColumns="0" insertRows="0" insertHyperlinks="0" deleteColumns="0" deleteRows="0" sort="0" autoFilter="0" pivotTables="0"/>
  <mergeCells count="90">
    <mergeCell ref="B88:D88"/>
    <mergeCell ref="B89:D89"/>
    <mergeCell ref="B82:D82"/>
    <mergeCell ref="B83:D83"/>
    <mergeCell ref="B84:D84"/>
    <mergeCell ref="B85:D85"/>
    <mergeCell ref="B86:D86"/>
    <mergeCell ref="B78:D78"/>
    <mergeCell ref="B79:D79"/>
    <mergeCell ref="B80:D80"/>
    <mergeCell ref="B81:D81"/>
    <mergeCell ref="B87:D87"/>
    <mergeCell ref="B73:D73"/>
    <mergeCell ref="B74:D74"/>
    <mergeCell ref="B75:D75"/>
    <mergeCell ref="B76:D76"/>
    <mergeCell ref="B77:D77"/>
    <mergeCell ref="B68:D68"/>
    <mergeCell ref="B69:D69"/>
    <mergeCell ref="B70:D70"/>
    <mergeCell ref="B71:D71"/>
    <mergeCell ref="B72:D72"/>
    <mergeCell ref="B63:D63"/>
    <mergeCell ref="B64:D64"/>
    <mergeCell ref="B65:D65"/>
    <mergeCell ref="B66:D66"/>
    <mergeCell ref="B67:D67"/>
    <mergeCell ref="B58:D58"/>
    <mergeCell ref="B59:D59"/>
    <mergeCell ref="B60:D60"/>
    <mergeCell ref="B61:D61"/>
    <mergeCell ref="B62:D62"/>
    <mergeCell ref="B53:D53"/>
    <mergeCell ref="B54:D54"/>
    <mergeCell ref="B55:D55"/>
    <mergeCell ref="B56:D56"/>
    <mergeCell ref="B57:D57"/>
    <mergeCell ref="B48:D48"/>
    <mergeCell ref="B49:D49"/>
    <mergeCell ref="B50:D50"/>
    <mergeCell ref="B51:D51"/>
    <mergeCell ref="B52:D52"/>
    <mergeCell ref="B43:D43"/>
    <mergeCell ref="B44:D44"/>
    <mergeCell ref="B45:D45"/>
    <mergeCell ref="B46:D46"/>
    <mergeCell ref="B47:D47"/>
    <mergeCell ref="B38:D38"/>
    <mergeCell ref="B39:D39"/>
    <mergeCell ref="B40:D40"/>
    <mergeCell ref="B41:D41"/>
    <mergeCell ref="B42:D42"/>
    <mergeCell ref="B33:D33"/>
    <mergeCell ref="B34:D34"/>
    <mergeCell ref="B35:D35"/>
    <mergeCell ref="B36:D36"/>
    <mergeCell ref="B37:D37"/>
    <mergeCell ref="B28:D28"/>
    <mergeCell ref="B29:D29"/>
    <mergeCell ref="B30:D30"/>
    <mergeCell ref="B31:D31"/>
    <mergeCell ref="B32:D32"/>
    <mergeCell ref="B23:D23"/>
    <mergeCell ref="B24:D24"/>
    <mergeCell ref="B25:D25"/>
    <mergeCell ref="B26:D26"/>
    <mergeCell ref="B27:D27"/>
    <mergeCell ref="G16:N16"/>
    <mergeCell ref="B16:D16"/>
    <mergeCell ref="E16:F16"/>
    <mergeCell ref="B90:D90"/>
    <mergeCell ref="E6:E8"/>
    <mergeCell ref="J6:J8"/>
    <mergeCell ref="I6:I8"/>
    <mergeCell ref="C6:C8"/>
    <mergeCell ref="G6:G8"/>
    <mergeCell ref="H6:H8"/>
    <mergeCell ref="B17:D17"/>
    <mergeCell ref="B18:D18"/>
    <mergeCell ref="B19:D19"/>
    <mergeCell ref="B20:D20"/>
    <mergeCell ref="B21:D21"/>
    <mergeCell ref="B22:D22"/>
    <mergeCell ref="B3:N3"/>
    <mergeCell ref="M6:M8"/>
    <mergeCell ref="N6:N8"/>
    <mergeCell ref="M11:M12"/>
    <mergeCell ref="N11:N12"/>
    <mergeCell ref="K6:K8"/>
    <mergeCell ref="L6:L8"/>
  </mergeCells>
  <phoneticPr fontId="4"/>
  <printOptions horizontalCentered="1"/>
  <pageMargins left="0.62992125984251968" right="0.59055118110236227" top="0.59055118110236227" bottom="0.59055118110236227" header="0.51181102362204722" footer="0.51181102362204722"/>
  <pageSetup paperSize="9" scale="3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24A58-9512-4776-BAAE-F762E4D35A60}">
  <sheetPr>
    <tabColor rgb="FF00B0F0"/>
    <pageSetUpPr fitToPage="1"/>
  </sheetPr>
  <dimension ref="B1:S95"/>
  <sheetViews>
    <sheetView view="pageBreakPreview" topLeftCell="E5" zoomScale="85" zoomScaleNormal="90" zoomScaleSheetLayoutView="85" workbookViewId="0">
      <selection activeCell="B12" sqref="B12"/>
    </sheetView>
  </sheetViews>
  <sheetFormatPr defaultRowHeight="13.5" outlineLevelCol="1"/>
  <cols>
    <col min="1" max="1" width="3.625" style="306" customWidth="1"/>
    <col min="2" max="2" width="25.5" style="306" customWidth="1"/>
    <col min="3" max="6" width="22.5" style="306" customWidth="1"/>
    <col min="7" max="7" width="20" style="306" customWidth="1"/>
    <col min="8" max="8" width="20.625" style="306" customWidth="1"/>
    <col min="9" max="9" width="29" style="306" customWidth="1"/>
    <col min="10" max="11" width="22.5" style="306" customWidth="1"/>
    <col min="12" max="16" width="20.75" style="306" customWidth="1"/>
    <col min="17" max="17" width="5.625" style="306" customWidth="1" outlineLevel="1"/>
    <col min="18" max="19" width="9" style="306" customWidth="1" outlineLevel="1"/>
    <col min="20" max="265" width="9" style="306"/>
    <col min="266" max="266" width="15.75" style="306" customWidth="1"/>
    <col min="267" max="272" width="12.125" style="306" customWidth="1"/>
    <col min="273" max="273" width="11.875" style="306" customWidth="1"/>
    <col min="274" max="521" width="9" style="306"/>
    <col min="522" max="522" width="15.75" style="306" customWidth="1"/>
    <col min="523" max="528" width="12.125" style="306" customWidth="1"/>
    <col min="529" max="529" width="11.875" style="306" customWidth="1"/>
    <col min="530" max="777" width="9" style="306"/>
    <col min="778" max="778" width="15.75" style="306" customWidth="1"/>
    <col min="779" max="784" width="12.125" style="306" customWidth="1"/>
    <col min="785" max="785" width="11.875" style="306" customWidth="1"/>
    <col min="786" max="1033" width="9" style="306"/>
    <col min="1034" max="1034" width="15.75" style="306" customWidth="1"/>
    <col min="1035" max="1040" width="12.125" style="306" customWidth="1"/>
    <col min="1041" max="1041" width="11.875" style="306" customWidth="1"/>
    <col min="1042" max="1289" width="9" style="306"/>
    <col min="1290" max="1290" width="15.75" style="306" customWidth="1"/>
    <col min="1291" max="1296" width="12.125" style="306" customWidth="1"/>
    <col min="1297" max="1297" width="11.875" style="306" customWidth="1"/>
    <col min="1298" max="1545" width="9" style="306"/>
    <col min="1546" max="1546" width="15.75" style="306" customWidth="1"/>
    <col min="1547" max="1552" width="12.125" style="306" customWidth="1"/>
    <col min="1553" max="1553" width="11.875" style="306" customWidth="1"/>
    <col min="1554" max="1801" width="9" style="306"/>
    <col min="1802" max="1802" width="15.75" style="306" customWidth="1"/>
    <col min="1803" max="1808" width="12.125" style="306" customWidth="1"/>
    <col min="1809" max="1809" width="11.875" style="306" customWidth="1"/>
    <col min="1810" max="2057" width="9" style="306"/>
    <col min="2058" max="2058" width="15.75" style="306" customWidth="1"/>
    <col min="2059" max="2064" width="12.125" style="306" customWidth="1"/>
    <col min="2065" max="2065" width="11.875" style="306" customWidth="1"/>
    <col min="2066" max="2313" width="9" style="306"/>
    <col min="2314" max="2314" width="15.75" style="306" customWidth="1"/>
    <col min="2315" max="2320" width="12.125" style="306" customWidth="1"/>
    <col min="2321" max="2321" width="11.875" style="306" customWidth="1"/>
    <col min="2322" max="2569" width="9" style="306"/>
    <col min="2570" max="2570" width="15.75" style="306" customWidth="1"/>
    <col min="2571" max="2576" width="12.125" style="306" customWidth="1"/>
    <col min="2577" max="2577" width="11.875" style="306" customWidth="1"/>
    <col min="2578" max="2825" width="9" style="306"/>
    <col min="2826" max="2826" width="15.75" style="306" customWidth="1"/>
    <col min="2827" max="2832" width="12.125" style="306" customWidth="1"/>
    <col min="2833" max="2833" width="11.875" style="306" customWidth="1"/>
    <col min="2834" max="3081" width="9" style="306"/>
    <col min="3082" max="3082" width="15.75" style="306" customWidth="1"/>
    <col min="3083" max="3088" width="12.125" style="306" customWidth="1"/>
    <col min="3089" max="3089" width="11.875" style="306" customWidth="1"/>
    <col min="3090" max="3337" width="9" style="306"/>
    <col min="3338" max="3338" width="15.75" style="306" customWidth="1"/>
    <col min="3339" max="3344" width="12.125" style="306" customWidth="1"/>
    <col min="3345" max="3345" width="11.875" style="306" customWidth="1"/>
    <col min="3346" max="3593" width="9" style="306"/>
    <col min="3594" max="3594" width="15.75" style="306" customWidth="1"/>
    <col min="3595" max="3600" width="12.125" style="306" customWidth="1"/>
    <col min="3601" max="3601" width="11.875" style="306" customWidth="1"/>
    <col min="3602" max="3849" width="9" style="306"/>
    <col min="3850" max="3850" width="15.75" style="306" customWidth="1"/>
    <col min="3851" max="3856" width="12.125" style="306" customWidth="1"/>
    <col min="3857" max="3857" width="11.875" style="306" customWidth="1"/>
    <col min="3858" max="4105" width="9" style="306"/>
    <col min="4106" max="4106" width="15.75" style="306" customWidth="1"/>
    <col min="4107" max="4112" width="12.125" style="306" customWidth="1"/>
    <col min="4113" max="4113" width="11.875" style="306" customWidth="1"/>
    <col min="4114" max="4361" width="9" style="306"/>
    <col min="4362" max="4362" width="15.75" style="306" customWidth="1"/>
    <col min="4363" max="4368" width="12.125" style="306" customWidth="1"/>
    <col min="4369" max="4369" width="11.875" style="306" customWidth="1"/>
    <col min="4370" max="4617" width="9" style="306"/>
    <col min="4618" max="4618" width="15.75" style="306" customWidth="1"/>
    <col min="4619" max="4624" width="12.125" style="306" customWidth="1"/>
    <col min="4625" max="4625" width="11.875" style="306" customWidth="1"/>
    <col min="4626" max="4873" width="9" style="306"/>
    <col min="4874" max="4874" width="15.75" style="306" customWidth="1"/>
    <col min="4875" max="4880" width="12.125" style="306" customWidth="1"/>
    <col min="4881" max="4881" width="11.875" style="306" customWidth="1"/>
    <col min="4882" max="5129" width="9" style="306"/>
    <col min="5130" max="5130" width="15.75" style="306" customWidth="1"/>
    <col min="5131" max="5136" width="12.125" style="306" customWidth="1"/>
    <col min="5137" max="5137" width="11.875" style="306" customWidth="1"/>
    <col min="5138" max="5385" width="9" style="306"/>
    <col min="5386" max="5386" width="15.75" style="306" customWidth="1"/>
    <col min="5387" max="5392" width="12.125" style="306" customWidth="1"/>
    <col min="5393" max="5393" width="11.875" style="306" customWidth="1"/>
    <col min="5394" max="5641" width="9" style="306"/>
    <col min="5642" max="5642" width="15.75" style="306" customWidth="1"/>
    <col min="5643" max="5648" width="12.125" style="306" customWidth="1"/>
    <col min="5649" max="5649" width="11.875" style="306" customWidth="1"/>
    <col min="5650" max="5897" width="9" style="306"/>
    <col min="5898" max="5898" width="15.75" style="306" customWidth="1"/>
    <col min="5899" max="5904" width="12.125" style="306" customWidth="1"/>
    <col min="5905" max="5905" width="11.875" style="306" customWidth="1"/>
    <col min="5906" max="6153" width="9" style="306"/>
    <col min="6154" max="6154" width="15.75" style="306" customWidth="1"/>
    <col min="6155" max="6160" width="12.125" style="306" customWidth="1"/>
    <col min="6161" max="6161" width="11.875" style="306" customWidth="1"/>
    <col min="6162" max="6409" width="9" style="306"/>
    <col min="6410" max="6410" width="15.75" style="306" customWidth="1"/>
    <col min="6411" max="6416" width="12.125" style="306" customWidth="1"/>
    <col min="6417" max="6417" width="11.875" style="306" customWidth="1"/>
    <col min="6418" max="6665" width="9" style="306"/>
    <col min="6666" max="6666" width="15.75" style="306" customWidth="1"/>
    <col min="6667" max="6672" width="12.125" style="306" customWidth="1"/>
    <col min="6673" max="6673" width="11.875" style="306" customWidth="1"/>
    <col min="6674" max="6921" width="9" style="306"/>
    <col min="6922" max="6922" width="15.75" style="306" customWidth="1"/>
    <col min="6923" max="6928" width="12.125" style="306" customWidth="1"/>
    <col min="6929" max="6929" width="11.875" style="306" customWidth="1"/>
    <col min="6930" max="7177" width="9" style="306"/>
    <col min="7178" max="7178" width="15.75" style="306" customWidth="1"/>
    <col min="7179" max="7184" width="12.125" style="306" customWidth="1"/>
    <col min="7185" max="7185" width="11.875" style="306" customWidth="1"/>
    <col min="7186" max="7433" width="9" style="306"/>
    <col min="7434" max="7434" width="15.75" style="306" customWidth="1"/>
    <col min="7435" max="7440" width="12.125" style="306" customWidth="1"/>
    <col min="7441" max="7441" width="11.875" style="306" customWidth="1"/>
    <col min="7442" max="7689" width="9" style="306"/>
    <col min="7690" max="7690" width="15.75" style="306" customWidth="1"/>
    <col min="7691" max="7696" width="12.125" style="306" customWidth="1"/>
    <col min="7697" max="7697" width="11.875" style="306" customWidth="1"/>
    <col min="7698" max="7945" width="9" style="306"/>
    <col min="7946" max="7946" width="15.75" style="306" customWidth="1"/>
    <col min="7947" max="7952" width="12.125" style="306" customWidth="1"/>
    <col min="7953" max="7953" width="11.875" style="306" customWidth="1"/>
    <col min="7954" max="8201" width="9" style="306"/>
    <col min="8202" max="8202" width="15.75" style="306" customWidth="1"/>
    <col min="8203" max="8208" width="12.125" style="306" customWidth="1"/>
    <col min="8209" max="8209" width="11.875" style="306" customWidth="1"/>
    <col min="8210" max="8457" width="9" style="306"/>
    <col min="8458" max="8458" width="15.75" style="306" customWidth="1"/>
    <col min="8459" max="8464" width="12.125" style="306" customWidth="1"/>
    <col min="8465" max="8465" width="11.875" style="306" customWidth="1"/>
    <col min="8466" max="8713" width="9" style="306"/>
    <col min="8714" max="8714" width="15.75" style="306" customWidth="1"/>
    <col min="8715" max="8720" width="12.125" style="306" customWidth="1"/>
    <col min="8721" max="8721" width="11.875" style="306" customWidth="1"/>
    <col min="8722" max="8969" width="9" style="306"/>
    <col min="8970" max="8970" width="15.75" style="306" customWidth="1"/>
    <col min="8971" max="8976" width="12.125" style="306" customWidth="1"/>
    <col min="8977" max="8977" width="11.875" style="306" customWidth="1"/>
    <col min="8978" max="9225" width="9" style="306"/>
    <col min="9226" max="9226" width="15.75" style="306" customWidth="1"/>
    <col min="9227" max="9232" width="12.125" style="306" customWidth="1"/>
    <col min="9233" max="9233" width="11.875" style="306" customWidth="1"/>
    <col min="9234" max="9481" width="9" style="306"/>
    <col min="9482" max="9482" width="15.75" style="306" customWidth="1"/>
    <col min="9483" max="9488" width="12.125" style="306" customWidth="1"/>
    <col min="9489" max="9489" width="11.875" style="306" customWidth="1"/>
    <col min="9490" max="9737" width="9" style="306"/>
    <col min="9738" max="9738" width="15.75" style="306" customWidth="1"/>
    <col min="9739" max="9744" width="12.125" style="306" customWidth="1"/>
    <col min="9745" max="9745" width="11.875" style="306" customWidth="1"/>
    <col min="9746" max="9993" width="9" style="306"/>
    <col min="9994" max="9994" width="15.75" style="306" customWidth="1"/>
    <col min="9995" max="10000" width="12.125" style="306" customWidth="1"/>
    <col min="10001" max="10001" width="11.875" style="306" customWidth="1"/>
    <col min="10002" max="10249" width="9" style="306"/>
    <col min="10250" max="10250" width="15.75" style="306" customWidth="1"/>
    <col min="10251" max="10256" width="12.125" style="306" customWidth="1"/>
    <col min="10257" max="10257" width="11.875" style="306" customWidth="1"/>
    <col min="10258" max="10505" width="9" style="306"/>
    <col min="10506" max="10506" width="15.75" style="306" customWidth="1"/>
    <col min="10507" max="10512" width="12.125" style="306" customWidth="1"/>
    <col min="10513" max="10513" width="11.875" style="306" customWidth="1"/>
    <col min="10514" max="10761" width="9" style="306"/>
    <col min="10762" max="10762" width="15.75" style="306" customWidth="1"/>
    <col min="10763" max="10768" width="12.125" style="306" customWidth="1"/>
    <col min="10769" max="10769" width="11.875" style="306" customWidth="1"/>
    <col min="10770" max="11017" width="9" style="306"/>
    <col min="11018" max="11018" width="15.75" style="306" customWidth="1"/>
    <col min="11019" max="11024" width="12.125" style="306" customWidth="1"/>
    <col min="11025" max="11025" width="11.875" style="306" customWidth="1"/>
    <col min="11026" max="11273" width="9" style="306"/>
    <col min="11274" max="11274" width="15.75" style="306" customWidth="1"/>
    <col min="11275" max="11280" width="12.125" style="306" customWidth="1"/>
    <col min="11281" max="11281" width="11.875" style="306" customWidth="1"/>
    <col min="11282" max="11529" width="9" style="306"/>
    <col min="11530" max="11530" width="15.75" style="306" customWidth="1"/>
    <col min="11531" max="11536" width="12.125" style="306" customWidth="1"/>
    <col min="11537" max="11537" width="11.875" style="306" customWidth="1"/>
    <col min="11538" max="11785" width="9" style="306"/>
    <col min="11786" max="11786" width="15.75" style="306" customWidth="1"/>
    <col min="11787" max="11792" width="12.125" style="306" customWidth="1"/>
    <col min="11793" max="11793" width="11.875" style="306" customWidth="1"/>
    <col min="11794" max="12041" width="9" style="306"/>
    <col min="12042" max="12042" width="15.75" style="306" customWidth="1"/>
    <col min="12043" max="12048" width="12.125" style="306" customWidth="1"/>
    <col min="12049" max="12049" width="11.875" style="306" customWidth="1"/>
    <col min="12050" max="12297" width="9" style="306"/>
    <col min="12298" max="12298" width="15.75" style="306" customWidth="1"/>
    <col min="12299" max="12304" width="12.125" style="306" customWidth="1"/>
    <col min="12305" max="12305" width="11.875" style="306" customWidth="1"/>
    <col min="12306" max="12553" width="9" style="306"/>
    <col min="12554" max="12554" width="15.75" style="306" customWidth="1"/>
    <col min="12555" max="12560" width="12.125" style="306" customWidth="1"/>
    <col min="12561" max="12561" width="11.875" style="306" customWidth="1"/>
    <col min="12562" max="12809" width="9" style="306"/>
    <col min="12810" max="12810" width="15.75" style="306" customWidth="1"/>
    <col min="12811" max="12816" width="12.125" style="306" customWidth="1"/>
    <col min="12817" max="12817" width="11.875" style="306" customWidth="1"/>
    <col min="12818" max="13065" width="9" style="306"/>
    <col min="13066" max="13066" width="15.75" style="306" customWidth="1"/>
    <col min="13067" max="13072" width="12.125" style="306" customWidth="1"/>
    <col min="13073" max="13073" width="11.875" style="306" customWidth="1"/>
    <col min="13074" max="13321" width="9" style="306"/>
    <col min="13322" max="13322" width="15.75" style="306" customWidth="1"/>
    <col min="13323" max="13328" width="12.125" style="306" customWidth="1"/>
    <col min="13329" max="13329" width="11.875" style="306" customWidth="1"/>
    <col min="13330" max="13577" width="9" style="306"/>
    <col min="13578" max="13578" width="15.75" style="306" customWidth="1"/>
    <col min="13579" max="13584" width="12.125" style="306" customWidth="1"/>
    <col min="13585" max="13585" width="11.875" style="306" customWidth="1"/>
    <col min="13586" max="13833" width="9" style="306"/>
    <col min="13834" max="13834" width="15.75" style="306" customWidth="1"/>
    <col min="13835" max="13840" width="12.125" style="306" customWidth="1"/>
    <col min="13841" max="13841" width="11.875" style="306" customWidth="1"/>
    <col min="13842" max="14089" width="9" style="306"/>
    <col min="14090" max="14090" width="15.75" style="306" customWidth="1"/>
    <col min="14091" max="14096" width="12.125" style="306" customWidth="1"/>
    <col min="14097" max="14097" width="11.875" style="306" customWidth="1"/>
    <col min="14098" max="14345" width="9" style="306"/>
    <col min="14346" max="14346" width="15.75" style="306" customWidth="1"/>
    <col min="14347" max="14352" width="12.125" style="306" customWidth="1"/>
    <col min="14353" max="14353" width="11.875" style="306" customWidth="1"/>
    <col min="14354" max="14601" width="9" style="306"/>
    <col min="14602" max="14602" width="15.75" style="306" customWidth="1"/>
    <col min="14603" max="14608" width="12.125" style="306" customWidth="1"/>
    <col min="14609" max="14609" width="11.875" style="306" customWidth="1"/>
    <col min="14610" max="14857" width="9" style="306"/>
    <col min="14858" max="14858" width="15.75" style="306" customWidth="1"/>
    <col min="14859" max="14864" width="12.125" style="306" customWidth="1"/>
    <col min="14865" max="14865" width="11.875" style="306" customWidth="1"/>
    <col min="14866" max="15113" width="9" style="306"/>
    <col min="15114" max="15114" width="15.75" style="306" customWidth="1"/>
    <col min="15115" max="15120" width="12.125" style="306" customWidth="1"/>
    <col min="15121" max="15121" width="11.875" style="306" customWidth="1"/>
    <col min="15122" max="15369" width="9" style="306"/>
    <col min="15370" max="15370" width="15.75" style="306" customWidth="1"/>
    <col min="15371" max="15376" width="12.125" style="306" customWidth="1"/>
    <col min="15377" max="15377" width="11.875" style="306" customWidth="1"/>
    <col min="15378" max="15625" width="9" style="306"/>
    <col min="15626" max="15626" width="15.75" style="306" customWidth="1"/>
    <col min="15627" max="15632" width="12.125" style="306" customWidth="1"/>
    <col min="15633" max="15633" width="11.875" style="306" customWidth="1"/>
    <col min="15634" max="15881" width="9" style="306"/>
    <col min="15882" max="15882" width="15.75" style="306" customWidth="1"/>
    <col min="15883" max="15888" width="12.125" style="306" customWidth="1"/>
    <col min="15889" max="15889" width="11.875" style="306" customWidth="1"/>
    <col min="15890" max="16137" width="9" style="306"/>
    <col min="16138" max="16138" width="15.75" style="306" customWidth="1"/>
    <col min="16139" max="16144" width="12.125" style="306" customWidth="1"/>
    <col min="16145" max="16145" width="11.875" style="306" customWidth="1"/>
    <col min="16146" max="16384" width="9" style="306"/>
  </cols>
  <sheetData>
    <row r="1" spans="2:19" ht="16.5" customHeight="1">
      <c r="B1" s="304" t="s">
        <v>216</v>
      </c>
      <c r="C1" s="305"/>
    </row>
    <row r="2" spans="2:19" ht="13.5" customHeight="1"/>
    <row r="3" spans="2:19" ht="23.25" customHeight="1">
      <c r="B3" s="922" t="s">
        <v>147</v>
      </c>
      <c r="C3" s="922"/>
      <c r="D3" s="922"/>
      <c r="E3" s="922"/>
      <c r="F3" s="922"/>
      <c r="G3" s="922"/>
      <c r="H3" s="922"/>
      <c r="I3" s="922"/>
      <c r="J3" s="922"/>
      <c r="K3" s="922"/>
      <c r="L3" s="922"/>
      <c r="M3" s="922"/>
      <c r="N3" s="922"/>
      <c r="O3" s="922"/>
      <c r="P3" s="922"/>
    </row>
    <row r="4" spans="2:19" ht="13.5" customHeight="1">
      <c r="C4" s="307"/>
      <c r="D4" s="307"/>
      <c r="E4" s="307"/>
      <c r="F4" s="307"/>
      <c r="G4" s="307"/>
      <c r="H4" s="307"/>
      <c r="I4" s="307"/>
      <c r="J4" s="307"/>
      <c r="K4" s="307"/>
      <c r="L4" s="307"/>
      <c r="M4" s="307"/>
      <c r="N4" s="307"/>
      <c r="O4" s="307"/>
      <c r="P4" s="307"/>
    </row>
    <row r="5" spans="2:19" ht="23.25" customHeight="1">
      <c r="B5" s="304" t="str">
        <f>CONCATENATE(1,"　",第2号様式!L2,"所要額")</f>
        <v>1　臨床研修事業所要額</v>
      </c>
      <c r="C5" s="304"/>
    </row>
    <row r="6" spans="2:19" ht="17.25" customHeight="1">
      <c r="B6" s="308"/>
      <c r="C6" s="927" t="s">
        <v>148</v>
      </c>
      <c r="D6" s="309" t="s">
        <v>149</v>
      </c>
      <c r="E6" s="937" t="s">
        <v>150</v>
      </c>
      <c r="F6" s="310" t="s">
        <v>151</v>
      </c>
      <c r="G6" s="949" t="s">
        <v>152</v>
      </c>
      <c r="H6" s="950"/>
      <c r="I6" s="951"/>
      <c r="J6" s="927" t="s">
        <v>153</v>
      </c>
      <c r="K6" s="927" t="s">
        <v>154</v>
      </c>
      <c r="L6" s="939" t="s">
        <v>155</v>
      </c>
      <c r="M6" s="929" t="s">
        <v>634</v>
      </c>
      <c r="N6" s="929" t="s">
        <v>635</v>
      </c>
      <c r="O6" s="927" t="s">
        <v>156</v>
      </c>
      <c r="P6" s="929" t="s">
        <v>157</v>
      </c>
      <c r="S6" s="306" t="str">
        <f>第2号様式!L2</f>
        <v>臨床研修事業</v>
      </c>
    </row>
    <row r="7" spans="2:19" ht="17.25" customHeight="1">
      <c r="B7" s="311" t="s">
        <v>158</v>
      </c>
      <c r="C7" s="928"/>
      <c r="D7" s="312" t="s">
        <v>159</v>
      </c>
      <c r="E7" s="938"/>
      <c r="F7" s="313" t="s">
        <v>160</v>
      </c>
      <c r="G7" s="946"/>
      <c r="H7" s="947"/>
      <c r="I7" s="948"/>
      <c r="J7" s="928"/>
      <c r="K7" s="928"/>
      <c r="L7" s="930"/>
      <c r="M7" s="930"/>
      <c r="N7" s="930"/>
      <c r="O7" s="928"/>
      <c r="P7" s="930"/>
    </row>
    <row r="8" spans="2:19" ht="17.25" customHeight="1">
      <c r="B8" s="314"/>
      <c r="C8" s="928"/>
      <c r="D8" s="312" t="s">
        <v>161</v>
      </c>
      <c r="E8" s="938"/>
      <c r="F8" s="313" t="s">
        <v>162</v>
      </c>
      <c r="G8" s="946"/>
      <c r="H8" s="947"/>
      <c r="I8" s="948"/>
      <c r="J8" s="928"/>
      <c r="K8" s="928"/>
      <c r="L8" s="930"/>
      <c r="M8" s="930"/>
      <c r="N8" s="930"/>
      <c r="O8" s="928"/>
      <c r="P8" s="930"/>
    </row>
    <row r="9" spans="2:19" ht="17.25" customHeight="1">
      <c r="B9" s="314"/>
      <c r="C9" s="313" t="s">
        <v>163</v>
      </c>
      <c r="D9" s="313" t="s">
        <v>164</v>
      </c>
      <c r="E9" s="312" t="s">
        <v>165</v>
      </c>
      <c r="F9" s="313" t="s">
        <v>166</v>
      </c>
      <c r="G9" s="946" t="s">
        <v>167</v>
      </c>
      <c r="H9" s="947"/>
      <c r="I9" s="948"/>
      <c r="J9" s="313" t="s">
        <v>168</v>
      </c>
      <c r="K9" s="313" t="s">
        <v>169</v>
      </c>
      <c r="L9" s="313" t="s">
        <v>170</v>
      </c>
      <c r="M9" s="572" t="s">
        <v>171</v>
      </c>
      <c r="N9" s="572" t="s">
        <v>172</v>
      </c>
      <c r="O9" s="313" t="s">
        <v>258</v>
      </c>
      <c r="P9" s="313" t="s">
        <v>259</v>
      </c>
    </row>
    <row r="10" spans="2:19" ht="17.25" customHeight="1">
      <c r="B10" s="314"/>
      <c r="C10" s="313"/>
      <c r="D10" s="312"/>
      <c r="E10" s="316"/>
      <c r="F10" s="316"/>
      <c r="G10" s="546" t="s">
        <v>217</v>
      </c>
      <c r="H10" s="547" t="s">
        <v>218</v>
      </c>
      <c r="I10" s="546" t="s">
        <v>219</v>
      </c>
      <c r="J10" s="313"/>
      <c r="K10" s="313"/>
      <c r="L10" s="313"/>
      <c r="M10" s="572"/>
      <c r="N10" s="572"/>
      <c r="O10" s="316"/>
      <c r="P10" s="313"/>
      <c r="Q10" s="313"/>
      <c r="R10" s="313"/>
    </row>
    <row r="11" spans="2:19" ht="16.5" customHeight="1">
      <c r="B11" s="318"/>
      <c r="C11" s="319" t="s">
        <v>173</v>
      </c>
      <c r="D11" s="319" t="s">
        <v>173</v>
      </c>
      <c r="E11" s="320" t="s">
        <v>173</v>
      </c>
      <c r="F11" s="319" t="s">
        <v>173</v>
      </c>
      <c r="G11" s="319"/>
      <c r="H11" s="319"/>
      <c r="I11" s="319" t="s">
        <v>174</v>
      </c>
      <c r="J11" s="319" t="s">
        <v>173</v>
      </c>
      <c r="K11" s="319" t="s">
        <v>175</v>
      </c>
      <c r="L11" s="319" t="s">
        <v>173</v>
      </c>
      <c r="M11" s="319"/>
      <c r="N11" s="319"/>
      <c r="O11" s="319" t="s">
        <v>175</v>
      </c>
      <c r="P11" s="319" t="s">
        <v>173</v>
      </c>
    </row>
    <row r="12" spans="2:19" ht="26.25" customHeight="1">
      <c r="B12" s="542" t="s">
        <v>220</v>
      </c>
      <c r="C12" s="552"/>
      <c r="D12" s="553"/>
      <c r="E12" s="332" t="str">
        <f>IF(C12="","",C12-D12)</f>
        <v/>
      </c>
      <c r="F12" s="797"/>
      <c r="G12" s="331">
        <v>538000</v>
      </c>
      <c r="H12" s="553"/>
      <c r="I12" s="331">
        <f>G12*H12</f>
        <v>0</v>
      </c>
      <c r="J12" s="333">
        <f>IF(I12="","",MIN(F12,I12))</f>
        <v>0</v>
      </c>
      <c r="K12" s="333" t="str">
        <f>IF(E12="","",IF(OR($S$6=様式リスト!$B$10,$S$6=様式リスト!$B$11),MIN(E12,J12)*0.5,MIN(E12,J12)))</f>
        <v/>
      </c>
      <c r="L12" s="333" t="str">
        <f>IF(K12="","0",IFERROR(ROUNDDOWN(K12,-3),""))</f>
        <v>0</v>
      </c>
      <c r="M12" s="573"/>
      <c r="N12" s="333">
        <f>L12-M12</f>
        <v>0</v>
      </c>
      <c r="O12" s="931"/>
      <c r="P12" s="931"/>
      <c r="Q12" s="306">
        <v>78</v>
      </c>
    </row>
    <row r="13" spans="2:19" ht="26.25" customHeight="1">
      <c r="B13" s="334" t="s">
        <v>221</v>
      </c>
      <c r="C13" s="554"/>
      <c r="D13" s="555"/>
      <c r="E13" s="336" t="str">
        <f>IF(C13="","",C13-D13)</f>
        <v/>
      </c>
      <c r="F13" s="798"/>
      <c r="G13" s="335">
        <v>250000</v>
      </c>
      <c r="H13" s="557"/>
      <c r="I13" s="335">
        <v>250000</v>
      </c>
      <c r="J13" s="337">
        <f>IF(I13="","",MIN(F13,I13))</f>
        <v>250000</v>
      </c>
      <c r="K13" s="337" t="str">
        <f>IF(E13="","",IF(OR($S$6=様式リスト!$B$10,$S$6=様式リスト!$B$11),MIN(E13,J13)*0.5,MIN(E13,J13)))</f>
        <v/>
      </c>
      <c r="L13" s="333" t="str">
        <f>IF(K13="","0",IFERROR(ROUNDDOWN(K13,-3),""))</f>
        <v>0</v>
      </c>
      <c r="M13" s="573"/>
      <c r="N13" s="333">
        <f>L13-M13</f>
        <v>0</v>
      </c>
      <c r="O13" s="932"/>
      <c r="P13" s="932"/>
      <c r="Q13" s="306" t="s">
        <v>222</v>
      </c>
    </row>
    <row r="14" spans="2:19" ht="24" customHeight="1">
      <c r="B14" s="147" t="s">
        <v>176</v>
      </c>
      <c r="C14" s="338" t="str">
        <f>IF(SUM(C12:C13)=0,"",SUM(C12:C13))</f>
        <v/>
      </c>
      <c r="D14" s="338" t="str">
        <f t="shared" ref="D14:K14" si="0">IF(SUM(D12:D13)=0,"",SUM(D12:D13))</f>
        <v/>
      </c>
      <c r="E14" s="338" t="str">
        <f t="shared" si="0"/>
        <v/>
      </c>
      <c r="F14" s="338" t="str">
        <f>IF(SUM(F12:F13)=0,"",SUM(F12:F13))</f>
        <v/>
      </c>
      <c r="G14" s="338"/>
      <c r="H14" s="338"/>
      <c r="I14" s="338">
        <f>IF(SUM(I12:I13)=0,"",SUM(I12:I13))</f>
        <v>250000</v>
      </c>
      <c r="J14" s="338">
        <f>IF(SUM(J12:J13)=0,"",SUM(J12:J13))</f>
        <v>250000</v>
      </c>
      <c r="K14" s="338" t="str">
        <f t="shared" si="0"/>
        <v/>
      </c>
      <c r="L14" s="338" t="str">
        <f>IF(SUM(L12:L13)=0,"",SUM(L12:L13))</f>
        <v/>
      </c>
      <c r="M14" s="338"/>
      <c r="N14" s="338"/>
      <c r="O14" s="338" t="str">
        <f>IF(SUM(O12:O12)=0,"",SUM(O12:O12))</f>
        <v/>
      </c>
      <c r="P14" s="338" t="str">
        <f>IF(SUM(P12:P12)=0,"",SUM(P12:P12))</f>
        <v/>
      </c>
    </row>
    <row r="15" spans="2:19" ht="16.5" customHeight="1">
      <c r="C15" s="321"/>
      <c r="D15" s="321"/>
    </row>
    <row r="16" spans="2:19" ht="23.25" customHeight="1">
      <c r="B16" s="304" t="s">
        <v>177</v>
      </c>
    </row>
    <row r="17" spans="2:17" ht="18" customHeight="1">
      <c r="B17" s="934" t="s">
        <v>178</v>
      </c>
      <c r="C17" s="935"/>
      <c r="D17" s="936"/>
      <c r="E17" s="934" t="s">
        <v>179</v>
      </c>
      <c r="F17" s="936"/>
      <c r="G17" s="934" t="s">
        <v>180</v>
      </c>
      <c r="H17" s="935"/>
      <c r="I17" s="935"/>
      <c r="J17" s="935"/>
      <c r="K17" s="935"/>
      <c r="L17" s="935"/>
      <c r="M17" s="935"/>
      <c r="N17" s="935"/>
      <c r="O17" s="935"/>
      <c r="P17" s="936"/>
    </row>
    <row r="18" spans="2:17" ht="18" customHeight="1">
      <c r="B18" s="940"/>
      <c r="C18" s="941"/>
      <c r="D18" s="942"/>
      <c r="E18" s="323"/>
      <c r="F18" s="324" t="s">
        <v>175</v>
      </c>
      <c r="G18" s="543"/>
      <c r="H18" s="543"/>
      <c r="I18" s="548"/>
      <c r="J18" s="304"/>
      <c r="K18" s="304"/>
      <c r="L18" s="304"/>
      <c r="M18" s="304"/>
      <c r="N18" s="304"/>
      <c r="O18" s="504"/>
      <c r="P18" s="505"/>
    </row>
    <row r="19" spans="2:17" ht="18" customHeight="1">
      <c r="B19" s="943" t="str">
        <f>IFERROR(VLOOKUP(第2号様式!$L$2,様式リスト!$B$3:$BZ$8,Q19,0),"")</f>
        <v>１　広域連携型プログラム作成経費</v>
      </c>
      <c r="C19" s="944"/>
      <c r="D19" s="945"/>
      <c r="E19" s="323"/>
      <c r="F19" s="556"/>
      <c r="G19" s="544"/>
      <c r="H19" s="544"/>
      <c r="I19" s="543"/>
      <c r="J19" s="304"/>
      <c r="K19" s="304"/>
      <c r="L19" s="304"/>
      <c r="M19" s="304"/>
      <c r="N19" s="304"/>
      <c r="O19" s="304"/>
      <c r="P19" s="322"/>
      <c r="Q19" s="306">
        <v>58</v>
      </c>
    </row>
    <row r="20" spans="2:17" ht="18" customHeight="1">
      <c r="B20" s="943" t="str">
        <f>IFERROR(VLOOKUP(第2号様式!$L$2,様式リスト!$B$3:$BZ$8,Q20,0),"")</f>
        <v>　職員基本給</v>
      </c>
      <c r="C20" s="944"/>
      <c r="D20" s="945"/>
      <c r="E20" s="323"/>
      <c r="F20" s="556"/>
      <c r="G20" s="544"/>
      <c r="H20" s="544"/>
      <c r="I20" s="543"/>
      <c r="J20" s="304"/>
      <c r="K20" s="304"/>
      <c r="L20" s="304"/>
      <c r="M20" s="304"/>
      <c r="N20" s="304"/>
      <c r="O20" s="304"/>
      <c r="P20" s="322"/>
      <c r="Q20" s="306">
        <v>59</v>
      </c>
    </row>
    <row r="21" spans="2:17" ht="18" customHeight="1">
      <c r="B21" s="943" t="str">
        <f>IFERROR(VLOOKUP(第2号様式!$L$2,様式リスト!$B$3:$BZ$8,Q21,0),"")</f>
        <v>職員諸手当（非常勤含む）</v>
      </c>
      <c r="C21" s="944"/>
      <c r="D21" s="945"/>
      <c r="E21" s="323"/>
      <c r="F21" s="556"/>
      <c r="G21" s="544"/>
      <c r="H21" s="544"/>
      <c r="I21" s="304"/>
      <c r="J21" s="304"/>
      <c r="K21" s="304"/>
      <c r="L21" s="304"/>
      <c r="M21" s="304"/>
      <c r="N21" s="304"/>
      <c r="O21" s="304"/>
      <c r="P21" s="322"/>
      <c r="Q21" s="306">
        <v>60</v>
      </c>
    </row>
    <row r="22" spans="2:17" ht="18" customHeight="1">
      <c r="B22" s="943" t="str">
        <f>IFERROR(VLOOKUP(第2号様式!$L$2,様式リスト!$B$3:$BZ$8,Q22,0),"")</f>
        <v>非常勤職員諸手当（事務補助者雇上経費）</v>
      </c>
      <c r="C22" s="944"/>
      <c r="D22" s="945"/>
      <c r="E22" s="323"/>
      <c r="F22" s="556"/>
      <c r="G22" s="544"/>
      <c r="H22" s="544"/>
      <c r="I22" s="304"/>
      <c r="J22" s="304"/>
      <c r="K22" s="304"/>
      <c r="L22" s="304"/>
      <c r="M22" s="304"/>
      <c r="N22" s="304"/>
      <c r="O22" s="304"/>
      <c r="P22" s="322"/>
      <c r="Q22" s="306">
        <v>61</v>
      </c>
    </row>
    <row r="23" spans="2:17" ht="18" customHeight="1">
      <c r="B23" s="943" t="str">
        <f>IFERROR(VLOOKUP(第2号様式!$L$2,様式リスト!$B$3:$BZ$8,Q23,0),"")</f>
        <v>諸謝金</v>
      </c>
      <c r="C23" s="944"/>
      <c r="D23" s="945"/>
      <c r="E23" s="323"/>
      <c r="F23" s="556"/>
      <c r="G23" s="544"/>
      <c r="H23" s="544"/>
      <c r="I23" s="304"/>
      <c r="J23" s="304"/>
      <c r="K23" s="304"/>
      <c r="L23" s="304"/>
      <c r="M23" s="304"/>
      <c r="N23" s="304"/>
      <c r="O23" s="304"/>
      <c r="P23" s="322"/>
      <c r="Q23" s="306">
        <v>62</v>
      </c>
    </row>
    <row r="24" spans="2:17" ht="18" customHeight="1">
      <c r="B24" s="943" t="str">
        <f>IFERROR(VLOOKUP(第2号様式!$L$2,様式リスト!$B$3:$BZ$8,Q24,0),"")</f>
        <v>旅費</v>
      </c>
      <c r="C24" s="944"/>
      <c r="D24" s="945"/>
      <c r="E24" s="323"/>
      <c r="F24" s="556"/>
      <c r="G24" s="544"/>
      <c r="H24" s="544"/>
      <c r="I24" s="304"/>
      <c r="J24" s="304"/>
      <c r="K24" s="304"/>
      <c r="L24" s="304"/>
      <c r="M24" s="304"/>
      <c r="N24" s="304"/>
      <c r="O24" s="304"/>
      <c r="P24" s="322"/>
      <c r="Q24" s="306">
        <v>63</v>
      </c>
    </row>
    <row r="25" spans="2:17" ht="18" customHeight="1">
      <c r="B25" s="943" t="str">
        <f>IFERROR(VLOOKUP(第2号様式!$L$2,様式リスト!$B$3:$BZ$8,Q25,0),"")</f>
        <v>消耗品費</v>
      </c>
      <c r="C25" s="944"/>
      <c r="D25" s="945"/>
      <c r="E25" s="323"/>
      <c r="F25" s="556"/>
      <c r="G25" s="544"/>
      <c r="H25" s="544"/>
      <c r="I25" s="304"/>
      <c r="J25" s="304"/>
      <c r="K25" s="304"/>
      <c r="L25" s="304"/>
      <c r="M25" s="304"/>
      <c r="N25" s="304"/>
      <c r="O25" s="304"/>
      <c r="P25" s="322"/>
      <c r="Q25" s="306">
        <v>64</v>
      </c>
    </row>
    <row r="26" spans="2:17" ht="18" customHeight="1">
      <c r="B26" s="943" t="str">
        <f>IFERROR(VLOOKUP(第2号様式!$L$2,様式リスト!$B$3:$BZ$8,Q26,0),"")</f>
        <v>印刷製本費</v>
      </c>
      <c r="C26" s="944"/>
      <c r="D26" s="945"/>
      <c r="E26" s="323"/>
      <c r="F26" s="556"/>
      <c r="G26" s="544"/>
      <c r="H26" s="544"/>
      <c r="I26" s="304"/>
      <c r="J26" s="304"/>
      <c r="K26" s="304"/>
      <c r="L26" s="304"/>
      <c r="M26" s="304"/>
      <c r="N26" s="304"/>
      <c r="O26" s="304"/>
      <c r="P26" s="322"/>
      <c r="Q26" s="306">
        <v>65</v>
      </c>
    </row>
    <row r="27" spans="2:17" ht="18" customHeight="1">
      <c r="B27" s="943" t="str">
        <f>IFERROR(VLOOKUP(第2号様式!$L$2,様式リスト!$B$3:$BZ$8,Q27,0),"")</f>
        <v>通信運搬費</v>
      </c>
      <c r="C27" s="944"/>
      <c r="D27" s="945"/>
      <c r="E27" s="323"/>
      <c r="F27" s="556"/>
      <c r="G27" s="544"/>
      <c r="H27" s="544"/>
      <c r="I27" s="304"/>
      <c r="J27" s="304"/>
      <c r="K27" s="304"/>
      <c r="L27" s="304"/>
      <c r="M27" s="304"/>
      <c r="N27" s="304"/>
      <c r="O27" s="304"/>
      <c r="P27" s="322"/>
      <c r="Q27" s="306">
        <v>66</v>
      </c>
    </row>
    <row r="28" spans="2:17" ht="18" customHeight="1">
      <c r="B28" s="943" t="str">
        <f>IFERROR(VLOOKUP(第2号様式!$L$2,様式リスト!$B$3:$BZ$8,Q28,0),"")</f>
        <v>会議費</v>
      </c>
      <c r="C28" s="944"/>
      <c r="D28" s="945"/>
      <c r="E28" s="323"/>
      <c r="F28" s="556"/>
      <c r="G28" s="544"/>
      <c r="H28" s="544"/>
      <c r="I28" s="304"/>
      <c r="J28" s="304"/>
      <c r="K28" s="304"/>
      <c r="L28" s="304"/>
      <c r="M28" s="304"/>
      <c r="N28" s="304"/>
      <c r="O28" s="304"/>
      <c r="P28" s="322"/>
      <c r="Q28" s="306">
        <v>67</v>
      </c>
    </row>
    <row r="29" spans="2:17" ht="18" customHeight="1">
      <c r="B29" s="943" t="str">
        <f>IFERROR(VLOOKUP(第2号様式!$L$2,様式リスト!$B$3:$BZ$8,Q29,0),"")</f>
        <v/>
      </c>
      <c r="C29" s="944"/>
      <c r="D29" s="945"/>
      <c r="E29" s="323"/>
      <c r="F29" s="556"/>
      <c r="G29" s="544"/>
      <c r="H29" s="544"/>
      <c r="I29" s="304"/>
      <c r="J29" s="304"/>
      <c r="K29" s="304"/>
      <c r="L29" s="304"/>
      <c r="M29" s="304"/>
      <c r="N29" s="304"/>
      <c r="O29" s="304"/>
      <c r="P29" s="322"/>
    </row>
    <row r="30" spans="2:17" ht="18" customHeight="1">
      <c r="B30" s="943" t="str">
        <f>IFERROR(VLOOKUP(第2号様式!$L$2,様式リスト!$B$3:$BZ$8,Q30,0),"")</f>
        <v>２　第三者評価受審経費</v>
      </c>
      <c r="C30" s="944"/>
      <c r="D30" s="945"/>
      <c r="E30" s="323"/>
      <c r="F30" s="556"/>
      <c r="G30" s="544"/>
      <c r="H30" s="544"/>
      <c r="I30" s="304"/>
      <c r="J30" s="304"/>
      <c r="K30" s="304"/>
      <c r="L30" s="304"/>
      <c r="M30" s="304"/>
      <c r="N30" s="304"/>
      <c r="O30" s="304"/>
      <c r="P30" s="322"/>
      <c r="Q30" s="306">
        <v>68</v>
      </c>
    </row>
    <row r="31" spans="2:17" ht="18" customHeight="1">
      <c r="B31" s="943" t="str">
        <f>IFERROR(VLOOKUP(第2号様式!$L$2,様式リスト!$B$3:$BZ$8,Q31,0),"")</f>
        <v>雑役務費（手数料等）</v>
      </c>
      <c r="C31" s="944"/>
      <c r="D31" s="945"/>
      <c r="E31" s="323"/>
      <c r="F31" s="556"/>
      <c r="G31" s="544"/>
      <c r="H31" s="544"/>
      <c r="I31" s="304"/>
      <c r="J31" s="304"/>
      <c r="K31" s="304"/>
      <c r="L31" s="304"/>
      <c r="M31" s="304"/>
      <c r="N31" s="304"/>
      <c r="O31" s="304"/>
      <c r="P31" s="322"/>
      <c r="Q31" s="306">
        <v>69</v>
      </c>
    </row>
    <row r="32" spans="2:17" ht="18" customHeight="1">
      <c r="B32" s="943" t="str">
        <f>IFERROR(VLOOKUP(第2号様式!$L$2,様式リスト!$B$3:$BZ$8,Q32,0),"")</f>
        <v/>
      </c>
      <c r="C32" s="944"/>
      <c r="D32" s="945"/>
      <c r="E32" s="323"/>
      <c r="F32" s="326"/>
      <c r="G32" s="544"/>
      <c r="H32" s="544"/>
      <c r="I32" s="304"/>
      <c r="J32" s="304"/>
      <c r="K32" s="304"/>
      <c r="L32" s="304"/>
      <c r="M32" s="304"/>
      <c r="N32" s="304"/>
      <c r="O32" s="304"/>
      <c r="P32" s="322"/>
    </row>
    <row r="33" spans="2:16" ht="18" customHeight="1">
      <c r="B33" s="943" t="str">
        <f>IFERROR(VLOOKUP(第2号様式!$L$2,様式リスト!$B$3:$BZ$8,Q33,0),"")</f>
        <v/>
      </c>
      <c r="C33" s="944"/>
      <c r="D33" s="945"/>
      <c r="E33" s="323"/>
      <c r="F33" s="326"/>
      <c r="G33" s="544"/>
      <c r="H33" s="544"/>
      <c r="I33" s="304"/>
      <c r="J33" s="304"/>
      <c r="K33" s="304"/>
      <c r="L33" s="304"/>
      <c r="M33" s="304"/>
      <c r="N33" s="304"/>
      <c r="O33" s="304"/>
      <c r="P33" s="322"/>
    </row>
    <row r="34" spans="2:16" ht="18" customHeight="1">
      <c r="B34" s="943" t="str">
        <f>IFERROR(VLOOKUP(第2号様式!$L$2,様式リスト!$B$3:$BZ$8,Q34,0),"")</f>
        <v/>
      </c>
      <c r="C34" s="944"/>
      <c r="D34" s="945"/>
      <c r="E34" s="323"/>
      <c r="F34" s="326"/>
      <c r="G34" s="544"/>
      <c r="H34" s="544"/>
      <c r="I34" s="304"/>
      <c r="J34" s="304"/>
      <c r="K34" s="304"/>
      <c r="L34" s="304"/>
      <c r="M34" s="304"/>
      <c r="N34" s="304"/>
      <c r="O34" s="304"/>
      <c r="P34" s="322"/>
    </row>
    <row r="35" spans="2:16" ht="18" customHeight="1">
      <c r="B35" s="943" t="str">
        <f>IFERROR(VLOOKUP(第2号様式!$L$2,様式リスト!$B$3:$BZ$8,Q35,0),"")</f>
        <v/>
      </c>
      <c r="C35" s="944"/>
      <c r="D35" s="945"/>
      <c r="E35" s="323"/>
      <c r="F35" s="326"/>
      <c r="G35" s="544"/>
      <c r="H35" s="544"/>
      <c r="I35" s="304"/>
      <c r="J35" s="304"/>
      <c r="K35" s="304"/>
      <c r="L35" s="304"/>
      <c r="M35" s="304"/>
      <c r="N35" s="304"/>
      <c r="O35" s="304"/>
      <c r="P35" s="322"/>
    </row>
    <row r="36" spans="2:16" ht="18" customHeight="1">
      <c r="B36" s="943" t="str">
        <f>IFERROR(VLOOKUP(第2号様式!$L$2,様式リスト!$B$3:$BZ$8,Q36,0),"")</f>
        <v/>
      </c>
      <c r="C36" s="944"/>
      <c r="D36" s="945"/>
      <c r="E36" s="323"/>
      <c r="F36" s="326"/>
      <c r="G36" s="544"/>
      <c r="H36" s="544"/>
      <c r="I36" s="304"/>
      <c r="J36" s="304"/>
      <c r="K36" s="304"/>
      <c r="L36" s="304"/>
      <c r="M36" s="304"/>
      <c r="N36" s="304"/>
      <c r="O36" s="304"/>
      <c r="P36" s="322"/>
    </row>
    <row r="37" spans="2:16" ht="18" customHeight="1">
      <c r="B37" s="943" t="str">
        <f>IFERROR(VLOOKUP(第2号様式!$L$2,様式リスト!$B$3:$BZ$8,Q37,0),"")</f>
        <v/>
      </c>
      <c r="C37" s="944"/>
      <c r="D37" s="945"/>
      <c r="E37" s="323"/>
      <c r="F37" s="326"/>
      <c r="G37" s="544"/>
      <c r="H37" s="544"/>
      <c r="I37" s="304"/>
      <c r="J37" s="304"/>
      <c r="K37" s="304"/>
      <c r="L37" s="304"/>
      <c r="M37" s="304"/>
      <c r="N37" s="304"/>
      <c r="O37" s="304"/>
      <c r="P37" s="322"/>
    </row>
    <row r="38" spans="2:16" ht="18" customHeight="1">
      <c r="B38" s="943" t="str">
        <f>IFERROR(VLOOKUP(第2号様式!$L$2,様式リスト!$B$3:$BZ$8,Q38,0),"")</f>
        <v/>
      </c>
      <c r="C38" s="944"/>
      <c r="D38" s="945"/>
      <c r="E38" s="323"/>
      <c r="F38" s="326"/>
      <c r="G38" s="544"/>
      <c r="H38" s="544"/>
      <c r="I38" s="304"/>
      <c r="J38" s="304"/>
      <c r="K38" s="304"/>
      <c r="L38" s="304"/>
      <c r="M38" s="304"/>
      <c r="N38" s="304"/>
      <c r="O38" s="304"/>
      <c r="P38" s="322"/>
    </row>
    <row r="39" spans="2:16" ht="18" customHeight="1">
      <c r="B39" s="943" t="str">
        <f>IFERROR(VLOOKUP(第2号様式!$L$2,様式リスト!$B$3:$BZ$8,Q39,0),"")</f>
        <v/>
      </c>
      <c r="C39" s="944"/>
      <c r="D39" s="945"/>
      <c r="E39" s="323"/>
      <c r="F39" s="326"/>
      <c r="G39" s="544"/>
      <c r="H39" s="544"/>
      <c r="I39" s="304"/>
      <c r="J39" s="304"/>
      <c r="K39" s="304"/>
      <c r="L39" s="304"/>
      <c r="M39" s="304"/>
      <c r="N39" s="304"/>
      <c r="O39" s="304"/>
      <c r="P39" s="322"/>
    </row>
    <row r="40" spans="2:16" ht="18" customHeight="1">
      <c r="B40" s="943" t="str">
        <f>IFERROR(VLOOKUP(第2号様式!$L$2,様式リスト!$B$3:$BZ$8,Q40,0),"")</f>
        <v/>
      </c>
      <c r="C40" s="944"/>
      <c r="D40" s="945"/>
      <c r="E40" s="323"/>
      <c r="F40" s="326"/>
      <c r="G40" s="544"/>
      <c r="H40" s="544"/>
      <c r="I40" s="304"/>
      <c r="J40" s="304"/>
      <c r="K40" s="304"/>
      <c r="L40" s="304"/>
      <c r="M40" s="304"/>
      <c r="N40" s="304"/>
      <c r="O40" s="304"/>
      <c r="P40" s="322"/>
    </row>
    <row r="41" spans="2:16" ht="18" customHeight="1">
      <c r="B41" s="943" t="str">
        <f>IFERROR(VLOOKUP(第2号様式!$L$2,様式リスト!$B$3:$BZ$8,Q41,0),"")</f>
        <v/>
      </c>
      <c r="C41" s="944"/>
      <c r="D41" s="945"/>
      <c r="E41" s="323"/>
      <c r="F41" s="326"/>
      <c r="G41" s="544"/>
      <c r="H41" s="544"/>
      <c r="I41" s="304"/>
      <c r="J41" s="304"/>
      <c r="K41" s="304"/>
      <c r="L41" s="304"/>
      <c r="M41" s="304"/>
      <c r="N41" s="304"/>
      <c r="O41" s="304"/>
      <c r="P41" s="322"/>
    </row>
    <row r="42" spans="2:16" ht="18" customHeight="1">
      <c r="B42" s="943" t="str">
        <f>IFERROR(VLOOKUP(第2号様式!$L$2,様式リスト!$B$3:$BZ$8,Q42,0),"")</f>
        <v/>
      </c>
      <c r="C42" s="944"/>
      <c r="D42" s="945"/>
      <c r="E42" s="323"/>
      <c r="F42" s="326"/>
      <c r="G42" s="544"/>
      <c r="H42" s="544"/>
      <c r="I42" s="304"/>
      <c r="J42" s="304"/>
      <c r="K42" s="304"/>
      <c r="L42" s="304"/>
      <c r="M42" s="304"/>
      <c r="N42" s="304"/>
      <c r="O42" s="304"/>
      <c r="P42" s="322"/>
    </row>
    <row r="43" spans="2:16" ht="18" customHeight="1">
      <c r="B43" s="943" t="str">
        <f>IFERROR(VLOOKUP(第2号様式!$L$2,様式リスト!$B$3:$BZ$8,Q43,0),"")</f>
        <v/>
      </c>
      <c r="C43" s="944"/>
      <c r="D43" s="945"/>
      <c r="E43" s="323"/>
      <c r="F43" s="326"/>
      <c r="G43" s="544"/>
      <c r="H43" s="544"/>
      <c r="I43" s="304"/>
      <c r="J43" s="304"/>
      <c r="K43" s="304"/>
      <c r="L43" s="304"/>
      <c r="M43" s="304"/>
      <c r="N43" s="304"/>
      <c r="O43" s="304"/>
      <c r="P43" s="322"/>
    </row>
    <row r="44" spans="2:16" ht="18" customHeight="1">
      <c r="B44" s="943" t="str">
        <f>IFERROR(VLOOKUP(第2号様式!$L$2,様式リスト!$B$3:$BZ$8,Q44,0),"")</f>
        <v/>
      </c>
      <c r="C44" s="944"/>
      <c r="D44" s="945"/>
      <c r="E44" s="323"/>
      <c r="F44" s="326"/>
      <c r="G44" s="544"/>
      <c r="H44" s="544"/>
      <c r="I44" s="304"/>
      <c r="J44" s="304"/>
      <c r="K44" s="304"/>
      <c r="L44" s="304"/>
      <c r="M44" s="304"/>
      <c r="N44" s="304"/>
      <c r="O44" s="304"/>
      <c r="P44" s="322"/>
    </row>
    <row r="45" spans="2:16" ht="18" customHeight="1">
      <c r="B45" s="943" t="str">
        <f>IFERROR(VLOOKUP(第2号様式!$L$2,様式リスト!$B$3:$BZ$8,Q45,0),"")</f>
        <v/>
      </c>
      <c r="C45" s="944"/>
      <c r="D45" s="945"/>
      <c r="E45" s="323"/>
      <c r="F45" s="326"/>
      <c r="G45" s="544"/>
      <c r="H45" s="544"/>
      <c r="I45" s="304"/>
      <c r="J45" s="304"/>
      <c r="K45" s="304"/>
      <c r="L45" s="304"/>
      <c r="M45" s="304"/>
      <c r="N45" s="304"/>
      <c r="O45" s="304"/>
      <c r="P45" s="322"/>
    </row>
    <row r="46" spans="2:16" ht="18" customHeight="1">
      <c r="B46" s="943" t="str">
        <f>IFERROR(VLOOKUP(第2号様式!$L$2,様式リスト!$B$3:$BZ$8,Q46,0),"")</f>
        <v/>
      </c>
      <c r="C46" s="944"/>
      <c r="D46" s="945"/>
      <c r="E46" s="323"/>
      <c r="F46" s="326"/>
      <c r="G46" s="544"/>
      <c r="H46" s="544"/>
      <c r="I46" s="304"/>
      <c r="J46" s="304"/>
      <c r="K46" s="304"/>
      <c r="L46" s="304"/>
      <c r="M46" s="304"/>
      <c r="N46" s="304"/>
      <c r="O46" s="304"/>
      <c r="P46" s="322"/>
    </row>
    <row r="47" spans="2:16" ht="18" customHeight="1">
      <c r="B47" s="943" t="str">
        <f>IFERROR(VLOOKUP(第2号様式!$L$2,様式リスト!$B$3:$BZ$8,Q47,0),"")</f>
        <v/>
      </c>
      <c r="C47" s="944"/>
      <c r="D47" s="945"/>
      <c r="E47" s="323"/>
      <c r="F47" s="326"/>
      <c r="G47" s="544"/>
      <c r="H47" s="544"/>
      <c r="I47" s="304"/>
      <c r="J47" s="304"/>
      <c r="K47" s="304"/>
      <c r="L47" s="304"/>
      <c r="M47" s="304"/>
      <c r="N47" s="304"/>
      <c r="O47" s="304"/>
      <c r="P47" s="322"/>
    </row>
    <row r="48" spans="2:16" ht="18" customHeight="1">
      <c r="B48" s="943" t="str">
        <f>IFERROR(VLOOKUP(第2号様式!$L$2,様式リスト!$B$3:$BZ$8,Q48,0),"")</f>
        <v/>
      </c>
      <c r="C48" s="944"/>
      <c r="D48" s="945"/>
      <c r="E48" s="323"/>
      <c r="F48" s="326"/>
      <c r="G48" s="544"/>
      <c r="H48" s="544"/>
      <c r="I48" s="304"/>
      <c r="J48" s="304"/>
      <c r="K48" s="304"/>
      <c r="L48" s="304"/>
      <c r="M48" s="304"/>
      <c r="N48" s="304"/>
      <c r="O48" s="304"/>
      <c r="P48" s="322"/>
    </row>
    <row r="49" spans="2:16" ht="18" customHeight="1">
      <c r="B49" s="943" t="str">
        <f>IFERROR(VLOOKUP(第2号様式!$L$2,様式リスト!$B$3:$BZ$8,Q49,0),"")</f>
        <v/>
      </c>
      <c r="C49" s="944"/>
      <c r="D49" s="945"/>
      <c r="E49" s="323"/>
      <c r="F49" s="326"/>
      <c r="G49" s="544"/>
      <c r="H49" s="544"/>
      <c r="I49" s="304"/>
      <c r="J49" s="304"/>
      <c r="K49" s="304"/>
      <c r="L49" s="304"/>
      <c r="M49" s="304"/>
      <c r="N49" s="304"/>
      <c r="O49" s="304"/>
      <c r="P49" s="322"/>
    </row>
    <row r="50" spans="2:16" ht="18" customHeight="1">
      <c r="B50" s="943" t="str">
        <f>IFERROR(VLOOKUP(第2号様式!$L$2,様式リスト!$B$3:$BZ$8,Q50,0),"")</f>
        <v/>
      </c>
      <c r="C50" s="944"/>
      <c r="D50" s="945"/>
      <c r="E50" s="323"/>
      <c r="F50" s="326"/>
      <c r="G50" s="544"/>
      <c r="H50" s="544"/>
      <c r="I50" s="304"/>
      <c r="J50" s="304"/>
      <c r="K50" s="304"/>
      <c r="L50" s="304"/>
      <c r="M50" s="304"/>
      <c r="N50" s="304"/>
      <c r="O50" s="304"/>
      <c r="P50" s="322"/>
    </row>
    <row r="51" spans="2:16" ht="18" customHeight="1">
      <c r="B51" s="943" t="str">
        <f>IFERROR(VLOOKUP(第2号様式!$L$2,様式リスト!$B$3:$BZ$8,Q51,0),"")</f>
        <v/>
      </c>
      <c r="C51" s="944"/>
      <c r="D51" s="945"/>
      <c r="E51" s="323"/>
      <c r="F51" s="326"/>
      <c r="G51" s="544"/>
      <c r="H51" s="544"/>
      <c r="I51" s="304"/>
      <c r="J51" s="304"/>
      <c r="K51" s="304"/>
      <c r="L51" s="304"/>
      <c r="M51" s="304"/>
      <c r="N51" s="304"/>
      <c r="O51" s="304"/>
      <c r="P51" s="322"/>
    </row>
    <row r="52" spans="2:16" ht="18" customHeight="1">
      <c r="B52" s="943" t="str">
        <f>IFERROR(VLOOKUP(第2号様式!$L$2,様式リスト!$B$3:$BZ$8,Q52,0),"")</f>
        <v/>
      </c>
      <c r="C52" s="944"/>
      <c r="D52" s="945"/>
      <c r="E52" s="323"/>
      <c r="F52" s="326"/>
      <c r="G52" s="544"/>
      <c r="H52" s="544"/>
      <c r="I52" s="304"/>
      <c r="J52" s="304"/>
      <c r="K52" s="304"/>
      <c r="L52" s="304"/>
      <c r="M52" s="304"/>
      <c r="N52" s="304"/>
      <c r="O52" s="304"/>
      <c r="P52" s="322"/>
    </row>
    <row r="53" spans="2:16" ht="18" customHeight="1">
      <c r="B53" s="943" t="str">
        <f>IFERROR(VLOOKUP(第2号様式!$L$2,様式リスト!$B$3:$BZ$8,Q53,0),"")</f>
        <v/>
      </c>
      <c r="C53" s="944"/>
      <c r="D53" s="945"/>
      <c r="E53" s="323"/>
      <c r="F53" s="326"/>
      <c r="G53" s="544"/>
      <c r="H53" s="544"/>
      <c r="I53" s="304"/>
      <c r="J53" s="304"/>
      <c r="K53" s="304"/>
      <c r="L53" s="304"/>
      <c r="M53" s="304"/>
      <c r="N53" s="304"/>
      <c r="O53" s="304"/>
      <c r="P53" s="322"/>
    </row>
    <row r="54" spans="2:16" ht="18" customHeight="1">
      <c r="B54" s="943" t="str">
        <f>IFERROR(VLOOKUP(第2号様式!$L$2,様式リスト!$B$3:$BZ$8,Q54,0),"")</f>
        <v/>
      </c>
      <c r="C54" s="944"/>
      <c r="D54" s="945"/>
      <c r="E54" s="323"/>
      <c r="F54" s="326"/>
      <c r="G54" s="544"/>
      <c r="H54" s="544"/>
      <c r="I54" s="304"/>
      <c r="J54" s="304"/>
      <c r="K54" s="304"/>
      <c r="L54" s="304"/>
      <c r="M54" s="304"/>
      <c r="N54" s="304"/>
      <c r="O54" s="304"/>
      <c r="P54" s="322"/>
    </row>
    <row r="55" spans="2:16" ht="18" customHeight="1">
      <c r="B55" s="943" t="str">
        <f>IFERROR(VLOOKUP(第2号様式!$L$2,様式リスト!$B$3:$BZ$8,Q55,0),"")</f>
        <v/>
      </c>
      <c r="C55" s="944"/>
      <c r="D55" s="945"/>
      <c r="E55" s="323"/>
      <c r="F55" s="326"/>
      <c r="G55" s="544"/>
      <c r="H55" s="544"/>
      <c r="I55" s="304"/>
      <c r="J55" s="304"/>
      <c r="K55" s="304"/>
      <c r="L55" s="304"/>
      <c r="M55" s="304"/>
      <c r="N55" s="304"/>
      <c r="O55" s="304"/>
      <c r="P55" s="322"/>
    </row>
    <row r="56" spans="2:16" ht="18" customHeight="1">
      <c r="B56" s="943" t="str">
        <f>IFERROR(VLOOKUP(第2号様式!$L$2,様式リスト!$B$3:$BZ$8,Q56,0),"")</f>
        <v/>
      </c>
      <c r="C56" s="944"/>
      <c r="D56" s="945"/>
      <c r="E56" s="323"/>
      <c r="F56" s="326"/>
      <c r="G56" s="544"/>
      <c r="H56" s="544"/>
      <c r="I56" s="304"/>
      <c r="J56" s="304"/>
      <c r="K56" s="304"/>
      <c r="L56" s="304"/>
      <c r="M56" s="304"/>
      <c r="N56" s="304"/>
      <c r="O56" s="304"/>
      <c r="P56" s="322"/>
    </row>
    <row r="57" spans="2:16" ht="18" customHeight="1">
      <c r="B57" s="943" t="str">
        <f>IFERROR(VLOOKUP(第2号様式!$L$2,様式リスト!$B$3:$BZ$8,Q57,0),"")</f>
        <v/>
      </c>
      <c r="C57" s="944"/>
      <c r="D57" s="945"/>
      <c r="E57" s="323"/>
      <c r="F57" s="326"/>
      <c r="G57" s="544"/>
      <c r="H57" s="544"/>
      <c r="I57" s="304"/>
      <c r="J57" s="304"/>
      <c r="K57" s="304"/>
      <c r="L57" s="304"/>
      <c r="M57" s="304"/>
      <c r="N57" s="304"/>
      <c r="O57" s="304"/>
      <c r="P57" s="322"/>
    </row>
    <row r="58" spans="2:16" ht="18" customHeight="1">
      <c r="B58" s="943" t="str">
        <f>IFERROR(VLOOKUP(第2号様式!$L$2,様式リスト!$B$3:$BZ$8,Q58,0),"")</f>
        <v/>
      </c>
      <c r="C58" s="944"/>
      <c r="D58" s="945"/>
      <c r="E58" s="323"/>
      <c r="F58" s="326"/>
      <c r="G58" s="544"/>
      <c r="H58" s="544"/>
      <c r="I58" s="304"/>
      <c r="J58" s="304"/>
      <c r="K58" s="304"/>
      <c r="L58" s="304"/>
      <c r="M58" s="304"/>
      <c r="N58" s="304"/>
      <c r="O58" s="304"/>
      <c r="P58" s="322"/>
    </row>
    <row r="59" spans="2:16" ht="18" customHeight="1">
      <c r="B59" s="943" t="str">
        <f>IFERROR(VLOOKUP(第2号様式!$L$2,様式リスト!$B$3:$BZ$8,Q59,0),"")</f>
        <v/>
      </c>
      <c r="C59" s="944"/>
      <c r="D59" s="945"/>
      <c r="E59" s="323"/>
      <c r="F59" s="326"/>
      <c r="G59" s="544"/>
      <c r="H59" s="544"/>
      <c r="I59" s="304"/>
      <c r="J59" s="304"/>
      <c r="K59" s="304"/>
      <c r="L59" s="304"/>
      <c r="M59" s="304"/>
      <c r="N59" s="304"/>
      <c r="O59" s="304"/>
      <c r="P59" s="322"/>
    </row>
    <row r="60" spans="2:16" ht="18" customHeight="1">
      <c r="B60" s="943" t="str">
        <f>IFERROR(VLOOKUP(第2号様式!$L$2,様式リスト!$B$3:$BZ$8,Q60,0),"")</f>
        <v/>
      </c>
      <c r="C60" s="944"/>
      <c r="D60" s="945"/>
      <c r="E60" s="323"/>
      <c r="F60" s="326"/>
      <c r="G60" s="544"/>
      <c r="H60" s="544"/>
      <c r="I60" s="304"/>
      <c r="J60" s="304"/>
      <c r="K60" s="304"/>
      <c r="L60" s="304"/>
      <c r="M60" s="304"/>
      <c r="N60" s="304"/>
      <c r="O60" s="304"/>
      <c r="P60" s="322"/>
    </row>
    <row r="61" spans="2:16" ht="18" customHeight="1">
      <c r="B61" s="943" t="str">
        <f>IFERROR(VLOOKUP(第2号様式!$L$2,様式リスト!$B$3:$BZ$8,Q61,0),"")</f>
        <v/>
      </c>
      <c r="C61" s="944"/>
      <c r="D61" s="945"/>
      <c r="E61" s="323"/>
      <c r="F61" s="326"/>
      <c r="G61" s="544"/>
      <c r="H61" s="544"/>
      <c r="I61" s="304"/>
      <c r="J61" s="304"/>
      <c r="K61" s="304"/>
      <c r="L61" s="304"/>
      <c r="M61" s="304"/>
      <c r="N61" s="304"/>
      <c r="O61" s="304"/>
      <c r="P61" s="322"/>
    </row>
    <row r="62" spans="2:16" ht="18" customHeight="1">
      <c r="B62" s="943" t="str">
        <f>IFERROR(VLOOKUP(第2号様式!$L$2,様式リスト!$B$3:$BZ$8,Q62,0),"")</f>
        <v/>
      </c>
      <c r="C62" s="944"/>
      <c r="D62" s="945"/>
      <c r="E62" s="323"/>
      <c r="F62" s="326"/>
      <c r="G62" s="544"/>
      <c r="H62" s="544"/>
      <c r="I62" s="304"/>
      <c r="J62" s="304"/>
      <c r="K62" s="304"/>
      <c r="L62" s="304"/>
      <c r="M62" s="304"/>
      <c r="N62" s="304"/>
      <c r="O62" s="304"/>
      <c r="P62" s="322"/>
    </row>
    <row r="63" spans="2:16" ht="18" customHeight="1">
      <c r="B63" s="943" t="str">
        <f>IFERROR(VLOOKUP(第2号様式!$L$2,様式リスト!$B$3:$BZ$8,Q63,0),"")</f>
        <v/>
      </c>
      <c r="C63" s="944"/>
      <c r="D63" s="945"/>
      <c r="E63" s="323"/>
      <c r="F63" s="326"/>
      <c r="G63" s="544"/>
      <c r="H63" s="544"/>
      <c r="I63" s="304"/>
      <c r="J63" s="304"/>
      <c r="K63" s="304"/>
      <c r="L63" s="304"/>
      <c r="M63" s="304"/>
      <c r="N63" s="304"/>
      <c r="O63" s="304"/>
      <c r="P63" s="322"/>
    </row>
    <row r="64" spans="2:16" ht="18" customHeight="1">
      <c r="B64" s="943" t="str">
        <f>IFERROR(VLOOKUP(第2号様式!$L$2,様式リスト!$B$3:$BZ$8,Q64,0),"")</f>
        <v/>
      </c>
      <c r="C64" s="944"/>
      <c r="D64" s="945"/>
      <c r="E64" s="323"/>
      <c r="F64" s="326"/>
      <c r="G64" s="544"/>
      <c r="H64" s="544"/>
      <c r="I64" s="304"/>
      <c r="J64" s="304"/>
      <c r="K64" s="304"/>
      <c r="L64" s="304"/>
      <c r="M64" s="304"/>
      <c r="N64" s="304"/>
      <c r="O64" s="304"/>
      <c r="P64" s="322"/>
    </row>
    <row r="65" spans="2:16" ht="18" customHeight="1">
      <c r="B65" s="943" t="str">
        <f>IFERROR(VLOOKUP(第2号様式!$L$2,様式リスト!$B$3:$BZ$8,Q65,0),"")</f>
        <v/>
      </c>
      <c r="C65" s="944"/>
      <c r="D65" s="945"/>
      <c r="E65" s="323"/>
      <c r="F65" s="326"/>
      <c r="G65" s="544"/>
      <c r="H65" s="544"/>
      <c r="I65" s="304"/>
      <c r="J65" s="304"/>
      <c r="K65" s="304"/>
      <c r="L65" s="304"/>
      <c r="M65" s="304"/>
      <c r="N65" s="304"/>
      <c r="O65" s="304"/>
      <c r="P65" s="322"/>
    </row>
    <row r="66" spans="2:16" ht="18" customHeight="1">
      <c r="B66" s="943" t="str">
        <f>IFERROR(VLOOKUP(第2号様式!$L$2,様式リスト!$B$3:$BZ$8,Q66,0),"")</f>
        <v/>
      </c>
      <c r="C66" s="944"/>
      <c r="D66" s="945"/>
      <c r="E66" s="323"/>
      <c r="F66" s="326"/>
      <c r="G66" s="544"/>
      <c r="H66" s="544"/>
      <c r="I66" s="304"/>
      <c r="J66" s="304"/>
      <c r="K66" s="304"/>
      <c r="L66" s="304"/>
      <c r="M66" s="304"/>
      <c r="N66" s="304"/>
      <c r="O66" s="304"/>
      <c r="P66" s="322"/>
    </row>
    <row r="67" spans="2:16" ht="18" customHeight="1">
      <c r="B67" s="943" t="str">
        <f>IFERROR(VLOOKUP(第2号様式!$L$2,様式リスト!$B$3:$BZ$8,Q67,0),"")</f>
        <v/>
      </c>
      <c r="C67" s="944"/>
      <c r="D67" s="945"/>
      <c r="E67" s="323"/>
      <c r="F67" s="326"/>
      <c r="G67" s="544"/>
      <c r="H67" s="544"/>
      <c r="I67" s="304"/>
      <c r="J67" s="304"/>
      <c r="K67" s="304"/>
      <c r="L67" s="304"/>
      <c r="M67" s="304"/>
      <c r="N67" s="304"/>
      <c r="O67" s="304"/>
      <c r="P67" s="322"/>
    </row>
    <row r="68" spans="2:16" ht="18" customHeight="1">
      <c r="B68" s="943" t="str">
        <f>IFERROR(VLOOKUP(第2号様式!$L$2,様式リスト!$B$3:$BZ$8,Q68,0),"")</f>
        <v/>
      </c>
      <c r="C68" s="944"/>
      <c r="D68" s="945"/>
      <c r="E68" s="323"/>
      <c r="F68" s="326"/>
      <c r="G68" s="544"/>
      <c r="H68" s="544"/>
      <c r="I68" s="304"/>
      <c r="J68" s="304"/>
      <c r="K68" s="304"/>
      <c r="L68" s="304"/>
      <c r="M68" s="304"/>
      <c r="N68" s="304"/>
      <c r="O68" s="304"/>
      <c r="P68" s="322"/>
    </row>
    <row r="69" spans="2:16" ht="18" customHeight="1">
      <c r="B69" s="943" t="str">
        <f>IFERROR(VLOOKUP(第2号様式!$L$2,様式リスト!$B$3:$BZ$8,Q69,0),"")</f>
        <v/>
      </c>
      <c r="C69" s="944"/>
      <c r="D69" s="945"/>
      <c r="E69" s="323"/>
      <c r="F69" s="326"/>
      <c r="G69" s="544"/>
      <c r="H69" s="544"/>
      <c r="I69" s="304"/>
      <c r="J69" s="304"/>
      <c r="K69" s="304"/>
      <c r="L69" s="304"/>
      <c r="M69" s="304"/>
      <c r="N69" s="304"/>
      <c r="O69" s="304"/>
      <c r="P69" s="322"/>
    </row>
    <row r="70" spans="2:16" ht="18" customHeight="1">
      <c r="B70" s="943" t="str">
        <f>IFERROR(VLOOKUP(第2号様式!$L$2,様式リスト!$B$3:$BZ$8,Q70,0),"")</f>
        <v/>
      </c>
      <c r="C70" s="944"/>
      <c r="D70" s="945"/>
      <c r="E70" s="323"/>
      <c r="F70" s="326"/>
      <c r="G70" s="544"/>
      <c r="H70" s="544"/>
      <c r="I70" s="304"/>
      <c r="J70" s="304"/>
      <c r="K70" s="304"/>
      <c r="L70" s="304"/>
      <c r="M70" s="304"/>
      <c r="N70" s="304"/>
      <c r="O70" s="304"/>
      <c r="P70" s="322"/>
    </row>
    <row r="71" spans="2:16" ht="18" customHeight="1">
      <c r="B71" s="943" t="str">
        <f>IFERROR(VLOOKUP(第2号様式!$L$2,様式リスト!$B$3:$BZ$8,Q71,0),"")</f>
        <v/>
      </c>
      <c r="C71" s="944"/>
      <c r="D71" s="945"/>
      <c r="E71" s="323"/>
      <c r="F71" s="326"/>
      <c r="G71" s="544"/>
      <c r="H71" s="544"/>
      <c r="I71" s="304"/>
      <c r="J71" s="304"/>
      <c r="K71" s="304"/>
      <c r="L71" s="304"/>
      <c r="M71" s="304"/>
      <c r="N71" s="304"/>
      <c r="O71" s="304"/>
      <c r="P71" s="322"/>
    </row>
    <row r="72" spans="2:16" ht="18" customHeight="1">
      <c r="B72" s="943" t="str">
        <f>IFERROR(VLOOKUP(第2号様式!$L$2,様式リスト!$B$3:$BZ$8,Q72,0),"")</f>
        <v/>
      </c>
      <c r="C72" s="944"/>
      <c r="D72" s="945"/>
      <c r="E72" s="323"/>
      <c r="F72" s="326"/>
      <c r="G72" s="544"/>
      <c r="H72" s="544"/>
      <c r="I72" s="304"/>
      <c r="J72" s="304"/>
      <c r="K72" s="304"/>
      <c r="L72" s="304"/>
      <c r="M72" s="304"/>
      <c r="N72" s="304"/>
      <c r="O72" s="304"/>
      <c r="P72" s="322"/>
    </row>
    <row r="73" spans="2:16" ht="18" customHeight="1">
      <c r="B73" s="943" t="str">
        <f>IFERROR(VLOOKUP(第2号様式!$L$2,様式リスト!$B$3:$BZ$8,Q73,0),"")</f>
        <v/>
      </c>
      <c r="C73" s="944"/>
      <c r="D73" s="945"/>
      <c r="E73" s="323"/>
      <c r="F73" s="326"/>
      <c r="G73" s="544"/>
      <c r="H73" s="544"/>
      <c r="I73" s="304"/>
      <c r="J73" s="304"/>
      <c r="K73" s="304"/>
      <c r="L73" s="304"/>
      <c r="M73" s="304"/>
      <c r="N73" s="304"/>
      <c r="O73" s="304"/>
      <c r="P73" s="322"/>
    </row>
    <row r="74" spans="2:16" ht="18" customHeight="1">
      <c r="B74" s="943" t="str">
        <f>IFERROR(VLOOKUP(第2号様式!$L$2,様式リスト!$B$3:$BZ$8,Q74,0),"")</f>
        <v/>
      </c>
      <c r="C74" s="944"/>
      <c r="D74" s="945"/>
      <c r="E74" s="323"/>
      <c r="F74" s="326"/>
      <c r="G74" s="544"/>
      <c r="H74" s="544"/>
      <c r="I74" s="304"/>
      <c r="J74" s="304"/>
      <c r="K74" s="304"/>
      <c r="L74" s="304"/>
      <c r="M74" s="304"/>
      <c r="N74" s="304"/>
      <c r="O74" s="304"/>
      <c r="P74" s="322"/>
    </row>
    <row r="75" spans="2:16" ht="18" customHeight="1">
      <c r="B75" s="943" t="str">
        <f>IFERROR(VLOOKUP(第2号様式!$L$2,様式リスト!$B$3:$BZ$8,Q75,0),"")</f>
        <v/>
      </c>
      <c r="C75" s="944"/>
      <c r="D75" s="945"/>
      <c r="E75" s="323"/>
      <c r="F75" s="326"/>
      <c r="G75" s="544"/>
      <c r="H75" s="544"/>
      <c r="I75" s="304"/>
      <c r="J75" s="304"/>
      <c r="K75" s="304"/>
      <c r="L75" s="304"/>
      <c r="M75" s="304"/>
      <c r="N75" s="304"/>
      <c r="O75" s="304"/>
      <c r="P75" s="322"/>
    </row>
    <row r="76" spans="2:16" ht="18" customHeight="1">
      <c r="B76" s="943" t="str">
        <f>IFERROR(VLOOKUP(第2号様式!$L$2,様式リスト!$B$3:$BZ$8,Q76,0),"")</f>
        <v/>
      </c>
      <c r="C76" s="944"/>
      <c r="D76" s="945"/>
      <c r="E76" s="323"/>
      <c r="F76" s="326"/>
      <c r="G76" s="544"/>
      <c r="H76" s="544"/>
      <c r="I76" s="304"/>
      <c r="J76" s="304"/>
      <c r="K76" s="304"/>
      <c r="L76" s="304"/>
      <c r="M76" s="304"/>
      <c r="N76" s="304"/>
      <c r="O76" s="304"/>
      <c r="P76" s="322"/>
    </row>
    <row r="77" spans="2:16" ht="18" customHeight="1">
      <c r="B77" s="943" t="str">
        <f>IFERROR(VLOOKUP(第2号様式!$L$2,様式リスト!$B$3:$BZ$8,Q77,0),"")</f>
        <v/>
      </c>
      <c r="C77" s="944"/>
      <c r="D77" s="945"/>
      <c r="E77" s="323"/>
      <c r="F77" s="326"/>
      <c r="G77" s="544"/>
      <c r="H77" s="544"/>
      <c r="I77" s="304"/>
      <c r="J77" s="304"/>
      <c r="K77" s="304"/>
      <c r="L77" s="304"/>
      <c r="M77" s="304"/>
      <c r="N77" s="304"/>
      <c r="O77" s="304"/>
      <c r="P77" s="322"/>
    </row>
    <row r="78" spans="2:16" ht="18" customHeight="1">
      <c r="B78" s="943" t="str">
        <f>IFERROR(VLOOKUP(第2号様式!$L$2,様式リスト!$B$3:$BZ$8,Q78,0),"")</f>
        <v/>
      </c>
      <c r="C78" s="944"/>
      <c r="D78" s="945"/>
      <c r="E78" s="323"/>
      <c r="F78" s="326"/>
      <c r="G78" s="544"/>
      <c r="H78" s="544"/>
      <c r="I78" s="304"/>
      <c r="J78" s="304"/>
      <c r="K78" s="304"/>
      <c r="L78" s="304"/>
      <c r="M78" s="304"/>
      <c r="N78" s="304"/>
      <c r="O78" s="304"/>
      <c r="P78" s="322"/>
    </row>
    <row r="79" spans="2:16" ht="18" customHeight="1">
      <c r="B79" s="943" t="str">
        <f>IFERROR(VLOOKUP(第2号様式!$L$2,様式リスト!$B$3:$BZ$8,Q79,0),"")</f>
        <v/>
      </c>
      <c r="C79" s="944"/>
      <c r="D79" s="945"/>
      <c r="E79" s="323"/>
      <c r="F79" s="326"/>
      <c r="G79" s="544"/>
      <c r="H79" s="544"/>
      <c r="I79" s="304"/>
      <c r="J79" s="304"/>
      <c r="K79" s="304"/>
      <c r="L79" s="304"/>
      <c r="M79" s="304"/>
      <c r="N79" s="304"/>
      <c r="O79" s="304"/>
      <c r="P79" s="322"/>
    </row>
    <row r="80" spans="2:16" ht="18" customHeight="1">
      <c r="B80" s="943" t="str">
        <f>IFERROR(VLOOKUP(第2号様式!$L$2,様式リスト!$B$3:$BZ$8,Q80,0),"")</f>
        <v/>
      </c>
      <c r="C80" s="944"/>
      <c r="D80" s="945"/>
      <c r="E80" s="323"/>
      <c r="F80" s="326"/>
      <c r="G80" s="544"/>
      <c r="H80" s="544"/>
      <c r="I80" s="304"/>
      <c r="J80" s="304"/>
      <c r="K80" s="304"/>
      <c r="L80" s="304"/>
      <c r="M80" s="304"/>
      <c r="N80" s="304"/>
      <c r="O80" s="304"/>
      <c r="P80" s="322"/>
    </row>
    <row r="81" spans="2:16" ht="18" customHeight="1">
      <c r="B81" s="943" t="str">
        <f>IFERROR(VLOOKUP(第2号様式!$L$2,様式リスト!$B$3:$BZ$8,Q81,0),"")</f>
        <v/>
      </c>
      <c r="C81" s="944"/>
      <c r="D81" s="945"/>
      <c r="E81" s="323"/>
      <c r="F81" s="326"/>
      <c r="G81" s="544"/>
      <c r="H81" s="544"/>
      <c r="I81" s="304"/>
      <c r="J81" s="304"/>
      <c r="K81" s="304"/>
      <c r="L81" s="304"/>
      <c r="M81" s="304"/>
      <c r="N81" s="304"/>
      <c r="O81" s="304"/>
      <c r="P81" s="322"/>
    </row>
    <row r="82" spans="2:16" ht="18" customHeight="1">
      <c r="B82" s="943" t="str">
        <f>IFERROR(VLOOKUP(第2号様式!$L$2,様式リスト!$B$3:$BZ$8,Q82,0),"")</f>
        <v/>
      </c>
      <c r="C82" s="944"/>
      <c r="D82" s="945"/>
      <c r="E82" s="323"/>
      <c r="F82" s="326"/>
      <c r="G82" s="544"/>
      <c r="H82" s="544"/>
      <c r="I82" s="304"/>
      <c r="J82" s="304"/>
      <c r="K82" s="304"/>
      <c r="L82" s="304"/>
      <c r="M82" s="304"/>
      <c r="N82" s="304"/>
      <c r="O82" s="304"/>
      <c r="P82" s="322"/>
    </row>
    <row r="83" spans="2:16" ht="18" customHeight="1">
      <c r="B83" s="943" t="str">
        <f>IFERROR(VLOOKUP(第2号様式!$L$2,様式リスト!$B$3:$BZ$8,Q83,0),"")</f>
        <v/>
      </c>
      <c r="C83" s="944"/>
      <c r="D83" s="945"/>
      <c r="E83" s="323"/>
      <c r="F83" s="326"/>
      <c r="G83" s="544"/>
      <c r="H83" s="544"/>
      <c r="I83" s="304"/>
      <c r="J83" s="304"/>
      <c r="K83" s="304"/>
      <c r="L83" s="304"/>
      <c r="M83" s="304"/>
      <c r="N83" s="304"/>
      <c r="O83" s="304"/>
      <c r="P83" s="322"/>
    </row>
    <row r="84" spans="2:16" ht="18" customHeight="1">
      <c r="B84" s="943" t="str">
        <f>IFERROR(VLOOKUP(第2号様式!$L$2,様式リスト!$B$3:$BZ$8,Q84,0),"")</f>
        <v/>
      </c>
      <c r="C84" s="944"/>
      <c r="D84" s="945"/>
      <c r="E84" s="323"/>
      <c r="F84" s="326"/>
      <c r="G84" s="544"/>
      <c r="H84" s="544"/>
      <c r="I84" s="304"/>
      <c r="J84" s="304"/>
      <c r="K84" s="304"/>
      <c r="L84" s="304"/>
      <c r="M84" s="304"/>
      <c r="N84" s="304"/>
      <c r="O84" s="304"/>
      <c r="P84" s="322"/>
    </row>
    <row r="85" spans="2:16" ht="18" customHeight="1">
      <c r="B85" s="943" t="str">
        <f>IFERROR(VLOOKUP(第2号様式!$L$2,様式リスト!$B$3:$BZ$8,Q85,0),"")</f>
        <v/>
      </c>
      <c r="C85" s="944"/>
      <c r="D85" s="945"/>
      <c r="E85" s="323"/>
      <c r="F85" s="326"/>
      <c r="G85" s="544"/>
      <c r="H85" s="544"/>
      <c r="I85" s="304"/>
      <c r="J85" s="304"/>
      <c r="K85" s="304"/>
      <c r="L85" s="304"/>
      <c r="M85" s="304"/>
      <c r="N85" s="304"/>
      <c r="O85" s="304"/>
      <c r="P85" s="322"/>
    </row>
    <row r="86" spans="2:16" ht="18" customHeight="1">
      <c r="B86" s="943" t="str">
        <f>IFERROR(VLOOKUP(第2号様式!$L$2,様式リスト!$B$3:$BZ$8,Q86,0),"")</f>
        <v/>
      </c>
      <c r="C86" s="944"/>
      <c r="D86" s="945"/>
      <c r="E86" s="323"/>
      <c r="F86" s="326"/>
      <c r="G86" s="544"/>
      <c r="H86" s="544"/>
      <c r="I86" s="304"/>
      <c r="J86" s="304"/>
      <c r="K86" s="304"/>
      <c r="L86" s="304"/>
      <c r="M86" s="304"/>
      <c r="N86" s="304"/>
      <c r="O86" s="304"/>
      <c r="P86" s="322"/>
    </row>
    <row r="87" spans="2:16" ht="18" customHeight="1">
      <c r="B87" s="943" t="str">
        <f>IFERROR(VLOOKUP(第2号様式!$L$2,様式リスト!$B$3:$BZ$8,Q87,0),"")</f>
        <v/>
      </c>
      <c r="C87" s="944"/>
      <c r="D87" s="945"/>
      <c r="E87" s="323"/>
      <c r="F87" s="326"/>
      <c r="G87" s="544"/>
      <c r="H87" s="544"/>
      <c r="I87" s="304"/>
      <c r="J87" s="304"/>
      <c r="K87" s="304"/>
      <c r="L87" s="304"/>
      <c r="M87" s="304"/>
      <c r="N87" s="304"/>
      <c r="O87" s="304"/>
      <c r="P87" s="322"/>
    </row>
    <row r="88" spans="2:16" ht="18" customHeight="1">
      <c r="B88" s="943" t="str">
        <f>IFERROR(VLOOKUP(第2号様式!$L$2,様式リスト!$B$3:$BZ$8,Q88,0),"")</f>
        <v/>
      </c>
      <c r="C88" s="944"/>
      <c r="D88" s="945"/>
      <c r="E88" s="323"/>
      <c r="F88" s="326"/>
      <c r="G88" s="544"/>
      <c r="H88" s="544"/>
      <c r="I88" s="304"/>
      <c r="J88" s="304"/>
      <c r="K88" s="304"/>
      <c r="L88" s="304"/>
      <c r="M88" s="304"/>
      <c r="N88" s="304"/>
      <c r="O88" s="304"/>
      <c r="P88" s="322"/>
    </row>
    <row r="89" spans="2:16" ht="18" customHeight="1">
      <c r="B89" s="943" t="str">
        <f>IFERROR(VLOOKUP(第2号様式!$L$2,様式リスト!$B$3:$BZ$8,Q89,0),"")</f>
        <v/>
      </c>
      <c r="C89" s="944"/>
      <c r="D89" s="945"/>
      <c r="E89" s="323"/>
      <c r="F89" s="326"/>
      <c r="G89" s="544"/>
      <c r="H89" s="544"/>
      <c r="I89" s="304"/>
      <c r="J89" s="304"/>
      <c r="K89" s="304"/>
      <c r="L89" s="304"/>
      <c r="M89" s="304"/>
      <c r="N89" s="304"/>
      <c r="O89" s="304"/>
      <c r="P89" s="322"/>
    </row>
    <row r="90" spans="2:16" ht="18" customHeight="1">
      <c r="B90" s="943" t="str">
        <f>IFERROR(VLOOKUP(第2号様式!$L$2,様式リスト!$B$3:$BZ$8,Q90,0),"")</f>
        <v/>
      </c>
      <c r="C90" s="944"/>
      <c r="D90" s="945"/>
      <c r="E90" s="323"/>
      <c r="F90" s="326"/>
      <c r="G90" s="544"/>
      <c r="H90" s="544"/>
      <c r="I90" s="549"/>
      <c r="J90" s="304"/>
      <c r="K90" s="304"/>
      <c r="L90" s="304"/>
      <c r="M90" s="304"/>
      <c r="N90" s="304"/>
      <c r="O90" s="304"/>
      <c r="P90" s="322"/>
    </row>
    <row r="91" spans="2:16" ht="23.25" customHeight="1">
      <c r="B91" s="934" t="s">
        <v>181</v>
      </c>
      <c r="C91" s="935"/>
      <c r="D91" s="936"/>
      <c r="E91" s="327"/>
      <c r="F91" s="506">
        <f>SUM(F19:F90)</f>
        <v>0</v>
      </c>
      <c r="G91" s="545"/>
      <c r="H91" s="545"/>
      <c r="I91" s="329"/>
      <c r="J91" s="329"/>
      <c r="K91" s="329"/>
      <c r="L91" s="329"/>
      <c r="M91" s="329"/>
      <c r="N91" s="329"/>
      <c r="O91" s="329"/>
      <c r="P91" s="328"/>
    </row>
    <row r="92" spans="2:16" ht="19.5" customHeight="1"/>
    <row r="93" spans="2:16">
      <c r="B93" s="306" t="s">
        <v>182</v>
      </c>
    </row>
    <row r="95" spans="2:16" ht="19.5" customHeight="1"/>
  </sheetData>
  <sheetProtection formatCells="0" formatColumns="0" formatRows="0" insertColumns="0" insertRows="0" insertHyperlinks="0" deleteColumns="0" deleteRows="0" sort="0" autoFilter="0" pivotTables="0"/>
  <mergeCells count="91">
    <mergeCell ref="G9:I9"/>
    <mergeCell ref="G17:P17"/>
    <mergeCell ref="B3:P3"/>
    <mergeCell ref="C6:C8"/>
    <mergeCell ref="E6:E8"/>
    <mergeCell ref="J6:J8"/>
    <mergeCell ref="K6:K8"/>
    <mergeCell ref="L6:L8"/>
    <mergeCell ref="O6:O8"/>
    <mergeCell ref="P6:P8"/>
    <mergeCell ref="G6:I8"/>
    <mergeCell ref="M6:M8"/>
    <mergeCell ref="N6:N8"/>
    <mergeCell ref="B24:D24"/>
    <mergeCell ref="O12:O13"/>
    <mergeCell ref="P12:P13"/>
    <mergeCell ref="B17:D17"/>
    <mergeCell ref="E17:F17"/>
    <mergeCell ref="B18:D18"/>
    <mergeCell ref="B19:D19"/>
    <mergeCell ref="B20:D20"/>
    <mergeCell ref="B21:D21"/>
    <mergeCell ref="B22:D22"/>
    <mergeCell ref="B23:D23"/>
    <mergeCell ref="B36:D36"/>
    <mergeCell ref="B25:D25"/>
    <mergeCell ref="B26:D26"/>
    <mergeCell ref="B27:D27"/>
    <mergeCell ref="B28:D28"/>
    <mergeCell ref="B29:D29"/>
    <mergeCell ref="B30:D30"/>
    <mergeCell ref="B31:D31"/>
    <mergeCell ref="B32:D32"/>
    <mergeCell ref="B33:D33"/>
    <mergeCell ref="B34:D34"/>
    <mergeCell ref="B35:D35"/>
    <mergeCell ref="B48:D48"/>
    <mergeCell ref="B37:D37"/>
    <mergeCell ref="B38:D38"/>
    <mergeCell ref="B39:D39"/>
    <mergeCell ref="B40:D40"/>
    <mergeCell ref="B41:D41"/>
    <mergeCell ref="B42:D42"/>
    <mergeCell ref="B43:D43"/>
    <mergeCell ref="B44:D44"/>
    <mergeCell ref="B45:D45"/>
    <mergeCell ref="B46:D46"/>
    <mergeCell ref="B47:D47"/>
    <mergeCell ref="B60:D60"/>
    <mergeCell ref="B49:D49"/>
    <mergeCell ref="B50:D50"/>
    <mergeCell ref="B51:D51"/>
    <mergeCell ref="B52:D52"/>
    <mergeCell ref="B53:D53"/>
    <mergeCell ref="B54:D54"/>
    <mergeCell ref="B55:D55"/>
    <mergeCell ref="B56:D56"/>
    <mergeCell ref="B57:D57"/>
    <mergeCell ref="B58:D58"/>
    <mergeCell ref="B59:D59"/>
    <mergeCell ref="B72:D72"/>
    <mergeCell ref="B61:D61"/>
    <mergeCell ref="B62:D62"/>
    <mergeCell ref="B63:D63"/>
    <mergeCell ref="B64:D64"/>
    <mergeCell ref="B65:D65"/>
    <mergeCell ref="B66:D66"/>
    <mergeCell ref="B67:D67"/>
    <mergeCell ref="B68:D68"/>
    <mergeCell ref="B69:D69"/>
    <mergeCell ref="B70:D70"/>
    <mergeCell ref="B71:D71"/>
    <mergeCell ref="B84:D84"/>
    <mergeCell ref="B73:D73"/>
    <mergeCell ref="B74:D74"/>
    <mergeCell ref="B75:D75"/>
    <mergeCell ref="B76:D76"/>
    <mergeCell ref="B77:D77"/>
    <mergeCell ref="B78:D78"/>
    <mergeCell ref="B79:D79"/>
    <mergeCell ref="B80:D80"/>
    <mergeCell ref="B81:D81"/>
    <mergeCell ref="B82:D82"/>
    <mergeCell ref="B83:D83"/>
    <mergeCell ref="B91:D91"/>
    <mergeCell ref="B85:D85"/>
    <mergeCell ref="B86:D86"/>
    <mergeCell ref="B87:D87"/>
    <mergeCell ref="B88:D88"/>
    <mergeCell ref="B89:D89"/>
    <mergeCell ref="B90:D90"/>
  </mergeCells>
  <phoneticPr fontId="4"/>
  <conditionalFormatting sqref="H12">
    <cfRule type="expression" dxfId="153" priority="1">
      <formula>IF(B12="第三者評価受審経費",TRUE,FALSE)</formula>
    </cfRule>
  </conditionalFormatting>
  <dataValidations count="1">
    <dataValidation type="custom" allowBlank="1" showInputMessage="1" showErrorMessage="1" sqref="H12" xr:uid="{5A9CD5F5-7215-47B4-862D-E4DE16E7656A}">
      <formula1>IF(B12="第三者評価受審経費",FALSE,TRUE)</formula1>
    </dataValidation>
  </dataValidations>
  <printOptions horizontalCentered="1"/>
  <pageMargins left="0.62992125984251968" right="0.59055118110236227" top="0.59055118110236227" bottom="0.59055118110236227" header="0.51181102362204722" footer="0.51181102362204722"/>
  <pageSetup paperSize="9" scale="2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1">
    <tabColor rgb="FF00B0F0"/>
    <pageSetUpPr fitToPage="1"/>
  </sheetPr>
  <dimension ref="A1:AA45"/>
  <sheetViews>
    <sheetView view="pageBreakPreview" zoomScale="85" zoomScaleNormal="55" zoomScaleSheetLayoutView="85" workbookViewId="0">
      <selection activeCell="B12" sqref="B12"/>
    </sheetView>
  </sheetViews>
  <sheetFormatPr defaultRowHeight="12"/>
  <cols>
    <col min="1" max="2" width="10.625" style="12" customWidth="1"/>
    <col min="3" max="3" width="9.375" style="12" customWidth="1"/>
    <col min="4" max="17" width="10.625" style="12" customWidth="1"/>
    <col min="18" max="19" width="10.625" style="223" customWidth="1"/>
    <col min="20" max="23" width="10.625" style="12" customWidth="1"/>
    <col min="24" max="27" width="6.625" style="12" customWidth="1"/>
    <col min="28" max="256" width="9" style="12"/>
    <col min="257" max="258" width="10.625" style="12" customWidth="1"/>
    <col min="259" max="259" width="9.375" style="12" customWidth="1"/>
    <col min="260" max="279" width="10.625" style="12" customWidth="1"/>
    <col min="280" max="283" width="6.625" style="12" customWidth="1"/>
    <col min="284" max="512" width="9" style="12"/>
    <col min="513" max="514" width="10.625" style="12" customWidth="1"/>
    <col min="515" max="515" width="9.375" style="12" customWidth="1"/>
    <col min="516" max="535" width="10.625" style="12" customWidth="1"/>
    <col min="536" max="539" width="6.625" style="12" customWidth="1"/>
    <col min="540" max="768" width="9" style="12"/>
    <col min="769" max="770" width="10.625" style="12" customWidth="1"/>
    <col min="771" max="771" width="9.375" style="12" customWidth="1"/>
    <col min="772" max="791" width="10.625" style="12" customWidth="1"/>
    <col min="792" max="795" width="6.625" style="12" customWidth="1"/>
    <col min="796" max="1024" width="9" style="12"/>
    <col min="1025" max="1026" width="10.625" style="12" customWidth="1"/>
    <col min="1027" max="1027" width="9.375" style="12" customWidth="1"/>
    <col min="1028" max="1047" width="10.625" style="12" customWidth="1"/>
    <col min="1048" max="1051" width="6.625" style="12" customWidth="1"/>
    <col min="1052" max="1280" width="9" style="12"/>
    <col min="1281" max="1282" width="10.625" style="12" customWidth="1"/>
    <col min="1283" max="1283" width="9.375" style="12" customWidth="1"/>
    <col min="1284" max="1303" width="10.625" style="12" customWidth="1"/>
    <col min="1304" max="1307" width="6.625" style="12" customWidth="1"/>
    <col min="1308" max="1536" width="9" style="12"/>
    <col min="1537" max="1538" width="10.625" style="12" customWidth="1"/>
    <col min="1539" max="1539" width="9.375" style="12" customWidth="1"/>
    <col min="1540" max="1559" width="10.625" style="12" customWidth="1"/>
    <col min="1560" max="1563" width="6.625" style="12" customWidth="1"/>
    <col min="1564" max="1792" width="9" style="12"/>
    <col min="1793" max="1794" width="10.625" style="12" customWidth="1"/>
    <col min="1795" max="1795" width="9.375" style="12" customWidth="1"/>
    <col min="1796" max="1815" width="10.625" style="12" customWidth="1"/>
    <col min="1816" max="1819" width="6.625" style="12" customWidth="1"/>
    <col min="1820" max="2048" width="9" style="12"/>
    <col min="2049" max="2050" width="10.625" style="12" customWidth="1"/>
    <col min="2051" max="2051" width="9.375" style="12" customWidth="1"/>
    <col min="2052" max="2071" width="10.625" style="12" customWidth="1"/>
    <col min="2072" max="2075" width="6.625" style="12" customWidth="1"/>
    <col min="2076" max="2304" width="9" style="12"/>
    <col min="2305" max="2306" width="10.625" style="12" customWidth="1"/>
    <col min="2307" max="2307" width="9.375" style="12" customWidth="1"/>
    <col min="2308" max="2327" width="10.625" style="12" customWidth="1"/>
    <col min="2328" max="2331" width="6.625" style="12" customWidth="1"/>
    <col min="2332" max="2560" width="9" style="12"/>
    <col min="2561" max="2562" width="10.625" style="12" customWidth="1"/>
    <col min="2563" max="2563" width="9.375" style="12" customWidth="1"/>
    <col min="2564" max="2583" width="10.625" style="12" customWidth="1"/>
    <col min="2584" max="2587" width="6.625" style="12" customWidth="1"/>
    <col min="2588" max="2816" width="9" style="12"/>
    <col min="2817" max="2818" width="10.625" style="12" customWidth="1"/>
    <col min="2819" max="2819" width="9.375" style="12" customWidth="1"/>
    <col min="2820" max="2839" width="10.625" style="12" customWidth="1"/>
    <col min="2840" max="2843" width="6.625" style="12" customWidth="1"/>
    <col min="2844" max="3072" width="9" style="12"/>
    <col min="3073" max="3074" width="10.625" style="12" customWidth="1"/>
    <col min="3075" max="3075" width="9.375" style="12" customWidth="1"/>
    <col min="3076" max="3095" width="10.625" style="12" customWidth="1"/>
    <col min="3096" max="3099" width="6.625" style="12" customWidth="1"/>
    <col min="3100" max="3328" width="9" style="12"/>
    <col min="3329" max="3330" width="10.625" style="12" customWidth="1"/>
    <col min="3331" max="3331" width="9.375" style="12" customWidth="1"/>
    <col min="3332" max="3351" width="10.625" style="12" customWidth="1"/>
    <col min="3352" max="3355" width="6.625" style="12" customWidth="1"/>
    <col min="3356" max="3584" width="9" style="12"/>
    <col min="3585" max="3586" width="10.625" style="12" customWidth="1"/>
    <col min="3587" max="3587" width="9.375" style="12" customWidth="1"/>
    <col min="3588" max="3607" width="10.625" style="12" customWidth="1"/>
    <col min="3608" max="3611" width="6.625" style="12" customWidth="1"/>
    <col min="3612" max="3840" width="9" style="12"/>
    <col min="3841" max="3842" width="10.625" style="12" customWidth="1"/>
    <col min="3843" max="3843" width="9.375" style="12" customWidth="1"/>
    <col min="3844" max="3863" width="10.625" style="12" customWidth="1"/>
    <col min="3864" max="3867" width="6.625" style="12" customWidth="1"/>
    <col min="3868" max="4096" width="9" style="12"/>
    <col min="4097" max="4098" width="10.625" style="12" customWidth="1"/>
    <col min="4099" max="4099" width="9.375" style="12" customWidth="1"/>
    <col min="4100" max="4119" width="10.625" style="12" customWidth="1"/>
    <col min="4120" max="4123" width="6.625" style="12" customWidth="1"/>
    <col min="4124" max="4352" width="9" style="12"/>
    <col min="4353" max="4354" width="10.625" style="12" customWidth="1"/>
    <col min="4355" max="4355" width="9.375" style="12" customWidth="1"/>
    <col min="4356" max="4375" width="10.625" style="12" customWidth="1"/>
    <col min="4376" max="4379" width="6.625" style="12" customWidth="1"/>
    <col min="4380" max="4608" width="9" style="12"/>
    <col min="4609" max="4610" width="10.625" style="12" customWidth="1"/>
    <col min="4611" max="4611" width="9.375" style="12" customWidth="1"/>
    <col min="4612" max="4631" width="10.625" style="12" customWidth="1"/>
    <col min="4632" max="4635" width="6.625" style="12" customWidth="1"/>
    <col min="4636" max="4864" width="9" style="12"/>
    <col min="4865" max="4866" width="10.625" style="12" customWidth="1"/>
    <col min="4867" max="4867" width="9.375" style="12" customWidth="1"/>
    <col min="4868" max="4887" width="10.625" style="12" customWidth="1"/>
    <col min="4888" max="4891" width="6.625" style="12" customWidth="1"/>
    <col min="4892" max="5120" width="9" style="12"/>
    <col min="5121" max="5122" width="10.625" style="12" customWidth="1"/>
    <col min="5123" max="5123" width="9.375" style="12" customWidth="1"/>
    <col min="5124" max="5143" width="10.625" style="12" customWidth="1"/>
    <col min="5144" max="5147" width="6.625" style="12" customWidth="1"/>
    <col min="5148" max="5376" width="9" style="12"/>
    <col min="5377" max="5378" width="10.625" style="12" customWidth="1"/>
    <col min="5379" max="5379" width="9.375" style="12" customWidth="1"/>
    <col min="5380" max="5399" width="10.625" style="12" customWidth="1"/>
    <col min="5400" max="5403" width="6.625" style="12" customWidth="1"/>
    <col min="5404" max="5632" width="9" style="12"/>
    <col min="5633" max="5634" width="10.625" style="12" customWidth="1"/>
    <col min="5635" max="5635" width="9.375" style="12" customWidth="1"/>
    <col min="5636" max="5655" width="10.625" style="12" customWidth="1"/>
    <col min="5656" max="5659" width="6.625" style="12" customWidth="1"/>
    <col min="5660" max="5888" width="9" style="12"/>
    <col min="5889" max="5890" width="10.625" style="12" customWidth="1"/>
    <col min="5891" max="5891" width="9.375" style="12" customWidth="1"/>
    <col min="5892" max="5911" width="10.625" style="12" customWidth="1"/>
    <col min="5912" max="5915" width="6.625" style="12" customWidth="1"/>
    <col min="5916" max="6144" width="9" style="12"/>
    <col min="6145" max="6146" width="10.625" style="12" customWidth="1"/>
    <col min="6147" max="6147" width="9.375" style="12" customWidth="1"/>
    <col min="6148" max="6167" width="10.625" style="12" customWidth="1"/>
    <col min="6168" max="6171" width="6.625" style="12" customWidth="1"/>
    <col min="6172" max="6400" width="9" style="12"/>
    <col min="6401" max="6402" width="10.625" style="12" customWidth="1"/>
    <col min="6403" max="6403" width="9.375" style="12" customWidth="1"/>
    <col min="6404" max="6423" width="10.625" style="12" customWidth="1"/>
    <col min="6424" max="6427" width="6.625" style="12" customWidth="1"/>
    <col min="6428" max="6656" width="9" style="12"/>
    <col min="6657" max="6658" width="10.625" style="12" customWidth="1"/>
    <col min="6659" max="6659" width="9.375" style="12" customWidth="1"/>
    <col min="6660" max="6679" width="10.625" style="12" customWidth="1"/>
    <col min="6680" max="6683" width="6.625" style="12" customWidth="1"/>
    <col min="6684" max="6912" width="9" style="12"/>
    <col min="6913" max="6914" width="10.625" style="12" customWidth="1"/>
    <col min="6915" max="6915" width="9.375" style="12" customWidth="1"/>
    <col min="6916" max="6935" width="10.625" style="12" customWidth="1"/>
    <col min="6936" max="6939" width="6.625" style="12" customWidth="1"/>
    <col min="6940" max="7168" width="9" style="12"/>
    <col min="7169" max="7170" width="10.625" style="12" customWidth="1"/>
    <col min="7171" max="7171" width="9.375" style="12" customWidth="1"/>
    <col min="7172" max="7191" width="10.625" style="12" customWidth="1"/>
    <col min="7192" max="7195" width="6.625" style="12" customWidth="1"/>
    <col min="7196" max="7424" width="9" style="12"/>
    <col min="7425" max="7426" width="10.625" style="12" customWidth="1"/>
    <col min="7427" max="7427" width="9.375" style="12" customWidth="1"/>
    <col min="7428" max="7447" width="10.625" style="12" customWidth="1"/>
    <col min="7448" max="7451" width="6.625" style="12" customWidth="1"/>
    <col min="7452" max="7680" width="9" style="12"/>
    <col min="7681" max="7682" width="10.625" style="12" customWidth="1"/>
    <col min="7683" max="7683" width="9.375" style="12" customWidth="1"/>
    <col min="7684" max="7703" width="10.625" style="12" customWidth="1"/>
    <col min="7704" max="7707" width="6.625" style="12" customWidth="1"/>
    <col min="7708" max="7936" width="9" style="12"/>
    <col min="7937" max="7938" width="10.625" style="12" customWidth="1"/>
    <col min="7939" max="7939" width="9.375" style="12" customWidth="1"/>
    <col min="7940" max="7959" width="10.625" style="12" customWidth="1"/>
    <col min="7960" max="7963" width="6.625" style="12" customWidth="1"/>
    <col min="7964" max="8192" width="9" style="12"/>
    <col min="8193" max="8194" width="10.625" style="12" customWidth="1"/>
    <col min="8195" max="8195" width="9.375" style="12" customWidth="1"/>
    <col min="8196" max="8215" width="10.625" style="12" customWidth="1"/>
    <col min="8216" max="8219" width="6.625" style="12" customWidth="1"/>
    <col min="8220" max="8448" width="9" style="12"/>
    <col min="8449" max="8450" width="10.625" style="12" customWidth="1"/>
    <col min="8451" max="8451" width="9.375" style="12" customWidth="1"/>
    <col min="8452" max="8471" width="10.625" style="12" customWidth="1"/>
    <col min="8472" max="8475" width="6.625" style="12" customWidth="1"/>
    <col min="8476" max="8704" width="9" style="12"/>
    <col min="8705" max="8706" width="10.625" style="12" customWidth="1"/>
    <col min="8707" max="8707" width="9.375" style="12" customWidth="1"/>
    <col min="8708" max="8727" width="10.625" style="12" customWidth="1"/>
    <col min="8728" max="8731" width="6.625" style="12" customWidth="1"/>
    <col min="8732" max="8960" width="9" style="12"/>
    <col min="8961" max="8962" width="10.625" style="12" customWidth="1"/>
    <col min="8963" max="8963" width="9.375" style="12" customWidth="1"/>
    <col min="8964" max="8983" width="10.625" style="12" customWidth="1"/>
    <col min="8984" max="8987" width="6.625" style="12" customWidth="1"/>
    <col min="8988" max="9216" width="9" style="12"/>
    <col min="9217" max="9218" width="10.625" style="12" customWidth="1"/>
    <col min="9219" max="9219" width="9.375" style="12" customWidth="1"/>
    <col min="9220" max="9239" width="10.625" style="12" customWidth="1"/>
    <col min="9240" max="9243" width="6.625" style="12" customWidth="1"/>
    <col min="9244" max="9472" width="9" style="12"/>
    <col min="9473" max="9474" width="10.625" style="12" customWidth="1"/>
    <col min="9475" max="9475" width="9.375" style="12" customWidth="1"/>
    <col min="9476" max="9495" width="10.625" style="12" customWidth="1"/>
    <col min="9496" max="9499" width="6.625" style="12" customWidth="1"/>
    <col min="9500" max="9728" width="9" style="12"/>
    <col min="9729" max="9730" width="10.625" style="12" customWidth="1"/>
    <col min="9731" max="9731" width="9.375" style="12" customWidth="1"/>
    <col min="9732" max="9751" width="10.625" style="12" customWidth="1"/>
    <col min="9752" max="9755" width="6.625" style="12" customWidth="1"/>
    <col min="9756" max="9984" width="9" style="12"/>
    <col min="9985" max="9986" width="10.625" style="12" customWidth="1"/>
    <col min="9987" max="9987" width="9.375" style="12" customWidth="1"/>
    <col min="9988" max="10007" width="10.625" style="12" customWidth="1"/>
    <col min="10008" max="10011" width="6.625" style="12" customWidth="1"/>
    <col min="10012" max="10240" width="9" style="12"/>
    <col min="10241" max="10242" width="10.625" style="12" customWidth="1"/>
    <col min="10243" max="10243" width="9.375" style="12" customWidth="1"/>
    <col min="10244" max="10263" width="10.625" style="12" customWidth="1"/>
    <col min="10264" max="10267" width="6.625" style="12" customWidth="1"/>
    <col min="10268" max="10496" width="9" style="12"/>
    <col min="10497" max="10498" width="10.625" style="12" customWidth="1"/>
    <col min="10499" max="10499" width="9.375" style="12" customWidth="1"/>
    <col min="10500" max="10519" width="10.625" style="12" customWidth="1"/>
    <col min="10520" max="10523" width="6.625" style="12" customWidth="1"/>
    <col min="10524" max="10752" width="9" style="12"/>
    <col min="10753" max="10754" width="10.625" style="12" customWidth="1"/>
    <col min="10755" max="10755" width="9.375" style="12" customWidth="1"/>
    <col min="10756" max="10775" width="10.625" style="12" customWidth="1"/>
    <col min="10776" max="10779" width="6.625" style="12" customWidth="1"/>
    <col min="10780" max="11008" width="9" style="12"/>
    <col min="11009" max="11010" width="10.625" style="12" customWidth="1"/>
    <col min="11011" max="11011" width="9.375" style="12" customWidth="1"/>
    <col min="11012" max="11031" width="10.625" style="12" customWidth="1"/>
    <col min="11032" max="11035" width="6.625" style="12" customWidth="1"/>
    <col min="11036" max="11264" width="9" style="12"/>
    <col min="11265" max="11266" width="10.625" style="12" customWidth="1"/>
    <col min="11267" max="11267" width="9.375" style="12" customWidth="1"/>
    <col min="11268" max="11287" width="10.625" style="12" customWidth="1"/>
    <col min="11288" max="11291" width="6.625" style="12" customWidth="1"/>
    <col min="11292" max="11520" width="9" style="12"/>
    <col min="11521" max="11522" width="10.625" style="12" customWidth="1"/>
    <col min="11523" max="11523" width="9.375" style="12" customWidth="1"/>
    <col min="11524" max="11543" width="10.625" style="12" customWidth="1"/>
    <col min="11544" max="11547" width="6.625" style="12" customWidth="1"/>
    <col min="11548" max="11776" width="9" style="12"/>
    <col min="11777" max="11778" width="10.625" style="12" customWidth="1"/>
    <col min="11779" max="11779" width="9.375" style="12" customWidth="1"/>
    <col min="11780" max="11799" width="10.625" style="12" customWidth="1"/>
    <col min="11800" max="11803" width="6.625" style="12" customWidth="1"/>
    <col min="11804" max="12032" width="9" style="12"/>
    <col min="12033" max="12034" width="10.625" style="12" customWidth="1"/>
    <col min="12035" max="12035" width="9.375" style="12" customWidth="1"/>
    <col min="12036" max="12055" width="10.625" style="12" customWidth="1"/>
    <col min="12056" max="12059" width="6.625" style="12" customWidth="1"/>
    <col min="12060" max="12288" width="9" style="12"/>
    <col min="12289" max="12290" width="10.625" style="12" customWidth="1"/>
    <col min="12291" max="12291" width="9.375" style="12" customWidth="1"/>
    <col min="12292" max="12311" width="10.625" style="12" customWidth="1"/>
    <col min="12312" max="12315" width="6.625" style="12" customWidth="1"/>
    <col min="12316" max="12544" width="9" style="12"/>
    <col min="12545" max="12546" width="10.625" style="12" customWidth="1"/>
    <col min="12547" max="12547" width="9.375" style="12" customWidth="1"/>
    <col min="12548" max="12567" width="10.625" style="12" customWidth="1"/>
    <col min="12568" max="12571" width="6.625" style="12" customWidth="1"/>
    <col min="12572" max="12800" width="9" style="12"/>
    <col min="12801" max="12802" width="10.625" style="12" customWidth="1"/>
    <col min="12803" max="12803" width="9.375" style="12" customWidth="1"/>
    <col min="12804" max="12823" width="10.625" style="12" customWidth="1"/>
    <col min="12824" max="12827" width="6.625" style="12" customWidth="1"/>
    <col min="12828" max="13056" width="9" style="12"/>
    <col min="13057" max="13058" width="10.625" style="12" customWidth="1"/>
    <col min="13059" max="13059" width="9.375" style="12" customWidth="1"/>
    <col min="13060" max="13079" width="10.625" style="12" customWidth="1"/>
    <col min="13080" max="13083" width="6.625" style="12" customWidth="1"/>
    <col min="13084" max="13312" width="9" style="12"/>
    <col min="13313" max="13314" width="10.625" style="12" customWidth="1"/>
    <col min="13315" max="13315" width="9.375" style="12" customWidth="1"/>
    <col min="13316" max="13335" width="10.625" style="12" customWidth="1"/>
    <col min="13336" max="13339" width="6.625" style="12" customWidth="1"/>
    <col min="13340" max="13568" width="9" style="12"/>
    <col min="13569" max="13570" width="10.625" style="12" customWidth="1"/>
    <col min="13571" max="13571" width="9.375" style="12" customWidth="1"/>
    <col min="13572" max="13591" width="10.625" style="12" customWidth="1"/>
    <col min="13592" max="13595" width="6.625" style="12" customWidth="1"/>
    <col min="13596" max="13824" width="9" style="12"/>
    <col min="13825" max="13826" width="10.625" style="12" customWidth="1"/>
    <col min="13827" max="13827" width="9.375" style="12" customWidth="1"/>
    <col min="13828" max="13847" width="10.625" style="12" customWidth="1"/>
    <col min="13848" max="13851" width="6.625" style="12" customWidth="1"/>
    <col min="13852" max="14080" width="9" style="12"/>
    <col min="14081" max="14082" width="10.625" style="12" customWidth="1"/>
    <col min="14083" max="14083" width="9.375" style="12" customWidth="1"/>
    <col min="14084" max="14103" width="10.625" style="12" customWidth="1"/>
    <col min="14104" max="14107" width="6.625" style="12" customWidth="1"/>
    <col min="14108" max="14336" width="9" style="12"/>
    <col min="14337" max="14338" width="10.625" style="12" customWidth="1"/>
    <col min="14339" max="14339" width="9.375" style="12" customWidth="1"/>
    <col min="14340" max="14359" width="10.625" style="12" customWidth="1"/>
    <col min="14360" max="14363" width="6.625" style="12" customWidth="1"/>
    <col min="14364" max="14592" width="9" style="12"/>
    <col min="14593" max="14594" width="10.625" style="12" customWidth="1"/>
    <col min="14595" max="14595" width="9.375" style="12" customWidth="1"/>
    <col min="14596" max="14615" width="10.625" style="12" customWidth="1"/>
    <col min="14616" max="14619" width="6.625" style="12" customWidth="1"/>
    <col min="14620" max="14848" width="9" style="12"/>
    <col min="14849" max="14850" width="10.625" style="12" customWidth="1"/>
    <col min="14851" max="14851" width="9.375" style="12" customWidth="1"/>
    <col min="14852" max="14871" width="10.625" style="12" customWidth="1"/>
    <col min="14872" max="14875" width="6.625" style="12" customWidth="1"/>
    <col min="14876" max="15104" width="9" style="12"/>
    <col min="15105" max="15106" width="10.625" style="12" customWidth="1"/>
    <col min="15107" max="15107" width="9.375" style="12" customWidth="1"/>
    <col min="15108" max="15127" width="10.625" style="12" customWidth="1"/>
    <col min="15128" max="15131" width="6.625" style="12" customWidth="1"/>
    <col min="15132" max="15360" width="9" style="12"/>
    <col min="15361" max="15362" width="10.625" style="12" customWidth="1"/>
    <col min="15363" max="15363" width="9.375" style="12" customWidth="1"/>
    <col min="15364" max="15383" width="10.625" style="12" customWidth="1"/>
    <col min="15384" max="15387" width="6.625" style="12" customWidth="1"/>
    <col min="15388" max="15616" width="9" style="12"/>
    <col min="15617" max="15618" width="10.625" style="12" customWidth="1"/>
    <col min="15619" max="15619" width="9.375" style="12" customWidth="1"/>
    <col min="15620" max="15639" width="10.625" style="12" customWidth="1"/>
    <col min="15640" max="15643" width="6.625" style="12" customWidth="1"/>
    <col min="15644" max="15872" width="9" style="12"/>
    <col min="15873" max="15874" width="10.625" style="12" customWidth="1"/>
    <col min="15875" max="15875" width="9.375" style="12" customWidth="1"/>
    <col min="15876" max="15895" width="10.625" style="12" customWidth="1"/>
    <col min="15896" max="15899" width="6.625" style="12" customWidth="1"/>
    <col min="15900" max="16128" width="9" style="12"/>
    <col min="16129" max="16130" width="10.625" style="12" customWidth="1"/>
    <col min="16131" max="16131" width="9.375" style="12" customWidth="1"/>
    <col min="16132" max="16151" width="10.625" style="12" customWidth="1"/>
    <col min="16152" max="16155" width="6.625" style="12" customWidth="1"/>
    <col min="16156" max="16384" width="9" style="12"/>
  </cols>
  <sheetData>
    <row r="1" spans="1:27" s="1" customFormat="1" ht="23.25" customHeight="1">
      <c r="A1" s="1011" t="s">
        <v>223</v>
      </c>
      <c r="B1" s="1012"/>
      <c r="C1" s="1011"/>
      <c r="D1" s="1011"/>
      <c r="R1" s="210"/>
      <c r="S1" s="210"/>
    </row>
    <row r="2" spans="1:27" s="1" customFormat="1" ht="18.75">
      <c r="A2" s="275" t="s">
        <v>224</v>
      </c>
      <c r="B2" s="211"/>
      <c r="C2" s="211"/>
      <c r="D2" s="212"/>
      <c r="E2" s="212"/>
      <c r="F2" s="212"/>
      <c r="G2" s="212"/>
      <c r="H2" s="212"/>
      <c r="I2" s="212"/>
      <c r="J2" s="212"/>
      <c r="K2" s="212"/>
      <c r="L2" s="212"/>
      <c r="M2" s="212"/>
      <c r="N2" s="212"/>
      <c r="O2" s="212"/>
      <c r="P2" s="212"/>
      <c r="Q2" s="212"/>
      <c r="R2" s="213"/>
      <c r="S2" s="213"/>
      <c r="T2" s="212"/>
      <c r="U2" s="212"/>
      <c r="V2" s="212"/>
      <c r="W2" s="212"/>
    </row>
    <row r="3" spans="1:27" s="1" customFormat="1" ht="23.25" customHeight="1">
      <c r="A3" s="214" t="s">
        <v>225</v>
      </c>
      <c r="B3" s="215"/>
      <c r="C3" s="215"/>
      <c r="R3" s="210"/>
      <c r="S3" s="210"/>
    </row>
    <row r="4" spans="1:27" ht="10.5" customHeight="1">
      <c r="B4" s="143"/>
      <c r="C4" s="143"/>
      <c r="D4" s="143"/>
      <c r="E4" s="143"/>
      <c r="F4" s="143"/>
      <c r="G4" s="143"/>
      <c r="H4" s="143"/>
      <c r="I4" s="143"/>
      <c r="J4" s="143"/>
      <c r="K4" s="143"/>
      <c r="L4" s="143"/>
      <c r="M4" s="143"/>
      <c r="N4" s="143"/>
      <c r="O4" s="143"/>
      <c r="P4" s="143"/>
      <c r="Q4" s="216"/>
      <c r="R4" s="217"/>
      <c r="S4" s="217"/>
      <c r="T4" s="216"/>
      <c r="U4" s="216"/>
      <c r="V4" s="216"/>
      <c r="W4" s="216"/>
      <c r="X4" s="216"/>
      <c r="Y4" s="216"/>
      <c r="Z4" s="216"/>
      <c r="AA4" s="216"/>
    </row>
    <row r="5" spans="1:27" ht="20.100000000000001" customHeight="1">
      <c r="A5" s="973" t="s">
        <v>225</v>
      </c>
      <c r="B5" s="974"/>
      <c r="C5" s="975"/>
      <c r="D5" s="1013" t="s">
        <v>226</v>
      </c>
      <c r="E5" s="1014"/>
      <c r="F5" s="983" t="s">
        <v>227</v>
      </c>
      <c r="G5" s="983"/>
      <c r="H5" s="983"/>
      <c r="I5" s="983"/>
      <c r="J5" s="983"/>
      <c r="K5" s="983"/>
      <c r="L5" s="983"/>
      <c r="M5" s="983"/>
      <c r="N5" s="143"/>
      <c r="O5" s="143"/>
      <c r="P5" s="143"/>
      <c r="Q5" s="216"/>
      <c r="R5" s="217"/>
      <c r="S5" s="217"/>
      <c r="T5" s="216"/>
      <c r="U5" s="216"/>
      <c r="V5" s="216"/>
      <c r="W5" s="216"/>
      <c r="X5" s="216"/>
      <c r="Y5" s="216"/>
      <c r="Z5" s="216"/>
      <c r="AA5" s="216"/>
    </row>
    <row r="6" spans="1:27" ht="20.100000000000001" customHeight="1">
      <c r="A6" s="976"/>
      <c r="B6" s="977"/>
      <c r="C6" s="978"/>
      <c r="D6" s="1015"/>
      <c r="E6" s="1016"/>
      <c r="F6" s="984" t="s">
        <v>228</v>
      </c>
      <c r="G6" s="984"/>
      <c r="H6" s="984"/>
      <c r="I6" s="984"/>
      <c r="J6" s="984" t="s">
        <v>229</v>
      </c>
      <c r="K6" s="984"/>
      <c r="L6" s="984"/>
      <c r="M6" s="984"/>
      <c r="N6" s="143"/>
      <c r="O6" s="143"/>
      <c r="P6" s="143"/>
      <c r="Q6" s="216"/>
      <c r="R6" s="217"/>
      <c r="S6" s="217"/>
      <c r="T6" s="216"/>
      <c r="U6" s="216"/>
      <c r="V6" s="216"/>
      <c r="W6" s="216"/>
      <c r="X6" s="216"/>
      <c r="Y6" s="216"/>
      <c r="Z6" s="216"/>
      <c r="AA6" s="216"/>
    </row>
    <row r="7" spans="1:27" ht="20.100000000000001" customHeight="1">
      <c r="A7" s="979"/>
      <c r="B7" s="980"/>
      <c r="C7" s="981"/>
      <c r="D7" s="218" t="s">
        <v>230</v>
      </c>
      <c r="E7" s="219" t="s">
        <v>231</v>
      </c>
      <c r="F7" s="220" t="s">
        <v>232</v>
      </c>
      <c r="G7" s="220" t="s">
        <v>233</v>
      </c>
      <c r="H7" s="220" t="s">
        <v>234</v>
      </c>
      <c r="I7" s="220" t="s">
        <v>235</v>
      </c>
      <c r="J7" s="220" t="s">
        <v>232</v>
      </c>
      <c r="K7" s="220" t="s">
        <v>233</v>
      </c>
      <c r="L7" s="220" t="s">
        <v>234</v>
      </c>
      <c r="M7" s="220" t="s">
        <v>235</v>
      </c>
      <c r="N7" s="143"/>
      <c r="O7" s="143"/>
      <c r="P7" s="143"/>
      <c r="Q7" s="216"/>
      <c r="R7" s="217"/>
      <c r="S7" s="217"/>
      <c r="T7" s="216"/>
      <c r="U7" s="216"/>
      <c r="V7" s="216"/>
      <c r="W7" s="216"/>
      <c r="X7" s="216"/>
      <c r="Y7" s="216"/>
      <c r="Z7" s="216"/>
      <c r="AA7" s="216"/>
    </row>
    <row r="8" spans="1:27" ht="24.95" customHeight="1">
      <c r="A8" s="985" t="s">
        <v>236</v>
      </c>
      <c r="B8" s="221" t="s">
        <v>237</v>
      </c>
      <c r="C8" s="559">
        <f>SUM(D8:E8)</f>
        <v>0</v>
      </c>
      <c r="D8" s="560"/>
      <c r="E8" s="561"/>
      <c r="F8" s="98" t="s">
        <v>238</v>
      </c>
      <c r="G8" s="98" t="s">
        <v>239</v>
      </c>
      <c r="H8" s="98" t="s">
        <v>240</v>
      </c>
      <c r="I8" s="98" t="s">
        <v>241</v>
      </c>
      <c r="J8" s="98" t="s">
        <v>242</v>
      </c>
      <c r="K8" s="98" t="s">
        <v>243</v>
      </c>
      <c r="L8" s="98" t="s">
        <v>244</v>
      </c>
      <c r="M8" s="98" t="s">
        <v>170</v>
      </c>
      <c r="N8" s="143"/>
      <c r="O8" s="143"/>
      <c r="P8" s="143"/>
      <c r="Q8" s="217"/>
      <c r="R8" s="217"/>
      <c r="S8" s="217"/>
      <c r="T8" s="216"/>
      <c r="U8" s="216"/>
      <c r="V8" s="216"/>
      <c r="W8" s="216"/>
      <c r="X8" s="216"/>
      <c r="Y8" s="216"/>
      <c r="Z8" s="216"/>
      <c r="AA8" s="216"/>
    </row>
    <row r="9" spans="1:27" ht="24.95" customHeight="1">
      <c r="A9" s="987"/>
      <c r="B9" s="221" t="s">
        <v>245</v>
      </c>
      <c r="C9" s="562">
        <f>SUM(D9:E9)</f>
        <v>0</v>
      </c>
      <c r="D9" s="563"/>
      <c r="E9" s="563"/>
      <c r="F9" s="564"/>
      <c r="G9" s="564"/>
      <c r="H9" s="564"/>
      <c r="I9" s="564"/>
      <c r="J9" s="564"/>
      <c r="K9" s="564"/>
      <c r="L9" s="564"/>
      <c r="M9" s="564"/>
      <c r="R9" s="222"/>
      <c r="T9" s="217"/>
      <c r="U9" s="217"/>
      <c r="V9" s="217"/>
      <c r="W9" s="217"/>
      <c r="X9" s="217"/>
      <c r="Y9" s="217"/>
      <c r="Z9" s="217"/>
      <c r="AA9" s="217"/>
    </row>
    <row r="10" spans="1:27" ht="24.95" customHeight="1">
      <c r="A10" s="108"/>
      <c r="B10" s="108"/>
      <c r="C10" s="144"/>
      <c r="D10" s="144"/>
      <c r="E10" s="108"/>
      <c r="F10" s="108"/>
      <c r="G10" s="108"/>
      <c r="H10" s="108"/>
      <c r="I10" s="108"/>
      <c r="J10" s="108"/>
      <c r="K10" s="108"/>
      <c r="L10" s="108"/>
      <c r="M10" s="108"/>
      <c r="N10" s="108"/>
      <c r="O10" s="108"/>
      <c r="P10" s="108"/>
      <c r="Q10" s="108"/>
      <c r="R10" s="224"/>
      <c r="S10" s="224"/>
      <c r="T10" s="225"/>
      <c r="U10" s="225"/>
      <c r="V10" s="225"/>
      <c r="W10" s="225"/>
      <c r="X10" s="225"/>
      <c r="Y10" s="225"/>
      <c r="Z10" s="225"/>
      <c r="AA10" s="225"/>
    </row>
    <row r="11" spans="1:27" ht="24.95" customHeight="1">
      <c r="A11" s="108"/>
      <c r="B11" s="108"/>
      <c r="C11" s="144"/>
      <c r="D11" s="972" t="s">
        <v>246</v>
      </c>
      <c r="E11" s="972"/>
      <c r="F11" s="972"/>
      <c r="G11" s="972"/>
      <c r="H11" s="972" t="s">
        <v>247</v>
      </c>
      <c r="I11" s="972"/>
      <c r="J11" s="972"/>
      <c r="K11" s="972"/>
      <c r="L11" s="108"/>
      <c r="M11" s="108"/>
      <c r="N11" s="108"/>
      <c r="O11" s="108"/>
      <c r="P11" s="108"/>
      <c r="Q11" s="108"/>
      <c r="R11" s="224"/>
      <c r="S11" s="224"/>
      <c r="T11" s="225"/>
      <c r="U11" s="225"/>
      <c r="V11" s="225"/>
      <c r="W11" s="225"/>
      <c r="X11" s="225"/>
      <c r="Y11" s="225"/>
      <c r="Z11" s="225"/>
      <c r="AA11" s="225"/>
    </row>
    <row r="12" spans="1:27" ht="24.95" customHeight="1">
      <c r="A12" s="999" t="s">
        <v>225</v>
      </c>
      <c r="B12" s="994" t="s">
        <v>248</v>
      </c>
      <c r="C12" s="968"/>
      <c r="D12" s="226" t="s">
        <v>166</v>
      </c>
      <c r="E12" s="957">
        <f>I9</f>
        <v>0</v>
      </c>
      <c r="F12" s="957"/>
      <c r="G12" s="227" t="s">
        <v>249</v>
      </c>
      <c r="H12" s="228" t="s">
        <v>250</v>
      </c>
      <c r="I12" s="957">
        <f>M9</f>
        <v>0</v>
      </c>
      <c r="J12" s="957"/>
      <c r="K12" s="227" t="s">
        <v>249</v>
      </c>
      <c r="L12" s="108"/>
      <c r="M12" s="108"/>
      <c r="N12" s="108"/>
      <c r="O12" s="108"/>
      <c r="P12" s="108"/>
      <c r="Q12" s="108"/>
      <c r="R12" s="224"/>
      <c r="S12" s="224"/>
      <c r="T12" s="144"/>
      <c r="U12" s="144"/>
      <c r="V12" s="144"/>
      <c r="W12" s="144"/>
      <c r="X12" s="144"/>
      <c r="Y12" s="144"/>
      <c r="Z12" s="144"/>
      <c r="AA12" s="144"/>
    </row>
    <row r="13" spans="1:27" ht="24.95" customHeight="1">
      <c r="A13" s="1010"/>
      <c r="B13" s="999" t="s">
        <v>251</v>
      </c>
      <c r="C13" s="959"/>
      <c r="D13" s="1001" t="s">
        <v>171</v>
      </c>
      <c r="E13" s="954" t="s">
        <v>252</v>
      </c>
      <c r="F13" s="954"/>
      <c r="G13" s="955"/>
      <c r="H13" s="998" t="s">
        <v>172</v>
      </c>
      <c r="I13" s="954" t="s">
        <v>253</v>
      </c>
      <c r="J13" s="954"/>
      <c r="K13" s="955"/>
      <c r="L13" s="229"/>
      <c r="M13" s="229"/>
      <c r="N13" s="229"/>
      <c r="O13" s="229"/>
      <c r="P13" s="229"/>
      <c r="Q13" s="230"/>
      <c r="R13" s="231"/>
      <c r="S13" s="231"/>
      <c r="T13" s="229"/>
      <c r="U13" s="229"/>
      <c r="V13" s="229"/>
      <c r="W13" s="229"/>
      <c r="X13" s="229"/>
      <c r="Y13" s="229"/>
      <c r="Z13" s="229"/>
      <c r="AA13" s="229"/>
    </row>
    <row r="14" spans="1:27" ht="24.95" customHeight="1">
      <c r="A14" s="1000"/>
      <c r="B14" s="1000"/>
      <c r="C14" s="961"/>
      <c r="D14" s="963"/>
      <c r="E14" s="956">
        <f>F9+(G9*2)+(H9*3)</f>
        <v>0</v>
      </c>
      <c r="F14" s="956"/>
      <c r="G14" s="232" t="s">
        <v>254</v>
      </c>
      <c r="H14" s="953"/>
      <c r="I14" s="956">
        <f>J9+(K9*2)+(L9*3)</f>
        <v>0</v>
      </c>
      <c r="J14" s="956"/>
      <c r="K14" s="232" t="s">
        <v>254</v>
      </c>
      <c r="L14" s="44"/>
      <c r="M14" s="44"/>
      <c r="N14" s="44"/>
      <c r="O14" s="44"/>
      <c r="P14" s="44"/>
      <c r="Q14" s="233"/>
      <c r="R14" s="234"/>
      <c r="S14" s="234"/>
      <c r="T14" s="108"/>
      <c r="U14" s="108"/>
      <c r="V14" s="108"/>
      <c r="W14" s="108"/>
      <c r="X14" s="108"/>
      <c r="Y14" s="108"/>
      <c r="Z14" s="1007"/>
      <c r="AA14" s="1007"/>
    </row>
    <row r="15" spans="1:27" ht="21.75" customHeight="1">
      <c r="A15" s="108"/>
      <c r="B15" s="144"/>
      <c r="C15" s="144"/>
      <c r="D15" s="44"/>
      <c r="E15" s="44"/>
      <c r="F15" s="1009"/>
      <c r="G15" s="1009"/>
      <c r="H15" s="44"/>
      <c r="I15" s="44"/>
      <c r="J15" s="1009"/>
      <c r="K15" s="1009"/>
      <c r="L15" s="44"/>
      <c r="M15" s="44"/>
      <c r="N15" s="44"/>
      <c r="O15" s="44"/>
      <c r="P15" s="44"/>
      <c r="Q15" s="233"/>
      <c r="R15" s="234"/>
      <c r="S15" s="234"/>
      <c r="T15" s="108"/>
      <c r="U15" s="108"/>
      <c r="V15" s="108"/>
      <c r="W15" s="108"/>
      <c r="X15" s="108"/>
      <c r="Y15" s="108"/>
      <c r="Z15" s="1007"/>
      <c r="AA15" s="1007"/>
    </row>
    <row r="16" spans="1:27" ht="24.95" customHeight="1">
      <c r="A16" s="120" t="s">
        <v>255</v>
      </c>
      <c r="B16" s="144"/>
      <c r="C16" s="144"/>
      <c r="D16" s="235"/>
      <c r="E16" s="44"/>
      <c r="F16" s="44"/>
      <c r="G16" s="44"/>
      <c r="H16" s="44"/>
      <c r="I16" s="44"/>
      <c r="J16" s="44"/>
      <c r="K16" s="44"/>
      <c r="L16" s="44"/>
      <c r="M16" s="44"/>
      <c r="N16" s="44"/>
      <c r="O16" s="44"/>
      <c r="P16" s="44"/>
      <c r="Q16" s="233"/>
      <c r="R16" s="234"/>
      <c r="S16" s="234"/>
      <c r="T16" s="108"/>
      <c r="U16" s="108"/>
      <c r="V16" s="108"/>
      <c r="W16" s="108"/>
      <c r="X16" s="108"/>
      <c r="Y16" s="108"/>
      <c r="Z16" s="108"/>
      <c r="AA16" s="108"/>
    </row>
    <row r="17" spans="1:27" ht="10.5" customHeight="1">
      <c r="A17" s="44"/>
      <c r="B17" s="144"/>
      <c r="C17" s="144"/>
      <c r="D17" s="235"/>
      <c r="E17" s="44"/>
      <c r="F17" s="44"/>
      <c r="G17" s="44"/>
      <c r="H17" s="44"/>
      <c r="I17" s="44"/>
      <c r="J17" s="44"/>
      <c r="K17" s="44"/>
      <c r="L17" s="44"/>
      <c r="M17" s="44"/>
      <c r="N17" s="44"/>
      <c r="O17" s="44"/>
      <c r="P17" s="44"/>
      <c r="Q17" s="233"/>
      <c r="R17" s="234"/>
      <c r="S17" s="234"/>
      <c r="T17" s="108"/>
      <c r="U17" s="108"/>
      <c r="V17" s="108"/>
      <c r="W17" s="108"/>
      <c r="X17" s="108"/>
      <c r="Y17" s="108"/>
      <c r="Z17" s="1007"/>
      <c r="AA17" s="1007"/>
    </row>
    <row r="18" spans="1:27" ht="20.100000000000001" customHeight="1">
      <c r="A18" s="1008" t="s">
        <v>256</v>
      </c>
      <c r="B18" s="974"/>
      <c r="C18" s="975"/>
      <c r="D18" s="982" t="s">
        <v>226</v>
      </c>
      <c r="E18" s="982"/>
      <c r="F18" s="983" t="s">
        <v>227</v>
      </c>
      <c r="G18" s="983"/>
      <c r="H18" s="983"/>
      <c r="I18" s="983"/>
      <c r="J18" s="983"/>
      <c r="K18" s="983"/>
      <c r="L18" s="983"/>
      <c r="M18" s="983"/>
      <c r="N18" s="44"/>
      <c r="O18" s="44"/>
      <c r="P18" s="44"/>
      <c r="Q18" s="233"/>
      <c r="R18" s="234"/>
      <c r="S18" s="234"/>
      <c r="T18" s="108"/>
      <c r="U18" s="108"/>
      <c r="V18" s="108"/>
      <c r="W18" s="108"/>
      <c r="X18" s="108"/>
      <c r="Y18" s="108"/>
      <c r="Z18" s="1007"/>
      <c r="AA18" s="1007"/>
    </row>
    <row r="19" spans="1:27" ht="20.100000000000001" customHeight="1">
      <c r="A19" s="976"/>
      <c r="B19" s="977"/>
      <c r="C19" s="978"/>
      <c r="D19" s="982"/>
      <c r="E19" s="982"/>
      <c r="F19" s="984" t="s">
        <v>228</v>
      </c>
      <c r="G19" s="984"/>
      <c r="H19" s="984"/>
      <c r="I19" s="984"/>
      <c r="J19" s="984" t="s">
        <v>229</v>
      </c>
      <c r="K19" s="984"/>
      <c r="L19" s="984"/>
      <c r="M19" s="984"/>
      <c r="N19" s="44"/>
      <c r="O19" s="44"/>
      <c r="P19" s="44"/>
      <c r="Q19" s="233"/>
      <c r="R19" s="234"/>
      <c r="S19" s="108"/>
      <c r="U19" s="108"/>
      <c r="V19" s="108"/>
      <c r="W19" s="108"/>
      <c r="X19" s="108"/>
      <c r="Y19" s="108"/>
      <c r="Z19" s="1007"/>
      <c r="AA19" s="1007"/>
    </row>
    <row r="20" spans="1:27" ht="20.100000000000001" customHeight="1">
      <c r="A20" s="979"/>
      <c r="B20" s="980"/>
      <c r="C20" s="978"/>
      <c r="D20" s="219" t="s">
        <v>230</v>
      </c>
      <c r="E20" s="219" t="s">
        <v>231</v>
      </c>
      <c r="F20" s="220" t="s">
        <v>232</v>
      </c>
      <c r="G20" s="220" t="s">
        <v>233</v>
      </c>
      <c r="H20" s="220" t="s">
        <v>234</v>
      </c>
      <c r="I20" s="220" t="s">
        <v>235</v>
      </c>
      <c r="J20" s="220" t="s">
        <v>232</v>
      </c>
      <c r="K20" s="220" t="s">
        <v>233</v>
      </c>
      <c r="L20" s="220" t="s">
        <v>234</v>
      </c>
      <c r="M20" s="220" t="s">
        <v>235</v>
      </c>
      <c r="N20" s="44"/>
      <c r="O20" s="44"/>
      <c r="P20" s="44"/>
      <c r="Q20" s="233"/>
      <c r="R20" s="234"/>
      <c r="S20" s="108"/>
      <c r="U20" s="108"/>
      <c r="V20" s="108"/>
      <c r="W20" s="108"/>
      <c r="X20" s="108"/>
      <c r="Y20" s="108"/>
      <c r="Z20" s="1007"/>
      <c r="AA20" s="1007"/>
    </row>
    <row r="21" spans="1:27" ht="24.95" customHeight="1">
      <c r="A21" s="985" t="s">
        <v>236</v>
      </c>
      <c r="B21" s="236" t="s">
        <v>237</v>
      </c>
      <c r="C21" s="565">
        <f>SUM(D21:E21)</f>
        <v>0</v>
      </c>
      <c r="D21" s="566"/>
      <c r="E21" s="567"/>
      <c r="F21" s="98" t="s">
        <v>238</v>
      </c>
      <c r="G21" s="98" t="s">
        <v>239</v>
      </c>
      <c r="H21" s="98" t="s">
        <v>240</v>
      </c>
      <c r="I21" s="98" t="s">
        <v>241</v>
      </c>
      <c r="J21" s="98" t="s">
        <v>242</v>
      </c>
      <c r="K21" s="98" t="s">
        <v>243</v>
      </c>
      <c r="L21" s="98" t="s">
        <v>244</v>
      </c>
      <c r="M21" s="98" t="s">
        <v>170</v>
      </c>
      <c r="N21" s="108"/>
      <c r="O21" s="183"/>
      <c r="P21" s="183"/>
      <c r="Q21" s="44"/>
      <c r="R21" s="234"/>
      <c r="S21" s="234"/>
      <c r="T21" s="45"/>
      <c r="U21" s="45"/>
      <c r="V21" s="45"/>
      <c r="W21" s="45"/>
      <c r="X21" s="45"/>
      <c r="Y21" s="45"/>
      <c r="Z21" s="45"/>
      <c r="AA21" s="45"/>
    </row>
    <row r="22" spans="1:27" ht="24.95" customHeight="1">
      <c r="A22" s="986"/>
      <c r="B22" s="236" t="s">
        <v>245</v>
      </c>
      <c r="C22" s="568">
        <f>SUM(D22:E22)</f>
        <v>0</v>
      </c>
      <c r="D22" s="569"/>
      <c r="E22" s="567"/>
      <c r="F22" s="570"/>
      <c r="G22" s="570"/>
      <c r="H22" s="570"/>
      <c r="I22" s="570"/>
      <c r="J22" s="570"/>
      <c r="K22" s="570"/>
      <c r="L22" s="570"/>
      <c r="M22" s="570"/>
      <c r="N22" s="108"/>
      <c r="O22" s="183"/>
      <c r="P22" s="183"/>
      <c r="Q22" s="44"/>
      <c r="R22" s="234"/>
      <c r="S22" s="234"/>
      <c r="T22" s="162"/>
      <c r="U22" s="162"/>
      <c r="V22" s="162"/>
      <c r="W22" s="162"/>
      <c r="X22" s="162"/>
      <c r="Y22" s="162"/>
      <c r="Z22" s="162"/>
      <c r="AA22" s="162"/>
    </row>
    <row r="23" spans="1:27" ht="24.95" customHeight="1">
      <c r="A23" s="986"/>
      <c r="B23" s="1002" t="s">
        <v>257</v>
      </c>
      <c r="C23" s="1003">
        <f>SUM(D23:E23)</f>
        <v>0</v>
      </c>
      <c r="D23" s="1003"/>
      <c r="E23" s="1005"/>
      <c r="F23" s="98" t="s">
        <v>258</v>
      </c>
      <c r="G23" s="237" t="s">
        <v>259</v>
      </c>
      <c r="H23" s="98" t="s">
        <v>260</v>
      </c>
      <c r="I23" s="237" t="s">
        <v>261</v>
      </c>
      <c r="J23" s="98" t="s">
        <v>262</v>
      </c>
      <c r="K23" s="237" t="s">
        <v>263</v>
      </c>
      <c r="L23" s="98" t="s">
        <v>264</v>
      </c>
      <c r="M23" s="238" t="s">
        <v>265</v>
      </c>
      <c r="Q23" s="13"/>
      <c r="T23" s="13"/>
      <c r="U23" s="13"/>
      <c r="V23" s="13"/>
      <c r="W23" s="13"/>
      <c r="X23" s="13"/>
      <c r="Y23" s="13"/>
      <c r="Z23" s="13"/>
      <c r="AA23" s="13"/>
    </row>
    <row r="24" spans="1:27" ht="26.25" customHeight="1">
      <c r="A24" s="987"/>
      <c r="B24" s="1002"/>
      <c r="C24" s="1004"/>
      <c r="D24" s="1004"/>
      <c r="E24" s="1006"/>
      <c r="F24" s="571"/>
      <c r="G24" s="571"/>
      <c r="H24" s="571"/>
      <c r="I24" s="571"/>
      <c r="J24" s="571"/>
      <c r="K24" s="571"/>
      <c r="L24" s="571"/>
      <c r="M24" s="571"/>
      <c r="R24" s="12"/>
      <c r="S24" s="12"/>
    </row>
    <row r="25" spans="1:27" ht="24.95" customHeight="1">
      <c r="A25" s="239"/>
      <c r="B25" s="239"/>
      <c r="C25" s="239"/>
      <c r="D25" s="239"/>
      <c r="E25" s="239"/>
      <c r="F25" s="239"/>
      <c r="G25" s="239"/>
      <c r="H25" s="239"/>
      <c r="I25" s="239"/>
      <c r="J25" s="239"/>
      <c r="K25" s="239"/>
      <c r="L25" s="239"/>
      <c r="R25" s="12"/>
      <c r="S25" s="12"/>
    </row>
    <row r="26" spans="1:27" ht="24.95" customHeight="1">
      <c r="A26" s="969" t="s">
        <v>266</v>
      </c>
      <c r="B26" s="970"/>
      <c r="C26" s="971"/>
      <c r="D26" s="972" t="s">
        <v>246</v>
      </c>
      <c r="E26" s="972"/>
      <c r="F26" s="972"/>
      <c r="G26" s="972"/>
      <c r="H26" s="972" t="s">
        <v>247</v>
      </c>
      <c r="I26" s="972"/>
      <c r="J26" s="972"/>
      <c r="K26" s="972"/>
      <c r="L26" s="239"/>
      <c r="M26" s="969" t="s">
        <v>267</v>
      </c>
      <c r="N26" s="970"/>
      <c r="O26" s="971"/>
      <c r="P26" s="972" t="s">
        <v>246</v>
      </c>
      <c r="Q26" s="972"/>
      <c r="R26" s="972"/>
      <c r="S26" s="972"/>
      <c r="T26" s="972" t="s">
        <v>247</v>
      </c>
      <c r="U26" s="972"/>
      <c r="V26" s="972"/>
      <c r="W26" s="972"/>
    </row>
    <row r="27" spans="1:27" ht="24.75" customHeight="1">
      <c r="A27" s="991" t="s">
        <v>256</v>
      </c>
      <c r="B27" s="994" t="s">
        <v>248</v>
      </c>
      <c r="C27" s="968"/>
      <c r="D27" s="226" t="s">
        <v>166</v>
      </c>
      <c r="E27" s="957">
        <f>I22</f>
        <v>0</v>
      </c>
      <c r="F27" s="957"/>
      <c r="G27" s="227" t="s">
        <v>249</v>
      </c>
      <c r="H27" s="228" t="s">
        <v>250</v>
      </c>
      <c r="I27" s="957">
        <f>M22</f>
        <v>0</v>
      </c>
      <c r="J27" s="957"/>
      <c r="K27" s="227" t="s">
        <v>249</v>
      </c>
      <c r="L27" s="239"/>
      <c r="M27" s="995" t="s">
        <v>256</v>
      </c>
      <c r="N27" s="967" t="s">
        <v>248</v>
      </c>
      <c r="O27" s="968"/>
      <c r="P27" s="226" t="s">
        <v>261</v>
      </c>
      <c r="Q27" s="957">
        <f>I24</f>
        <v>0</v>
      </c>
      <c r="R27" s="957"/>
      <c r="S27" s="227" t="s">
        <v>249</v>
      </c>
      <c r="T27" s="228" t="s">
        <v>265</v>
      </c>
      <c r="U27" s="957">
        <f>M24</f>
        <v>0</v>
      </c>
      <c r="V27" s="957"/>
      <c r="W27" s="227" t="s">
        <v>249</v>
      </c>
    </row>
    <row r="28" spans="1:27" ht="24.95" customHeight="1">
      <c r="A28" s="992"/>
      <c r="B28" s="999" t="s">
        <v>251</v>
      </c>
      <c r="C28" s="959"/>
      <c r="D28" s="1001" t="s">
        <v>171</v>
      </c>
      <c r="E28" s="954" t="s">
        <v>252</v>
      </c>
      <c r="F28" s="954"/>
      <c r="G28" s="955"/>
      <c r="H28" s="998" t="s">
        <v>172</v>
      </c>
      <c r="I28" s="954" t="s">
        <v>253</v>
      </c>
      <c r="J28" s="954"/>
      <c r="K28" s="955"/>
      <c r="M28" s="996"/>
      <c r="N28" s="958" t="s">
        <v>251</v>
      </c>
      <c r="O28" s="959"/>
      <c r="P28" s="1001" t="s">
        <v>268</v>
      </c>
      <c r="Q28" s="954" t="s">
        <v>269</v>
      </c>
      <c r="R28" s="954"/>
      <c r="S28" s="955"/>
      <c r="T28" s="998" t="s">
        <v>270</v>
      </c>
      <c r="U28" s="954" t="s">
        <v>271</v>
      </c>
      <c r="V28" s="954"/>
      <c r="W28" s="955"/>
    </row>
    <row r="29" spans="1:27" ht="24.95" customHeight="1">
      <c r="A29" s="993"/>
      <c r="B29" s="1000"/>
      <c r="C29" s="961"/>
      <c r="D29" s="963"/>
      <c r="E29" s="956">
        <f>F22+(G22*2)+(H22*3)</f>
        <v>0</v>
      </c>
      <c r="F29" s="956"/>
      <c r="G29" s="232" t="s">
        <v>254</v>
      </c>
      <c r="H29" s="953"/>
      <c r="I29" s="956">
        <f>J22+(K22*2)+(L22*3)</f>
        <v>0</v>
      </c>
      <c r="J29" s="956"/>
      <c r="K29" s="232" t="s">
        <v>254</v>
      </c>
      <c r="M29" s="997"/>
      <c r="N29" s="960"/>
      <c r="O29" s="961"/>
      <c r="P29" s="963"/>
      <c r="Q29" s="956">
        <f>F24+(G24*2)+(H24*3)</f>
        <v>0</v>
      </c>
      <c r="R29" s="956"/>
      <c r="S29" s="232" t="s">
        <v>254</v>
      </c>
      <c r="T29" s="953"/>
      <c r="U29" s="956">
        <f>J24+(K24*2)+(L24*3)</f>
        <v>0</v>
      </c>
      <c r="V29" s="956"/>
      <c r="W29" s="232" t="s">
        <v>254</v>
      </c>
    </row>
    <row r="30" spans="1:27" ht="23.25" customHeight="1">
      <c r="B30" s="153"/>
    </row>
    <row r="31" spans="1:27" ht="24.95" customHeight="1">
      <c r="A31" s="120" t="s">
        <v>272</v>
      </c>
      <c r="B31" s="153"/>
    </row>
    <row r="32" spans="1:27" ht="10.5" customHeight="1">
      <c r="A32" s="240"/>
    </row>
    <row r="33" spans="1:23" ht="24.95" customHeight="1">
      <c r="A33" s="973" t="s">
        <v>273</v>
      </c>
      <c r="B33" s="974"/>
      <c r="C33" s="975"/>
      <c r="D33" s="982" t="s">
        <v>226</v>
      </c>
      <c r="E33" s="982"/>
      <c r="F33" s="983" t="s">
        <v>227</v>
      </c>
      <c r="G33" s="983"/>
      <c r="H33" s="983"/>
      <c r="I33" s="983"/>
      <c r="J33" s="983"/>
      <c r="K33" s="983"/>
      <c r="L33" s="983"/>
      <c r="M33" s="983"/>
    </row>
    <row r="34" spans="1:23" ht="24.95" customHeight="1">
      <c r="A34" s="976"/>
      <c r="B34" s="977"/>
      <c r="C34" s="978"/>
      <c r="D34" s="982"/>
      <c r="E34" s="982"/>
      <c r="F34" s="984" t="s">
        <v>228</v>
      </c>
      <c r="G34" s="984"/>
      <c r="H34" s="984"/>
      <c r="I34" s="984"/>
      <c r="J34" s="984" t="s">
        <v>229</v>
      </c>
      <c r="K34" s="984"/>
      <c r="L34" s="984"/>
      <c r="M34" s="984"/>
    </row>
    <row r="35" spans="1:23" ht="24.95" customHeight="1">
      <c r="A35" s="979"/>
      <c r="B35" s="980"/>
      <c r="C35" s="981"/>
      <c r="D35" s="219" t="s">
        <v>230</v>
      </c>
      <c r="E35" s="219" t="s">
        <v>231</v>
      </c>
      <c r="F35" s="220" t="s">
        <v>232</v>
      </c>
      <c r="G35" s="220" t="s">
        <v>233</v>
      </c>
      <c r="H35" s="220" t="s">
        <v>234</v>
      </c>
      <c r="I35" s="220" t="s">
        <v>235</v>
      </c>
      <c r="J35" s="220" t="s">
        <v>232</v>
      </c>
      <c r="K35" s="220" t="s">
        <v>233</v>
      </c>
      <c r="L35" s="220" t="s">
        <v>234</v>
      </c>
      <c r="M35" s="220" t="s">
        <v>235</v>
      </c>
    </row>
    <row r="36" spans="1:23" ht="24.95" customHeight="1">
      <c r="A36" s="985" t="s">
        <v>236</v>
      </c>
      <c r="B36" s="221" t="s">
        <v>237</v>
      </c>
      <c r="C36" s="241">
        <f>C8+C21</f>
        <v>0</v>
      </c>
      <c r="D36" s="242">
        <f t="shared" ref="C36:E37" si="0">D8+D21</f>
        <v>0</v>
      </c>
      <c r="E36" s="243">
        <f t="shared" si="0"/>
        <v>0</v>
      </c>
      <c r="F36" s="99" t="s">
        <v>238</v>
      </c>
      <c r="G36" s="99" t="s">
        <v>239</v>
      </c>
      <c r="H36" s="99" t="s">
        <v>240</v>
      </c>
      <c r="I36" s="99" t="s">
        <v>241</v>
      </c>
      <c r="J36" s="99" t="s">
        <v>242</v>
      </c>
      <c r="K36" s="99" t="s">
        <v>243</v>
      </c>
      <c r="L36" s="99" t="s">
        <v>244</v>
      </c>
      <c r="M36" s="99" t="s">
        <v>170</v>
      </c>
    </row>
    <row r="37" spans="1:23" ht="24.95" customHeight="1">
      <c r="A37" s="986"/>
      <c r="B37" s="221" t="s">
        <v>245</v>
      </c>
      <c r="C37" s="244">
        <f t="shared" si="0"/>
        <v>0</v>
      </c>
      <c r="D37" s="245">
        <f t="shared" si="0"/>
        <v>0</v>
      </c>
      <c r="E37" s="246">
        <f t="shared" si="0"/>
        <v>0</v>
      </c>
      <c r="F37" s="276">
        <f>F9+F22</f>
        <v>0</v>
      </c>
      <c r="G37" s="276">
        <f t="shared" ref="G37:L37" si="1">G9+G22</f>
        <v>0</v>
      </c>
      <c r="H37" s="276">
        <f t="shared" si="1"/>
        <v>0</v>
      </c>
      <c r="I37" s="276">
        <f t="shared" si="1"/>
        <v>0</v>
      </c>
      <c r="J37" s="276">
        <f t="shared" si="1"/>
        <v>0</v>
      </c>
      <c r="K37" s="276">
        <f t="shared" si="1"/>
        <v>0</v>
      </c>
      <c r="L37" s="276">
        <f t="shared" si="1"/>
        <v>0</v>
      </c>
      <c r="M37" s="276">
        <f>M9+M22</f>
        <v>0</v>
      </c>
    </row>
    <row r="38" spans="1:23" ht="24.95" customHeight="1">
      <c r="A38" s="986"/>
      <c r="B38" s="988" t="s">
        <v>257</v>
      </c>
      <c r="C38" s="989">
        <f>C23</f>
        <v>0</v>
      </c>
      <c r="D38" s="989">
        <f>D23</f>
        <v>0</v>
      </c>
      <c r="E38" s="989">
        <f>E23</f>
        <v>0</v>
      </c>
      <c r="F38" s="100" t="s">
        <v>258</v>
      </c>
      <c r="G38" s="101" t="s">
        <v>259</v>
      </c>
      <c r="H38" s="100" t="s">
        <v>260</v>
      </c>
      <c r="I38" s="101" t="s">
        <v>261</v>
      </c>
      <c r="J38" s="100" t="s">
        <v>262</v>
      </c>
      <c r="K38" s="101" t="s">
        <v>263</v>
      </c>
      <c r="L38" s="100" t="s">
        <v>264</v>
      </c>
      <c r="M38" s="102" t="s">
        <v>265</v>
      </c>
    </row>
    <row r="39" spans="1:23" ht="24.95" customHeight="1">
      <c r="A39" s="987"/>
      <c r="B39" s="988"/>
      <c r="C39" s="990"/>
      <c r="D39" s="990"/>
      <c r="E39" s="990"/>
      <c r="F39" s="276">
        <f>F24</f>
        <v>0</v>
      </c>
      <c r="G39" s="276">
        <f t="shared" ref="G39:M39" si="2">G24</f>
        <v>0</v>
      </c>
      <c r="H39" s="276">
        <f t="shared" si="2"/>
        <v>0</v>
      </c>
      <c r="I39" s="276">
        <f t="shared" si="2"/>
        <v>0</v>
      </c>
      <c r="J39" s="276">
        <f t="shared" si="2"/>
        <v>0</v>
      </c>
      <c r="K39" s="276">
        <f t="shared" si="2"/>
        <v>0</v>
      </c>
      <c r="L39" s="276">
        <f t="shared" si="2"/>
        <v>0</v>
      </c>
      <c r="M39" s="276">
        <f t="shared" si="2"/>
        <v>0</v>
      </c>
    </row>
    <row r="40" spans="1:23" ht="24.95" customHeight="1"/>
    <row r="41" spans="1:23" ht="24.95" customHeight="1">
      <c r="A41" s="969" t="s">
        <v>266</v>
      </c>
      <c r="B41" s="970"/>
      <c r="C41" s="971"/>
      <c r="D41" s="972" t="s">
        <v>246</v>
      </c>
      <c r="E41" s="972"/>
      <c r="F41" s="972"/>
      <c r="G41" s="972"/>
      <c r="H41" s="972" t="s">
        <v>247</v>
      </c>
      <c r="I41" s="972"/>
      <c r="J41" s="972"/>
      <c r="K41" s="972"/>
      <c r="M41" s="969" t="s">
        <v>267</v>
      </c>
      <c r="N41" s="970"/>
      <c r="O41" s="971"/>
      <c r="P41" s="972" t="s">
        <v>246</v>
      </c>
      <c r="Q41" s="972"/>
      <c r="R41" s="972"/>
      <c r="S41" s="972"/>
      <c r="T41" s="972" t="s">
        <v>247</v>
      </c>
      <c r="U41" s="972"/>
      <c r="V41" s="972"/>
      <c r="W41" s="972"/>
    </row>
    <row r="42" spans="1:23" ht="24.75" customHeight="1">
      <c r="A42" s="964" t="s">
        <v>236</v>
      </c>
      <c r="B42" s="967" t="s">
        <v>248</v>
      </c>
      <c r="C42" s="968"/>
      <c r="D42" s="226" t="s">
        <v>166</v>
      </c>
      <c r="E42" s="957">
        <f>I37</f>
        <v>0</v>
      </c>
      <c r="F42" s="957"/>
      <c r="G42" s="227" t="s">
        <v>249</v>
      </c>
      <c r="H42" s="228" t="s">
        <v>250</v>
      </c>
      <c r="I42" s="957">
        <f>M37</f>
        <v>0</v>
      </c>
      <c r="J42" s="957"/>
      <c r="K42" s="227" t="s">
        <v>249</v>
      </c>
      <c r="M42" s="964" t="s">
        <v>236</v>
      </c>
      <c r="N42" s="967" t="s">
        <v>248</v>
      </c>
      <c r="O42" s="968"/>
      <c r="P42" s="226" t="s">
        <v>261</v>
      </c>
      <c r="Q42" s="957">
        <f>I39</f>
        <v>0</v>
      </c>
      <c r="R42" s="957"/>
      <c r="S42" s="227" t="s">
        <v>249</v>
      </c>
      <c r="T42" s="228" t="s">
        <v>265</v>
      </c>
      <c r="U42" s="957">
        <f>M39</f>
        <v>0</v>
      </c>
      <c r="V42" s="957"/>
      <c r="W42" s="227" t="s">
        <v>249</v>
      </c>
    </row>
    <row r="43" spans="1:23" ht="24.95" customHeight="1">
      <c r="A43" s="965"/>
      <c r="B43" s="958" t="s">
        <v>251</v>
      </c>
      <c r="C43" s="959"/>
      <c r="D43" s="962" t="s">
        <v>171</v>
      </c>
      <c r="E43" s="954" t="s">
        <v>252</v>
      </c>
      <c r="F43" s="954"/>
      <c r="G43" s="955"/>
      <c r="H43" s="952" t="s">
        <v>172</v>
      </c>
      <c r="I43" s="954" t="s">
        <v>253</v>
      </c>
      <c r="J43" s="954"/>
      <c r="K43" s="955"/>
      <c r="M43" s="965"/>
      <c r="N43" s="958" t="s">
        <v>251</v>
      </c>
      <c r="O43" s="959"/>
      <c r="P43" s="962" t="s">
        <v>268</v>
      </c>
      <c r="Q43" s="954" t="s">
        <v>269</v>
      </c>
      <c r="R43" s="954"/>
      <c r="S43" s="955"/>
      <c r="T43" s="952" t="s">
        <v>270</v>
      </c>
      <c r="U43" s="954" t="s">
        <v>271</v>
      </c>
      <c r="V43" s="954"/>
      <c r="W43" s="955"/>
    </row>
    <row r="44" spans="1:23" ht="24.95" customHeight="1">
      <c r="A44" s="966"/>
      <c r="B44" s="960"/>
      <c r="C44" s="961"/>
      <c r="D44" s="963"/>
      <c r="E44" s="956">
        <f>E14+E29</f>
        <v>0</v>
      </c>
      <c r="F44" s="956"/>
      <c r="G44" s="232" t="s">
        <v>254</v>
      </c>
      <c r="H44" s="953"/>
      <c r="I44" s="956">
        <f>I14+I29</f>
        <v>0</v>
      </c>
      <c r="J44" s="956"/>
      <c r="K44" s="232" t="s">
        <v>254</v>
      </c>
      <c r="M44" s="966"/>
      <c r="N44" s="960"/>
      <c r="O44" s="961"/>
      <c r="P44" s="963"/>
      <c r="Q44" s="956">
        <f>Q29</f>
        <v>0</v>
      </c>
      <c r="R44" s="956"/>
      <c r="S44" s="232" t="s">
        <v>254</v>
      </c>
      <c r="T44" s="953"/>
      <c r="U44" s="956">
        <f>U29</f>
        <v>0</v>
      </c>
      <c r="V44" s="956"/>
      <c r="W44" s="232" t="s">
        <v>254</v>
      </c>
    </row>
    <row r="45" spans="1:23" ht="24.95" customHeight="1">
      <c r="B45" s="153"/>
    </row>
  </sheetData>
  <mergeCells count="104">
    <mergeCell ref="A1:D1"/>
    <mergeCell ref="A5:C7"/>
    <mergeCell ref="D5:E6"/>
    <mergeCell ref="F5:M5"/>
    <mergeCell ref="F6:I6"/>
    <mergeCell ref="J6:M6"/>
    <mergeCell ref="H13:H14"/>
    <mergeCell ref="I13:K13"/>
    <mergeCell ref="E14:F14"/>
    <mergeCell ref="I14:J14"/>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P41:S41"/>
    <mergeCell ref="T41:W41"/>
    <mergeCell ref="A33:C35"/>
    <mergeCell ref="D33:E34"/>
    <mergeCell ref="F33:M33"/>
    <mergeCell ref="F34:I34"/>
    <mergeCell ref="J34:M34"/>
    <mergeCell ref="A36:A39"/>
    <mergeCell ref="B38:B39"/>
    <mergeCell ref="C38:C39"/>
    <mergeCell ref="D38:D39"/>
    <mergeCell ref="E38:E39"/>
    <mergeCell ref="A42:A44"/>
    <mergeCell ref="B42:C42"/>
    <mergeCell ref="E42:F42"/>
    <mergeCell ref="I42:J42"/>
    <mergeCell ref="M42:M44"/>
    <mergeCell ref="N42:O42"/>
    <mergeCell ref="A41:C41"/>
    <mergeCell ref="D41:G41"/>
    <mergeCell ref="H41:K41"/>
    <mergeCell ref="M41:O41"/>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00000000-0002-0000-0600-000000000000}"/>
  </dataValidations>
  <pageMargins left="0.70866141732283472" right="0.70866141732283472" top="0.74803149606299213" bottom="0.55118110236220474" header="0.31496062992125984" footer="0.31496062992125984"/>
  <pageSetup paperSize="9" scale="55"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AL58"/>
  <sheetViews>
    <sheetView showZeros="0" view="pageBreakPreview" topLeftCell="A5" zoomScaleNormal="100" zoomScaleSheetLayoutView="100" workbookViewId="0">
      <selection activeCell="B12" sqref="B12"/>
    </sheetView>
  </sheetViews>
  <sheetFormatPr defaultColWidth="9" defaultRowHeight="15" customHeight="1"/>
  <cols>
    <col min="1" max="1" width="19.5" style="395" bestFit="1" customWidth="1"/>
    <col min="2" max="2" width="15.5" style="395" customWidth="1"/>
    <col min="3" max="3" width="13.75" style="395" customWidth="1"/>
    <col min="4" max="5" width="9.375" style="395" customWidth="1"/>
    <col min="6" max="6" width="10.625" style="395" customWidth="1"/>
    <col min="7" max="7" width="7.5" style="395" bestFit="1" customWidth="1"/>
    <col min="8" max="19" width="4" style="395" customWidth="1"/>
    <col min="20" max="20" width="15.5" style="395" bestFit="1" customWidth="1"/>
    <col min="21" max="22" width="4.375" style="396" customWidth="1"/>
    <col min="23" max="30" width="6.625" style="395" customWidth="1"/>
    <col min="31" max="31" width="38.125" style="395" customWidth="1"/>
    <col min="32" max="33" width="9" style="395"/>
    <col min="34" max="34" width="9" style="395" hidden="1" customWidth="1"/>
    <col min="35" max="35" width="12.625" style="395" hidden="1" customWidth="1"/>
    <col min="36" max="36" width="13.625" style="395" hidden="1" customWidth="1"/>
    <col min="37" max="37" width="11.875" style="395" hidden="1" customWidth="1"/>
    <col min="38" max="38" width="9" style="395" hidden="1" customWidth="1"/>
    <col min="39" max="16384" width="9" style="395"/>
  </cols>
  <sheetData>
    <row r="1" spans="1:37" s="363" customFormat="1" ht="13.5">
      <c r="A1" s="1049" t="s">
        <v>274</v>
      </c>
      <c r="B1" s="1049"/>
      <c r="C1" s="1049"/>
      <c r="U1" s="455"/>
      <c r="V1" s="455"/>
    </row>
    <row r="2" spans="1:37" s="363" customFormat="1" ht="14.25">
      <c r="C2" s="454"/>
      <c r="U2" s="437"/>
      <c r="V2" s="396"/>
    </row>
    <row r="3" spans="1:37" ht="24.95" customHeight="1">
      <c r="C3" s="1050" t="s">
        <v>275</v>
      </c>
      <c r="D3" s="1050"/>
      <c r="E3" s="1050"/>
      <c r="F3" s="1050"/>
      <c r="G3" s="1050"/>
      <c r="H3" s="1050"/>
      <c r="I3" s="1050"/>
      <c r="J3" s="1050"/>
      <c r="K3" s="1050"/>
      <c r="L3" s="1050"/>
      <c r="M3" s="1050"/>
      <c r="N3" s="1050"/>
      <c r="O3" s="1050"/>
      <c r="P3" s="1050"/>
      <c r="Q3" s="1050"/>
      <c r="R3" s="1050"/>
      <c r="S3" s="1050"/>
      <c r="T3" s="1050"/>
      <c r="U3" s="1050"/>
      <c r="V3" s="1050"/>
      <c r="W3" s="1050"/>
      <c r="X3" s="1050"/>
      <c r="Y3" s="1050"/>
      <c r="Z3" s="1050"/>
      <c r="AA3" s="1050"/>
      <c r="AB3" s="1050"/>
      <c r="AC3" s="1050"/>
      <c r="AD3" s="1050"/>
      <c r="AE3" s="1050"/>
    </row>
    <row r="4" spans="1:37" ht="17.25" customHeight="1">
      <c r="C4" s="440"/>
      <c r="D4" s="440"/>
      <c r="E4" s="440"/>
      <c r="F4" s="440"/>
      <c r="G4" s="440"/>
      <c r="H4" s="440"/>
      <c r="I4" s="440"/>
      <c r="J4" s="440"/>
      <c r="K4" s="440"/>
      <c r="L4" s="440"/>
      <c r="M4" s="440"/>
      <c r="N4" s="440"/>
      <c r="O4" s="440"/>
      <c r="P4" s="440"/>
      <c r="Q4" s="440"/>
      <c r="R4" s="440"/>
      <c r="S4" s="440"/>
      <c r="T4" s="438" t="s">
        <v>276</v>
      </c>
      <c r="U4" s="439"/>
      <c r="V4" s="439"/>
      <c r="W4" s="438"/>
      <c r="X4" s="438"/>
      <c r="Y4" s="438"/>
      <c r="Z4" s="438"/>
      <c r="AA4" s="438"/>
      <c r="AB4" s="438"/>
      <c r="AC4" s="438"/>
      <c r="AD4" s="438"/>
      <c r="AE4" s="438"/>
    </row>
    <row r="5" spans="1:37" ht="17.25" customHeight="1">
      <c r="A5" s="1051" t="s">
        <v>277</v>
      </c>
      <c r="B5" s="1051"/>
      <c r="C5" s="1051"/>
      <c r="D5" s="440"/>
      <c r="E5" s="440"/>
      <c r="F5" s="440"/>
      <c r="G5" s="440"/>
      <c r="H5" s="440"/>
      <c r="I5" s="440"/>
      <c r="J5" s="440"/>
      <c r="K5" s="440"/>
      <c r="L5" s="440"/>
      <c r="M5" s="440"/>
      <c r="N5" s="440"/>
      <c r="O5" s="440"/>
      <c r="P5" s="440"/>
      <c r="Q5" s="440"/>
      <c r="R5" s="440"/>
      <c r="S5" s="440"/>
      <c r="T5" s="438"/>
      <c r="U5" s="439"/>
      <c r="V5" s="439"/>
      <c r="W5" s="438"/>
      <c r="X5" s="438"/>
      <c r="Y5" s="438"/>
      <c r="Z5" s="438"/>
      <c r="AA5" s="438"/>
      <c r="AB5" s="438"/>
      <c r="AC5" s="438"/>
      <c r="AD5" s="438"/>
      <c r="AE5" s="438"/>
    </row>
    <row r="6" spans="1:37" ht="17.25" customHeight="1">
      <c r="C6" s="440"/>
      <c r="D6" s="440"/>
      <c r="E6" s="440"/>
      <c r="F6" s="440"/>
      <c r="G6" s="440"/>
      <c r="H6" s="440"/>
      <c r="I6" s="440"/>
      <c r="J6" s="440"/>
      <c r="K6" s="440"/>
      <c r="L6" s="440"/>
      <c r="M6" s="440"/>
      <c r="N6" s="440"/>
      <c r="O6" s="440"/>
      <c r="P6" s="440"/>
      <c r="Q6" s="440"/>
      <c r="R6" s="440"/>
      <c r="S6" s="440"/>
      <c r="T6" s="438"/>
      <c r="U6" s="439"/>
      <c r="V6" s="439"/>
      <c r="W6" s="438"/>
      <c r="X6" s="438"/>
      <c r="Y6" s="438"/>
      <c r="Z6" s="438"/>
      <c r="AA6" s="438"/>
      <c r="AB6" s="438"/>
      <c r="AC6" s="438"/>
      <c r="AD6" s="438"/>
      <c r="AE6" s="438"/>
    </row>
    <row r="7" spans="1:37" ht="24.95" customHeight="1">
      <c r="A7" s="450" t="s">
        <v>278</v>
      </c>
      <c r="B7" s="453"/>
      <c r="C7" s="452"/>
      <c r="D7" s="451"/>
      <c r="E7" s="451"/>
      <c r="F7" s="451"/>
      <c r="G7" s="451"/>
      <c r="H7" s="440"/>
      <c r="I7" s="440"/>
      <c r="J7" s="440"/>
      <c r="K7" s="440"/>
      <c r="L7" s="440"/>
      <c r="M7" s="440"/>
      <c r="N7" s="440"/>
      <c r="O7" s="440"/>
      <c r="P7" s="440"/>
      <c r="Q7" s="440"/>
      <c r="R7" s="440"/>
      <c r="S7" s="440"/>
      <c r="T7" s="438"/>
      <c r="U7" s="439"/>
      <c r="V7" s="439"/>
      <c r="W7" s="438"/>
      <c r="X7" s="438"/>
      <c r="Y7" s="438"/>
      <c r="Z7" s="438"/>
      <c r="AA7" s="438"/>
      <c r="AB7" s="438"/>
      <c r="AC7" s="438"/>
      <c r="AD7" s="438"/>
      <c r="AE7" s="438"/>
    </row>
    <row r="8" spans="1:37" ht="24.95" customHeight="1">
      <c r="A8" s="450" t="s">
        <v>279</v>
      </c>
      <c r="B8" s="940"/>
      <c r="C8" s="941"/>
      <c r="D8" s="941"/>
      <c r="E8" s="941"/>
      <c r="F8" s="551" t="s">
        <v>280</v>
      </c>
      <c r="G8" s="550"/>
      <c r="H8" s="440"/>
      <c r="I8" s="1052" t="s">
        <v>281</v>
      </c>
      <c r="J8" s="1053"/>
      <c r="K8" s="1054"/>
      <c r="L8" s="1055"/>
      <c r="M8" s="448"/>
      <c r="N8" s="447"/>
      <c r="O8" s="440"/>
      <c r="P8" s="440"/>
      <c r="Q8" s="440"/>
      <c r="R8" s="440"/>
      <c r="S8" s="440"/>
      <c r="T8" s="438"/>
      <c r="U8" s="439"/>
      <c r="V8" s="439"/>
      <c r="W8" s="438"/>
      <c r="X8" s="438"/>
      <c r="Y8" s="438"/>
      <c r="Z8" s="438"/>
      <c r="AA8" s="438"/>
      <c r="AB8" s="438"/>
      <c r="AC8" s="438"/>
      <c r="AD8" s="438"/>
      <c r="AE8" s="438"/>
    </row>
    <row r="9" spans="1:37" ht="24.95" customHeight="1">
      <c r="A9" s="449" t="s">
        <v>282</v>
      </c>
      <c r="B9" s="1046"/>
      <c r="C9" s="1047"/>
      <c r="D9" s="1047"/>
      <c r="E9" s="1047"/>
      <c r="F9" s="1047"/>
      <c r="G9" s="1048"/>
      <c r="H9" s="440"/>
      <c r="I9" s="1052" t="s">
        <v>283</v>
      </c>
      <c r="J9" s="1053"/>
      <c r="K9" s="1054"/>
      <c r="L9" s="1055"/>
      <c r="M9" s="448"/>
      <c r="N9" s="447"/>
      <c r="O9" s="440"/>
      <c r="P9" s="440"/>
      <c r="Q9" s="440"/>
      <c r="S9" s="440"/>
      <c r="T9" s="438"/>
      <c r="U9" s="439"/>
      <c r="V9" s="439"/>
      <c r="W9" s="438"/>
      <c r="X9" s="438"/>
      <c r="Y9" s="438"/>
      <c r="Z9" s="438"/>
      <c r="AA9" s="438"/>
      <c r="AB9" s="438"/>
      <c r="AC9" s="438"/>
      <c r="AD9" s="438"/>
      <c r="AE9" s="438"/>
    </row>
    <row r="10" spans="1:37" ht="24.95" customHeight="1">
      <c r="A10" s="446" t="s">
        <v>284</v>
      </c>
      <c r="B10" s="445"/>
      <c r="C10" s="449" t="s">
        <v>285</v>
      </c>
      <c r="D10" s="443"/>
      <c r="E10" s="449" t="s">
        <v>249</v>
      </c>
      <c r="F10" s="443"/>
      <c r="G10" s="449" t="s">
        <v>286</v>
      </c>
      <c r="H10" s="440"/>
      <c r="I10" s="440"/>
      <c r="J10" s="440"/>
      <c r="K10" s="440"/>
      <c r="L10" s="440"/>
      <c r="M10" s="440"/>
      <c r="O10" s="440"/>
      <c r="P10" s="440"/>
      <c r="Q10" s="440"/>
      <c r="R10" s="440"/>
      <c r="S10" s="440"/>
      <c r="T10" s="439"/>
      <c r="U10" s="439"/>
      <c r="V10" s="439"/>
      <c r="W10" s="438"/>
      <c r="X10" s="438"/>
      <c r="Y10" s="438"/>
      <c r="Z10" s="438"/>
      <c r="AA10" s="438"/>
      <c r="AB10" s="438"/>
      <c r="AC10" s="438"/>
      <c r="AD10" s="438"/>
      <c r="AE10" s="438"/>
    </row>
    <row r="11" spans="1:37" ht="24.95" customHeight="1">
      <c r="A11" s="441" t="s">
        <v>287</v>
      </c>
      <c r="B11" s="513"/>
      <c r="C11" s="551" t="s">
        <v>288</v>
      </c>
      <c r="D11" s="1046"/>
      <c r="E11" s="1047"/>
      <c r="F11" s="1047"/>
      <c r="G11" s="1048"/>
      <c r="H11" s="440"/>
      <c r="I11" s="440"/>
      <c r="J11" s="440"/>
      <c r="K11" s="440"/>
      <c r="L11" s="440"/>
      <c r="M11" s="440"/>
      <c r="N11" s="440"/>
      <c r="O11" s="440"/>
      <c r="P11" s="440"/>
      <c r="Q11" s="440"/>
      <c r="R11" s="440"/>
      <c r="S11" s="440"/>
      <c r="T11" s="439"/>
      <c r="U11" s="439"/>
      <c r="V11" s="439"/>
      <c r="W11" s="438"/>
      <c r="X11" s="438"/>
      <c r="Y11" s="438"/>
      <c r="Z11" s="438"/>
      <c r="AA11" s="438"/>
      <c r="AB11" s="438"/>
      <c r="AC11" s="438"/>
      <c r="AD11" s="438"/>
      <c r="AE11" s="438"/>
    </row>
    <row r="12" spans="1:37" ht="12.75" customHeight="1">
      <c r="C12" s="372"/>
      <c r="U12" s="437"/>
      <c r="W12" s="1017"/>
      <c r="X12" s="1017"/>
      <c r="Y12" s="1017"/>
      <c r="Z12" s="1017"/>
      <c r="AA12" s="1017"/>
      <c r="AB12" s="1017"/>
      <c r="AC12" s="1017"/>
      <c r="AD12" s="1017"/>
      <c r="AE12" s="1017"/>
    </row>
    <row r="13" spans="1:37" ht="14.25" customHeight="1">
      <c r="A13" s="1018" t="s">
        <v>289</v>
      </c>
      <c r="B13" s="1021" t="s">
        <v>290</v>
      </c>
      <c r="C13" s="1022"/>
      <c r="D13" s="985" t="s">
        <v>291</v>
      </c>
      <c r="E13" s="1027" t="s">
        <v>292</v>
      </c>
      <c r="F13" s="1030" t="s">
        <v>280</v>
      </c>
      <c r="G13" s="1030" t="s">
        <v>293</v>
      </c>
      <c r="H13" s="1018" t="s">
        <v>294</v>
      </c>
      <c r="I13" s="1035"/>
      <c r="J13" s="1035"/>
      <c r="K13" s="1035"/>
      <c r="L13" s="1035"/>
      <c r="M13" s="1035"/>
      <c r="N13" s="1035"/>
      <c r="O13" s="1035"/>
      <c r="P13" s="1035"/>
      <c r="Q13" s="1035"/>
      <c r="R13" s="1035"/>
      <c r="S13" s="1035"/>
      <c r="T13" s="1035"/>
      <c r="U13" s="1037" t="s">
        <v>226</v>
      </c>
      <c r="V13" s="1038"/>
      <c r="W13" s="1041" t="s">
        <v>227</v>
      </c>
      <c r="X13" s="1041"/>
      <c r="Y13" s="1041"/>
      <c r="Z13" s="1041"/>
      <c r="AA13" s="1041"/>
      <c r="AB13" s="1041"/>
      <c r="AC13" s="1041"/>
      <c r="AD13" s="1041"/>
      <c r="AE13" s="1042" t="s">
        <v>295</v>
      </c>
    </row>
    <row r="14" spans="1:37" ht="13.5" customHeight="1">
      <c r="A14" s="1019"/>
      <c r="B14" s="1023"/>
      <c r="C14" s="1024"/>
      <c r="D14" s="986"/>
      <c r="E14" s="1028"/>
      <c r="F14" s="1031"/>
      <c r="G14" s="1033"/>
      <c r="H14" s="1020"/>
      <c r="I14" s="1036"/>
      <c r="J14" s="1036"/>
      <c r="K14" s="1036"/>
      <c r="L14" s="1036"/>
      <c r="M14" s="1036"/>
      <c r="N14" s="1036"/>
      <c r="O14" s="1036"/>
      <c r="P14" s="1036"/>
      <c r="Q14" s="1036"/>
      <c r="R14" s="1036"/>
      <c r="S14" s="1036"/>
      <c r="T14" s="1036"/>
      <c r="U14" s="1039"/>
      <c r="V14" s="1040"/>
      <c r="W14" s="1045" t="s">
        <v>228</v>
      </c>
      <c r="X14" s="1045"/>
      <c r="Y14" s="1045"/>
      <c r="Z14" s="1045"/>
      <c r="AA14" s="1045" t="s">
        <v>229</v>
      </c>
      <c r="AB14" s="1045"/>
      <c r="AC14" s="1045"/>
      <c r="AD14" s="1045"/>
      <c r="AE14" s="1043"/>
      <c r="AI14" s="517" t="s">
        <v>296</v>
      </c>
      <c r="AJ14" s="517" t="s">
        <v>297</v>
      </c>
      <c r="AK14" s="517" t="s">
        <v>298</v>
      </c>
    </row>
    <row r="15" spans="1:37" ht="38.1" customHeight="1">
      <c r="A15" s="1020"/>
      <c r="B15" s="1025"/>
      <c r="C15" s="1026"/>
      <c r="D15" s="987"/>
      <c r="E15" s="1029"/>
      <c r="F15" s="1032"/>
      <c r="G15" s="1034"/>
      <c r="H15" s="436" t="s">
        <v>299</v>
      </c>
      <c r="I15" s="433" t="s">
        <v>300</v>
      </c>
      <c r="J15" s="433" t="s">
        <v>301</v>
      </c>
      <c r="K15" s="433" t="s">
        <v>302</v>
      </c>
      <c r="L15" s="433" t="s">
        <v>303</v>
      </c>
      <c r="M15" s="433" t="s">
        <v>304</v>
      </c>
      <c r="N15" s="433" t="s">
        <v>305</v>
      </c>
      <c r="O15" s="433" t="s">
        <v>306</v>
      </c>
      <c r="P15" s="433" t="s">
        <v>307</v>
      </c>
      <c r="Q15" s="433" t="s">
        <v>308</v>
      </c>
      <c r="R15" s="433" t="s">
        <v>309</v>
      </c>
      <c r="S15" s="433" t="s">
        <v>310</v>
      </c>
      <c r="T15" s="435" t="s">
        <v>311</v>
      </c>
      <c r="U15" s="434" t="s">
        <v>230</v>
      </c>
      <c r="V15" s="434" t="s">
        <v>312</v>
      </c>
      <c r="W15" s="433" t="s">
        <v>232</v>
      </c>
      <c r="X15" s="433" t="s">
        <v>233</v>
      </c>
      <c r="Y15" s="433" t="s">
        <v>234</v>
      </c>
      <c r="Z15" s="433" t="s">
        <v>235</v>
      </c>
      <c r="AA15" s="433" t="s">
        <v>232</v>
      </c>
      <c r="AB15" s="433" t="s">
        <v>233</v>
      </c>
      <c r="AC15" s="433" t="s">
        <v>234</v>
      </c>
      <c r="AD15" s="433" t="s">
        <v>235</v>
      </c>
      <c r="AE15" s="1044"/>
      <c r="AI15" s="515" t="str">
        <f>IF(G8="第３種","○","×")</f>
        <v>×</v>
      </c>
      <c r="AJ15" s="515" t="str">
        <f>IF(G8="第４種","○","×")</f>
        <v>×</v>
      </c>
      <c r="AK15" s="515" t="str">
        <f>IF(G8="第５種","○","×")</f>
        <v>×</v>
      </c>
    </row>
    <row r="16" spans="1:37" ht="24.95" customHeight="1" thickBot="1">
      <c r="A16" s="1056"/>
      <c r="B16" s="1058"/>
      <c r="C16" s="1059"/>
      <c r="D16" s="1062"/>
      <c r="E16" s="1062"/>
      <c r="F16" s="1062"/>
      <c r="G16" s="426" t="s">
        <v>237</v>
      </c>
      <c r="H16" s="425"/>
      <c r="I16" s="425"/>
      <c r="J16" s="425"/>
      <c r="K16" s="425"/>
      <c r="L16" s="425"/>
      <c r="M16" s="425"/>
      <c r="N16" s="425"/>
      <c r="O16" s="425"/>
      <c r="P16" s="425"/>
      <c r="Q16" s="425"/>
      <c r="R16" s="425"/>
      <c r="S16" s="425"/>
      <c r="T16" s="424">
        <f>COUNTA(H16:S16)</f>
        <v>0</v>
      </c>
      <c r="U16" s="423"/>
      <c r="V16" s="422"/>
      <c r="W16" s="1064"/>
      <c r="X16" s="1064"/>
      <c r="Y16" s="1064"/>
      <c r="Z16" s="1064"/>
      <c r="AA16" s="1064"/>
      <c r="AB16" s="1064"/>
      <c r="AC16" s="1064"/>
      <c r="AD16" s="1064"/>
      <c r="AE16" s="1065"/>
    </row>
    <row r="17" spans="1:36" ht="24.95" customHeight="1" thickBot="1">
      <c r="A17" s="1057"/>
      <c r="B17" s="1060"/>
      <c r="C17" s="1061"/>
      <c r="D17" s="1063"/>
      <c r="E17" s="1063"/>
      <c r="F17" s="1063"/>
      <c r="G17" s="432" t="s">
        <v>245</v>
      </c>
      <c r="H17" s="420"/>
      <c r="I17" s="420"/>
      <c r="J17" s="420"/>
      <c r="K17" s="420"/>
      <c r="L17" s="420"/>
      <c r="M17" s="420"/>
      <c r="N17" s="420"/>
      <c r="O17" s="420"/>
      <c r="P17" s="420"/>
      <c r="Q17" s="420"/>
      <c r="R17" s="420"/>
      <c r="S17" s="420"/>
      <c r="T17" s="428">
        <f>SUM(H17:S17)</f>
        <v>0</v>
      </c>
      <c r="U17" s="427"/>
      <c r="V17" s="518"/>
      <c r="W17" s="1064"/>
      <c r="X17" s="1064"/>
      <c r="Y17" s="1064"/>
      <c r="Z17" s="1064"/>
      <c r="AA17" s="1064"/>
      <c r="AB17" s="1064"/>
      <c r="AC17" s="1064"/>
      <c r="AD17" s="1064"/>
      <c r="AE17" s="1066"/>
      <c r="AJ17" s="516" t="str">
        <f>IF(COUNTIF(AI15:AK15,"○"),"入力不可","入力可")</f>
        <v>入力可</v>
      </c>
    </row>
    <row r="18" spans="1:36" ht="24.95" customHeight="1">
      <c r="A18" s="1056"/>
      <c r="B18" s="1058"/>
      <c r="C18" s="1059"/>
      <c r="D18" s="1062"/>
      <c r="E18" s="1067"/>
      <c r="F18" s="1062"/>
      <c r="G18" s="426" t="s">
        <v>237</v>
      </c>
      <c r="H18" s="425"/>
      <c r="I18" s="425"/>
      <c r="J18" s="425"/>
      <c r="K18" s="425"/>
      <c r="L18" s="425"/>
      <c r="M18" s="425"/>
      <c r="N18" s="425"/>
      <c r="O18" s="425"/>
      <c r="P18" s="425"/>
      <c r="Q18" s="425"/>
      <c r="R18" s="425"/>
      <c r="S18" s="425"/>
      <c r="T18" s="424">
        <f>COUNTA(H18:S18)</f>
        <v>0</v>
      </c>
      <c r="U18" s="423"/>
      <c r="V18" s="422"/>
      <c r="W18" s="1064"/>
      <c r="X18" s="1064"/>
      <c r="Y18" s="1064"/>
      <c r="Z18" s="1064"/>
      <c r="AA18" s="1064"/>
      <c r="AB18" s="1064"/>
      <c r="AC18" s="1064"/>
      <c r="AD18" s="1064"/>
      <c r="AE18" s="1065"/>
    </row>
    <row r="19" spans="1:36" ht="24.95" customHeight="1" thickBot="1">
      <c r="A19" s="1057"/>
      <c r="B19" s="1060"/>
      <c r="C19" s="1061"/>
      <c r="D19" s="1063"/>
      <c r="E19" s="1068"/>
      <c r="F19" s="1063"/>
      <c r="G19" s="432" t="s">
        <v>245</v>
      </c>
      <c r="H19" s="420"/>
      <c r="I19" s="431"/>
      <c r="J19" s="420"/>
      <c r="K19" s="420"/>
      <c r="L19" s="420"/>
      <c r="M19" s="420"/>
      <c r="N19" s="420"/>
      <c r="O19" s="420"/>
      <c r="P19" s="420"/>
      <c r="Q19" s="420"/>
      <c r="R19" s="420"/>
      <c r="S19" s="420"/>
      <c r="T19" s="428">
        <f>SUM(H19:S19)</f>
        <v>0</v>
      </c>
      <c r="U19" s="427"/>
      <c r="V19" s="427"/>
      <c r="W19" s="1064"/>
      <c r="X19" s="1064"/>
      <c r="Y19" s="1064"/>
      <c r="Z19" s="1064"/>
      <c r="AA19" s="1064"/>
      <c r="AB19" s="1064"/>
      <c r="AC19" s="1064"/>
      <c r="AD19" s="1064"/>
      <c r="AE19" s="1066"/>
    </row>
    <row r="20" spans="1:36" ht="24.95" customHeight="1" thickBot="1">
      <c r="A20" s="1056"/>
      <c r="B20" s="1058"/>
      <c r="C20" s="1059"/>
      <c r="D20" s="1062"/>
      <c r="E20" s="1067"/>
      <c r="F20" s="1062"/>
      <c r="G20" s="430" t="s">
        <v>237</v>
      </c>
      <c r="H20" s="425"/>
      <c r="I20" s="425"/>
      <c r="J20" s="425"/>
      <c r="K20" s="425"/>
      <c r="L20" s="425"/>
      <c r="M20" s="425"/>
      <c r="N20" s="425"/>
      <c r="O20" s="425"/>
      <c r="P20" s="425"/>
      <c r="Q20" s="425"/>
      <c r="R20" s="425"/>
      <c r="S20" s="425"/>
      <c r="T20" s="424">
        <f>COUNTA(H20:S20)</f>
        <v>0</v>
      </c>
      <c r="U20" s="423"/>
      <c r="V20" s="422"/>
      <c r="W20" s="1064"/>
      <c r="X20" s="1064"/>
      <c r="Y20" s="1064"/>
      <c r="Z20" s="1064"/>
      <c r="AA20" s="1064"/>
      <c r="AB20" s="1064"/>
      <c r="AC20" s="1064"/>
      <c r="AD20" s="1064"/>
      <c r="AE20" s="1065"/>
      <c r="AI20" s="521" t="s">
        <v>313</v>
      </c>
      <c r="AJ20" s="520" t="s">
        <v>314</v>
      </c>
    </row>
    <row r="21" spans="1:36" ht="24.95" customHeight="1" thickBot="1">
      <c r="A21" s="1057"/>
      <c r="B21" s="1060"/>
      <c r="C21" s="1061"/>
      <c r="D21" s="1063"/>
      <c r="E21" s="1068"/>
      <c r="F21" s="1063"/>
      <c r="G21" s="429" t="s">
        <v>245</v>
      </c>
      <c r="H21" s="420"/>
      <c r="I21" s="420"/>
      <c r="J21" s="420"/>
      <c r="K21" s="420"/>
      <c r="L21" s="420"/>
      <c r="M21" s="420"/>
      <c r="N21" s="420"/>
      <c r="O21" s="420"/>
      <c r="P21" s="420"/>
      <c r="Q21" s="420"/>
      <c r="R21" s="420"/>
      <c r="S21" s="420"/>
      <c r="T21" s="428">
        <f>SUM(H21:S21)</f>
        <v>0</v>
      </c>
      <c r="U21" s="427"/>
      <c r="V21" s="427"/>
      <c r="W21" s="1064"/>
      <c r="X21" s="1064"/>
      <c r="Y21" s="1064"/>
      <c r="Z21" s="1064"/>
      <c r="AA21" s="1064"/>
      <c r="AB21" s="1064"/>
      <c r="AC21" s="1064"/>
      <c r="AD21" s="1064"/>
      <c r="AE21" s="1066"/>
      <c r="AI21" s="522">
        <f>X27</f>
        <v>0</v>
      </c>
      <c r="AJ21" s="519">
        <f>AB27</f>
        <v>0</v>
      </c>
    </row>
    <row r="22" spans="1:36" ht="24.95" customHeight="1" thickBot="1">
      <c r="A22" s="1056"/>
      <c r="B22" s="1058"/>
      <c r="C22" s="1059"/>
      <c r="D22" s="1062"/>
      <c r="E22" s="1067"/>
      <c r="F22" s="1062"/>
      <c r="G22" s="426" t="s">
        <v>237</v>
      </c>
      <c r="H22" s="425"/>
      <c r="I22" s="425"/>
      <c r="J22" s="425"/>
      <c r="K22" s="425"/>
      <c r="L22" s="425"/>
      <c r="M22" s="425"/>
      <c r="N22" s="425"/>
      <c r="O22" s="425"/>
      <c r="P22" s="425"/>
      <c r="Q22" s="425"/>
      <c r="R22" s="425"/>
      <c r="S22" s="425"/>
      <c r="T22" s="424">
        <f>COUNTA(H22:S22)</f>
        <v>0</v>
      </c>
      <c r="U22" s="423"/>
      <c r="V22" s="422"/>
      <c r="W22" s="1064"/>
      <c r="X22" s="1064"/>
      <c r="Y22" s="1064"/>
      <c r="Z22" s="1064"/>
      <c r="AA22" s="1064"/>
      <c r="AB22" s="1064"/>
      <c r="AC22" s="1064"/>
      <c r="AD22" s="1064"/>
      <c r="AE22" s="1065"/>
      <c r="AI22" s="521" t="s">
        <v>315</v>
      </c>
      <c r="AJ22" s="520" t="s">
        <v>316</v>
      </c>
    </row>
    <row r="23" spans="1:36" ht="24.95" customHeight="1" thickBot="1">
      <c r="A23" s="1057"/>
      <c r="B23" s="1060"/>
      <c r="C23" s="1061"/>
      <c r="D23" s="1063"/>
      <c r="E23" s="1068"/>
      <c r="F23" s="1063"/>
      <c r="G23" s="421" t="s">
        <v>245</v>
      </c>
      <c r="H23" s="420"/>
      <c r="I23" s="420"/>
      <c r="J23" s="420"/>
      <c r="K23" s="420"/>
      <c r="L23" s="420"/>
      <c r="M23" s="420"/>
      <c r="N23" s="420"/>
      <c r="O23" s="420"/>
      <c r="P23" s="419"/>
      <c r="Q23" s="419"/>
      <c r="R23" s="419"/>
      <c r="S23" s="419"/>
      <c r="T23" s="418">
        <f>SUM(H23:S23)</f>
        <v>0</v>
      </c>
      <c r="U23" s="417"/>
      <c r="V23" s="417"/>
      <c r="W23" s="1069"/>
      <c r="X23" s="1069"/>
      <c r="Y23" s="1069"/>
      <c r="Z23" s="1069"/>
      <c r="AA23" s="1069"/>
      <c r="AB23" s="1069"/>
      <c r="AC23" s="1069"/>
      <c r="AD23" s="1069"/>
      <c r="AE23" s="1066"/>
      <c r="AI23" s="522">
        <f>X29</f>
        <v>0</v>
      </c>
      <c r="AJ23" s="523">
        <f>AB29</f>
        <v>0</v>
      </c>
    </row>
    <row r="24" spans="1:36" ht="20.100000000000001" customHeight="1">
      <c r="F24" s="411"/>
      <c r="G24" s="410"/>
      <c r="H24" s="409"/>
      <c r="I24" s="409"/>
      <c r="J24" s="409"/>
      <c r="K24" s="409"/>
      <c r="L24" s="409"/>
      <c r="M24" s="409"/>
      <c r="N24" s="409"/>
      <c r="O24" s="409"/>
      <c r="P24" s="1071" t="s">
        <v>236</v>
      </c>
      <c r="Q24" s="1072"/>
      <c r="R24" s="1075" t="s">
        <v>237</v>
      </c>
      <c r="S24" s="1075"/>
      <c r="T24" s="416">
        <f>T16+T18+T20+T22</f>
        <v>0</v>
      </c>
      <c r="U24" s="415">
        <f>U16+U18+U20+U22</f>
        <v>0</v>
      </c>
      <c r="V24" s="415">
        <f>V16+V18+V20+V22</f>
        <v>0</v>
      </c>
      <c r="W24" s="414" t="s">
        <v>238</v>
      </c>
      <c r="X24" s="414" t="s">
        <v>239</v>
      </c>
      <c r="Y24" s="414" t="s">
        <v>240</v>
      </c>
      <c r="Z24" s="414" t="s">
        <v>241</v>
      </c>
      <c r="AA24" s="414" t="s">
        <v>242</v>
      </c>
      <c r="AB24" s="414" t="s">
        <v>243</v>
      </c>
      <c r="AC24" s="414" t="s">
        <v>244</v>
      </c>
      <c r="AD24" s="413" t="s">
        <v>170</v>
      </c>
    </row>
    <row r="25" spans="1:36" ht="20.100000000000001" customHeight="1" thickBot="1">
      <c r="C25" s="412"/>
      <c r="D25" s="403"/>
      <c r="E25" s="403"/>
      <c r="F25" s="411"/>
      <c r="G25" s="410"/>
      <c r="H25" s="409"/>
      <c r="I25" s="409"/>
      <c r="J25" s="409"/>
      <c r="K25" s="409"/>
      <c r="L25" s="409"/>
      <c r="M25" s="409"/>
      <c r="N25" s="409"/>
      <c r="O25" s="409"/>
      <c r="P25" s="1073"/>
      <c r="Q25" s="1074"/>
      <c r="R25" s="1076" t="s">
        <v>245</v>
      </c>
      <c r="S25" s="1076"/>
      <c r="T25" s="408">
        <f t="shared" ref="T25:V25" si="0">T17+T19+T21+T23</f>
        <v>0</v>
      </c>
      <c r="U25" s="407">
        <f t="shared" si="0"/>
        <v>0</v>
      </c>
      <c r="V25" s="407">
        <f t="shared" si="0"/>
        <v>0</v>
      </c>
      <c r="W25" s="406">
        <f t="shared" ref="W25:AD25" si="1">SUM(W16:W23)</f>
        <v>0</v>
      </c>
      <c r="X25" s="406">
        <f t="shared" si="1"/>
        <v>0</v>
      </c>
      <c r="Y25" s="406">
        <f t="shared" si="1"/>
        <v>0</v>
      </c>
      <c r="Z25" s="406">
        <f t="shared" si="1"/>
        <v>0</v>
      </c>
      <c r="AA25" s="406">
        <f t="shared" si="1"/>
        <v>0</v>
      </c>
      <c r="AB25" s="406">
        <f t="shared" si="1"/>
        <v>0</v>
      </c>
      <c r="AC25" s="406">
        <f t="shared" si="1"/>
        <v>0</v>
      </c>
      <c r="AD25" s="405">
        <f t="shared" si="1"/>
        <v>0</v>
      </c>
    </row>
    <row r="26" spans="1:36" ht="12">
      <c r="C26" s="404"/>
      <c r="D26" s="404"/>
      <c r="E26" s="404"/>
      <c r="F26" s="404"/>
      <c r="G26" s="403"/>
      <c r="T26" s="403"/>
      <c r="W26" s="403"/>
      <c r="X26" s="403"/>
      <c r="Y26" s="403"/>
      <c r="Z26" s="403"/>
      <c r="AA26" s="403"/>
      <c r="AB26" s="403"/>
      <c r="AC26" s="403"/>
      <c r="AD26" s="403"/>
    </row>
    <row r="27" spans="1:36" ht="26.25" customHeight="1">
      <c r="A27" s="1080" t="s">
        <v>317</v>
      </c>
      <c r="B27" s="1080"/>
      <c r="C27" s="1080"/>
      <c r="D27" s="1080"/>
      <c r="E27" s="1080"/>
      <c r="F27" s="1080"/>
      <c r="G27" s="1080"/>
      <c r="H27" s="1080"/>
      <c r="I27" s="1080"/>
      <c r="J27" s="1080"/>
      <c r="K27" s="1080"/>
      <c r="L27" s="1080"/>
      <c r="M27" s="1080"/>
      <c r="N27" s="1080"/>
      <c r="O27" s="1080"/>
      <c r="T27" s="1077" t="s">
        <v>318</v>
      </c>
      <c r="U27" s="1078"/>
      <c r="V27" s="1079"/>
      <c r="W27" s="402" t="s">
        <v>166</v>
      </c>
      <c r="X27" s="1070">
        <f>Z25</f>
        <v>0</v>
      </c>
      <c r="Y27" s="1070"/>
      <c r="Z27" s="400" t="s">
        <v>249</v>
      </c>
      <c r="AA27" s="401" t="s">
        <v>250</v>
      </c>
      <c r="AB27" s="1070">
        <f>AD25</f>
        <v>0</v>
      </c>
      <c r="AC27" s="1070"/>
      <c r="AD27" s="400" t="s">
        <v>249</v>
      </c>
    </row>
    <row r="28" spans="1:36" ht="25.5" customHeight="1">
      <c r="A28" s="1080"/>
      <c r="B28" s="1080"/>
      <c r="C28" s="1080"/>
      <c r="D28" s="1080"/>
      <c r="E28" s="1080"/>
      <c r="F28" s="1080"/>
      <c r="G28" s="1080"/>
      <c r="H28" s="1080"/>
      <c r="I28" s="1080"/>
      <c r="J28" s="1080"/>
      <c r="K28" s="1080"/>
      <c r="L28" s="1080"/>
      <c r="M28" s="1080"/>
      <c r="N28" s="1080"/>
      <c r="O28" s="1080"/>
      <c r="T28" s="1081" t="s">
        <v>319</v>
      </c>
      <c r="U28" s="1082"/>
      <c r="V28" s="1083"/>
      <c r="W28" s="1087" t="s">
        <v>171</v>
      </c>
      <c r="X28" s="1089" t="s">
        <v>252</v>
      </c>
      <c r="Y28" s="1089"/>
      <c r="Z28" s="1090"/>
      <c r="AA28" s="1091" t="s">
        <v>172</v>
      </c>
      <c r="AB28" s="1089" t="s">
        <v>253</v>
      </c>
      <c r="AC28" s="1089"/>
      <c r="AD28" s="1090"/>
    </row>
    <row r="29" spans="1:36" ht="45" customHeight="1">
      <c r="A29" s="1080"/>
      <c r="B29" s="1080"/>
      <c r="C29" s="1080"/>
      <c r="D29" s="1080"/>
      <c r="E29" s="1080"/>
      <c r="F29" s="1080"/>
      <c r="G29" s="1080"/>
      <c r="H29" s="1080"/>
      <c r="I29" s="1080"/>
      <c r="J29" s="1080"/>
      <c r="K29" s="1080"/>
      <c r="L29" s="1080"/>
      <c r="M29" s="1080"/>
      <c r="N29" s="1080"/>
      <c r="O29" s="1080"/>
      <c r="T29" s="1084"/>
      <c r="U29" s="1085"/>
      <c r="V29" s="1086"/>
      <c r="W29" s="1088"/>
      <c r="X29" s="1093">
        <f>W25+(X25*2)+(Y25*3)</f>
        <v>0</v>
      </c>
      <c r="Y29" s="1093"/>
      <c r="Z29" s="399" t="s">
        <v>254</v>
      </c>
      <c r="AA29" s="1092"/>
      <c r="AB29" s="1093">
        <f>AA25+(AB25*2)+(AC25*3)</f>
        <v>0</v>
      </c>
      <c r="AC29" s="1093"/>
      <c r="AD29" s="399" t="s">
        <v>254</v>
      </c>
    </row>
    <row r="30" spans="1:36" ht="12">
      <c r="C30" s="398"/>
      <c r="D30" s="398"/>
      <c r="E30" s="398"/>
      <c r="F30" s="398"/>
      <c r="G30" s="398"/>
      <c r="H30" s="398"/>
      <c r="I30" s="398"/>
      <c r="J30" s="398"/>
      <c r="K30" s="398"/>
      <c r="L30" s="398"/>
      <c r="M30" s="398"/>
      <c r="N30" s="398"/>
      <c r="O30" s="398"/>
      <c r="P30" s="398"/>
      <c r="Q30" s="398"/>
      <c r="R30" s="398"/>
      <c r="S30" s="398"/>
      <c r="T30" s="398"/>
      <c r="W30" s="398"/>
      <c r="X30" s="398"/>
      <c r="Y30" s="398"/>
      <c r="Z30" s="398"/>
      <c r="AA30" s="398"/>
      <c r="AB30" s="398"/>
      <c r="AC30" s="398"/>
      <c r="AD30" s="398"/>
      <c r="AE30" s="398"/>
    </row>
    <row r="31" spans="1:36" ht="12"/>
    <row r="32" spans="1:36" ht="24.95" customHeight="1">
      <c r="D32" s="397"/>
    </row>
    <row r="33" spans="4:22" ht="24.95" customHeight="1">
      <c r="D33" s="397"/>
      <c r="U33" s="395"/>
      <c r="V33" s="395"/>
    </row>
    <row r="34" spans="4:22" ht="12">
      <c r="U34" s="395"/>
      <c r="V34" s="395"/>
    </row>
    <row r="35" spans="4:22" ht="12">
      <c r="U35" s="395"/>
      <c r="V35" s="395"/>
    </row>
    <row r="36" spans="4:22" ht="12">
      <c r="U36" s="395"/>
      <c r="V36" s="395"/>
    </row>
    <row r="37" spans="4:22" ht="12">
      <c r="U37" s="395"/>
      <c r="V37" s="395"/>
    </row>
    <row r="38" spans="4:22" ht="12">
      <c r="U38" s="395"/>
      <c r="V38" s="395"/>
    </row>
    <row r="39" spans="4:22" ht="12">
      <c r="U39" s="395"/>
      <c r="V39" s="395"/>
    </row>
    <row r="40" spans="4:22" ht="12">
      <c r="U40" s="395"/>
      <c r="V40" s="395"/>
    </row>
    <row r="41" spans="4:22" ht="12">
      <c r="U41" s="395"/>
      <c r="V41" s="395"/>
    </row>
    <row r="42" spans="4:22" ht="12">
      <c r="U42" s="395"/>
      <c r="V42" s="395"/>
    </row>
    <row r="43" spans="4:22" ht="12">
      <c r="U43" s="395"/>
      <c r="V43" s="395"/>
    </row>
    <row r="44" spans="4:22" ht="12">
      <c r="U44" s="395"/>
      <c r="V44" s="395"/>
    </row>
    <row r="45" spans="4:22" ht="12">
      <c r="U45" s="395"/>
      <c r="V45" s="395"/>
    </row>
    <row r="46" spans="4:22" ht="12">
      <c r="U46" s="395"/>
      <c r="V46" s="395"/>
    </row>
    <row r="47" spans="4:22" ht="12">
      <c r="U47" s="395"/>
      <c r="V47" s="395"/>
    </row>
    <row r="48" spans="4:22" ht="12">
      <c r="U48" s="395"/>
      <c r="V48" s="395"/>
    </row>
    <row r="49" s="395" customFormat="1" ht="12"/>
    <row r="50" s="395" customFormat="1" ht="12"/>
    <row r="51" s="395" customFormat="1" ht="12"/>
    <row r="52" s="395" customFormat="1" ht="12"/>
    <row r="53" s="395" customFormat="1" ht="12"/>
    <row r="54" s="395" customFormat="1" ht="12"/>
    <row r="55" s="395" customFormat="1" ht="12"/>
    <row r="57" s="395" customFormat="1" ht="12"/>
    <row r="58" s="395" customFormat="1" ht="12"/>
  </sheetData>
  <mergeCells count="93">
    <mergeCell ref="W28:W29"/>
    <mergeCell ref="X28:Z28"/>
    <mergeCell ref="AA28:AA29"/>
    <mergeCell ref="AB28:AD28"/>
    <mergeCell ref="X29:Y29"/>
    <mergeCell ref="AB29:AC29"/>
    <mergeCell ref="A22:A23"/>
    <mergeCell ref="B22:C23"/>
    <mergeCell ref="D22:D23"/>
    <mergeCell ref="E22:E23"/>
    <mergeCell ref="AB27:AC27"/>
    <mergeCell ref="X27:Y27"/>
    <mergeCell ref="P24:Q25"/>
    <mergeCell ref="R24:S24"/>
    <mergeCell ref="R25:S25"/>
    <mergeCell ref="T27:V27"/>
    <mergeCell ref="Z22:Z23"/>
    <mergeCell ref="AA22:AA23"/>
    <mergeCell ref="AB22:AB23"/>
    <mergeCell ref="AC22:AC23"/>
    <mergeCell ref="A27:O29"/>
    <mergeCell ref="T28:V29"/>
    <mergeCell ref="AD22:AD23"/>
    <mergeCell ref="AE22:AE23"/>
    <mergeCell ref="F22:F23"/>
    <mergeCell ref="W22:W23"/>
    <mergeCell ref="X22:X23"/>
    <mergeCell ref="Y22:Y23"/>
    <mergeCell ref="W20:W21"/>
    <mergeCell ref="Z20:Z21"/>
    <mergeCell ref="AA20:AA21"/>
    <mergeCell ref="AB20:AB21"/>
    <mergeCell ref="AC20:AC21"/>
    <mergeCell ref="A20:A21"/>
    <mergeCell ref="B20:C21"/>
    <mergeCell ref="D20:D21"/>
    <mergeCell ref="E20:E21"/>
    <mergeCell ref="F20:F21"/>
    <mergeCell ref="AD18:AD19"/>
    <mergeCell ref="AE18:AE19"/>
    <mergeCell ref="X20:X21"/>
    <mergeCell ref="Y20:Y21"/>
    <mergeCell ref="AE20:AE21"/>
    <mergeCell ref="AD20:AD21"/>
    <mergeCell ref="AB16:AB17"/>
    <mergeCell ref="AC16:AC17"/>
    <mergeCell ref="AD16:AD17"/>
    <mergeCell ref="AE16:AE17"/>
    <mergeCell ref="A18:A19"/>
    <mergeCell ref="B18:C19"/>
    <mergeCell ref="D18:D19"/>
    <mergeCell ref="E18:E19"/>
    <mergeCell ref="F18:F19"/>
    <mergeCell ref="W18:W19"/>
    <mergeCell ref="X18:X19"/>
    <mergeCell ref="Y18:Y19"/>
    <mergeCell ref="Z18:Z19"/>
    <mergeCell ref="AA18:AA19"/>
    <mergeCell ref="AB18:AB19"/>
    <mergeCell ref="AC18:AC19"/>
    <mergeCell ref="W16:W17"/>
    <mergeCell ref="X16:X17"/>
    <mergeCell ref="Y16:Y17"/>
    <mergeCell ref="Z16:Z17"/>
    <mergeCell ref="AA16:AA17"/>
    <mergeCell ref="A16:A17"/>
    <mergeCell ref="B16:C17"/>
    <mergeCell ref="D16:D17"/>
    <mergeCell ref="E16:E17"/>
    <mergeCell ref="F16:F17"/>
    <mergeCell ref="D11:G11"/>
    <mergeCell ref="A1:C1"/>
    <mergeCell ref="C3:AE3"/>
    <mergeCell ref="A5:C5"/>
    <mergeCell ref="I8:J8"/>
    <mergeCell ref="K8:L8"/>
    <mergeCell ref="B9:G9"/>
    <mergeCell ref="I9:J9"/>
    <mergeCell ref="K9:L9"/>
    <mergeCell ref="B8:E8"/>
    <mergeCell ref="W12:AE12"/>
    <mergeCell ref="A13:A15"/>
    <mergeCell ref="B13:C15"/>
    <mergeCell ref="D13:D15"/>
    <mergeCell ref="E13:E15"/>
    <mergeCell ref="F13:F15"/>
    <mergeCell ref="G13:G15"/>
    <mergeCell ref="H13:T14"/>
    <mergeCell ref="U13:V14"/>
    <mergeCell ref="W13:AD13"/>
    <mergeCell ref="AE13:AE15"/>
    <mergeCell ref="W14:Z14"/>
    <mergeCell ref="AA14:AD14"/>
  </mergeCells>
  <phoneticPr fontId="4"/>
  <conditionalFormatting sqref="A16:B16 A18:B18 A20:B20 A22:B22">
    <cfRule type="containsBlanks" dxfId="152" priority="6" stopIfTrue="1">
      <formula>LEN(TRIM(A16))=0</formula>
    </cfRule>
  </conditionalFormatting>
  <conditionalFormatting sqref="B7:B8 F8:G8 B9:G9 F10 D16:F23 U16:V23">
    <cfRule type="containsBlanks" dxfId="151" priority="7" stopIfTrue="1">
      <formula>LEN(TRIM(B7))=0</formula>
    </cfRule>
  </conditionalFormatting>
  <conditionalFormatting sqref="B10:B11 D10:D11">
    <cfRule type="containsBlanks" dxfId="150" priority="5" stopIfTrue="1">
      <formula>LEN(TRIM(B10))=0</formula>
    </cfRule>
  </conditionalFormatting>
  <conditionalFormatting sqref="H16:S23 W16:AD23">
    <cfRule type="containsBlanks" dxfId="149" priority="3">
      <formula>LEN(TRIM(H16))=0</formula>
    </cfRule>
  </conditionalFormatting>
  <conditionalFormatting sqref="K8:L9">
    <cfRule type="expression" dxfId="148" priority="1">
      <formula>IF($AJ$17="入力不可",TRUE,FALSE)</formula>
    </cfRule>
  </conditionalFormatting>
  <dataValidations count="5">
    <dataValidation type="list" allowBlank="1" showInputMessage="1" sqref="H20:S20 H22:S22 H18:S18 H16:S16" xr:uid="{00000000-0002-0000-0700-000001000000}">
      <formula1>"→,内,救,地,外,小,産,麻,精,選"</formula1>
    </dataValidation>
    <dataValidation type="custom" allowBlank="1" showInputMessage="1" showErrorMessage="1" sqref="AH21" xr:uid="{74F8C11C-BBE6-433B-B91E-D798D2209B8A}">
      <formula1>IF($AJ$17="入力不可",FALSE,TRUE)</formula1>
    </dataValidation>
    <dataValidation type="list" allowBlank="1" showInputMessage="1" showErrorMessage="1" sqref="F16:F23" xr:uid="{00000000-0002-0000-0700-000000000000}">
      <formula1>"第1種,第2種,第3種,第4種,第5種"</formula1>
    </dataValidation>
    <dataValidation type="list" allowBlank="1" showInputMessage="1" showErrorMessage="1" sqref="G8" xr:uid="{17AE09E1-1B37-4FE1-9EE9-E7FB340F0A8A}">
      <formula1>"第１種,第２種,第３種,第４種,第５種"</formula1>
    </dataValidation>
    <dataValidation type="list" allowBlank="1" showInputMessage="1" showErrorMessage="1" errorTitle="!入力不要！" error="地域種別が第３種、第４種及び第５種に該当する場合は入力不要です。" sqref="K8:L9" xr:uid="{9637948C-840E-4977-87D8-D7D837E25DD7}">
      <formula1>"○,×"</formula1>
    </dataValidation>
  </dataValidations>
  <printOptions horizontalCentered="1"/>
  <pageMargins left="0.25" right="0.25" top="0.75" bottom="0.75" header="0.3" footer="0.3"/>
  <pageSetup paperSize="9" scale="5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pageSetUpPr fitToPage="1"/>
  </sheetPr>
  <dimension ref="A1:AK95"/>
  <sheetViews>
    <sheetView showZeros="0" view="pageBreakPreview" zoomScale="115" zoomScaleNormal="100" zoomScaleSheetLayoutView="115" workbookViewId="0">
      <selection activeCell="B12" sqref="B12"/>
    </sheetView>
  </sheetViews>
  <sheetFormatPr defaultColWidth="9" defaultRowHeight="15" customHeight="1"/>
  <cols>
    <col min="1" max="1" width="16.625" style="395" bestFit="1" customWidth="1"/>
    <col min="2" max="2" width="19.625" style="395" customWidth="1"/>
    <col min="3" max="3" width="13.625" style="395" customWidth="1"/>
    <col min="4" max="5" width="9.375" style="395" customWidth="1"/>
    <col min="6" max="6" width="9.75" style="395" customWidth="1"/>
    <col min="7" max="7" width="7.5" style="395" bestFit="1" customWidth="1"/>
    <col min="8" max="19" width="4" style="395" customWidth="1"/>
    <col min="20" max="20" width="14.625" style="395" customWidth="1"/>
    <col min="21" max="22" width="4.375" style="396" customWidth="1"/>
    <col min="23" max="30" width="6.625" style="395" customWidth="1"/>
    <col min="31" max="31" width="38.125" style="395" customWidth="1"/>
    <col min="32" max="33" width="9" style="395"/>
    <col min="34" max="34" width="14.5" style="395" customWidth="1"/>
    <col min="35" max="37" width="9" style="395" customWidth="1"/>
    <col min="38" max="16384" width="9" style="395"/>
  </cols>
  <sheetData>
    <row r="1" spans="1:36" s="363" customFormat="1" ht="13.5">
      <c r="A1" s="1049" t="s">
        <v>320</v>
      </c>
      <c r="B1" s="1049"/>
      <c r="C1" s="366"/>
      <c r="U1" s="455"/>
      <c r="V1" s="455"/>
    </row>
    <row r="2" spans="1:36" s="363" customFormat="1" ht="14.25">
      <c r="B2" s="454"/>
      <c r="C2" s="454"/>
      <c r="U2" s="437"/>
      <c r="V2" s="396"/>
    </row>
    <row r="3" spans="1:36" ht="24.95" customHeight="1">
      <c r="B3" s="1050" t="s">
        <v>275</v>
      </c>
      <c r="C3" s="1050"/>
      <c r="D3" s="1050"/>
      <c r="E3" s="1050"/>
      <c r="F3" s="1050"/>
      <c r="G3" s="1050"/>
      <c r="H3" s="1050"/>
      <c r="I3" s="1050"/>
      <c r="J3" s="1050"/>
      <c r="K3" s="1050"/>
      <c r="L3" s="1050"/>
      <c r="M3" s="1050"/>
      <c r="N3" s="1050"/>
      <c r="O3" s="1050"/>
      <c r="P3" s="1050"/>
      <c r="Q3" s="1050"/>
      <c r="R3" s="1050"/>
      <c r="S3" s="1050"/>
      <c r="T3" s="1050"/>
      <c r="U3" s="1050"/>
      <c r="V3" s="1050"/>
      <c r="W3" s="1050"/>
      <c r="X3" s="1050"/>
      <c r="Y3" s="1050"/>
      <c r="Z3" s="1050"/>
      <c r="AA3" s="1050"/>
      <c r="AB3" s="1050"/>
      <c r="AC3" s="1050"/>
      <c r="AD3" s="1050"/>
      <c r="AE3" s="1050"/>
    </row>
    <row r="4" spans="1:36" ht="17.25" customHeight="1">
      <c r="B4" s="440"/>
      <c r="C4" s="440"/>
      <c r="D4" s="440"/>
      <c r="E4" s="440"/>
      <c r="F4" s="440"/>
      <c r="G4" s="440"/>
      <c r="H4" s="440"/>
      <c r="I4" s="440"/>
      <c r="J4" s="440"/>
      <c r="K4" s="440"/>
      <c r="L4" s="440"/>
      <c r="M4" s="440"/>
      <c r="N4" s="440"/>
      <c r="O4" s="440"/>
      <c r="P4" s="440"/>
      <c r="Q4" s="440"/>
      <c r="R4" s="440"/>
      <c r="S4" s="440"/>
      <c r="T4" s="438" t="s">
        <v>276</v>
      </c>
      <c r="U4" s="439"/>
      <c r="V4" s="439"/>
      <c r="W4" s="438"/>
      <c r="X4" s="438"/>
      <c r="Y4" s="438"/>
      <c r="Z4" s="438"/>
      <c r="AA4" s="438"/>
      <c r="AB4" s="438"/>
      <c r="AC4" s="438"/>
      <c r="AD4" s="438"/>
      <c r="AE4" s="438"/>
    </row>
    <row r="5" spans="1:36" ht="17.25" customHeight="1">
      <c r="A5" s="1051" t="s">
        <v>321</v>
      </c>
      <c r="B5" s="1051"/>
      <c r="C5" s="491"/>
      <c r="D5" s="440"/>
      <c r="E5" s="440"/>
      <c r="F5" s="440"/>
      <c r="G5" s="440"/>
      <c r="H5" s="440"/>
      <c r="I5" s="440"/>
      <c r="J5" s="440"/>
      <c r="K5" s="440"/>
      <c r="L5" s="440"/>
      <c r="M5" s="440"/>
      <c r="N5" s="440"/>
      <c r="O5" s="440"/>
      <c r="P5" s="440"/>
      <c r="Q5" s="440"/>
      <c r="R5" s="440"/>
      <c r="S5" s="440"/>
      <c r="T5" s="438"/>
      <c r="U5" s="439"/>
      <c r="V5" s="439"/>
      <c r="W5" s="438"/>
      <c r="X5" s="438"/>
      <c r="Y5" s="438"/>
      <c r="Z5" s="438"/>
      <c r="AA5" s="438"/>
      <c r="AB5" s="438"/>
      <c r="AC5" s="438"/>
      <c r="AD5" s="438"/>
      <c r="AE5" s="438"/>
    </row>
    <row r="6" spans="1:36" ht="17.25" customHeight="1">
      <c r="B6" s="440"/>
      <c r="C6" s="440"/>
      <c r="D6" s="440"/>
      <c r="E6" s="440"/>
      <c r="F6" s="440"/>
      <c r="G6" s="440"/>
      <c r="H6" s="440"/>
      <c r="I6" s="440"/>
      <c r="J6" s="440"/>
      <c r="K6" s="440"/>
      <c r="L6" s="440"/>
      <c r="M6" s="440"/>
      <c r="N6" s="440"/>
      <c r="O6" s="440"/>
      <c r="P6" s="440"/>
      <c r="Q6" s="440"/>
      <c r="R6" s="440"/>
      <c r="S6" s="440"/>
      <c r="T6" s="438"/>
      <c r="U6" s="439"/>
      <c r="V6" s="439"/>
      <c r="W6" s="438"/>
      <c r="X6" s="438"/>
      <c r="Y6" s="438"/>
      <c r="Z6" s="438"/>
      <c r="AA6" s="438"/>
      <c r="AB6" s="438"/>
      <c r="AC6" s="438"/>
      <c r="AD6" s="438"/>
      <c r="AE6" s="438"/>
    </row>
    <row r="7" spans="1:36" ht="24.95" customHeight="1">
      <c r="A7" s="490" t="s">
        <v>322</v>
      </c>
      <c r="B7" s="453"/>
      <c r="C7" s="452"/>
      <c r="D7" s="451"/>
      <c r="E7" s="451"/>
      <c r="F7" s="451"/>
      <c r="G7" s="451"/>
      <c r="H7" s="440"/>
      <c r="I7" s="440"/>
      <c r="J7" s="440"/>
      <c r="K7" s="440"/>
      <c r="L7" s="440"/>
      <c r="M7" s="440"/>
      <c r="N7" s="440"/>
      <c r="O7" s="440"/>
      <c r="P7" s="440"/>
      <c r="Q7" s="440"/>
      <c r="R7" s="440"/>
      <c r="S7" s="440"/>
      <c r="T7" s="438"/>
      <c r="U7" s="439"/>
      <c r="V7" s="439"/>
      <c r="W7" s="438"/>
      <c r="X7" s="438"/>
      <c r="Y7" s="438"/>
      <c r="Z7" s="438"/>
      <c r="AA7" s="438"/>
      <c r="AB7" s="438"/>
      <c r="AC7" s="438"/>
      <c r="AD7" s="438"/>
      <c r="AE7" s="438"/>
    </row>
    <row r="8" spans="1:36" ht="24.95" customHeight="1">
      <c r="A8" s="490" t="s">
        <v>279</v>
      </c>
      <c r="B8" s="1098"/>
      <c r="C8" s="1098"/>
      <c r="D8" s="1098"/>
      <c r="E8" s="1098"/>
      <c r="F8" s="551" t="s">
        <v>280</v>
      </c>
      <c r="G8" s="514"/>
      <c r="H8" s="440"/>
      <c r="I8" s="1094" t="s">
        <v>281</v>
      </c>
      <c r="J8" s="1095"/>
      <c r="K8" s="1096"/>
      <c r="L8" s="1097"/>
      <c r="M8" s="440"/>
      <c r="N8" s="440"/>
      <c r="O8" s="440"/>
      <c r="P8" s="440"/>
      <c r="Q8" s="440"/>
      <c r="R8" s="440"/>
      <c r="S8" s="440"/>
      <c r="T8" s="438"/>
      <c r="U8" s="439"/>
      <c r="V8" s="439"/>
      <c r="W8" s="438"/>
      <c r="X8" s="438"/>
      <c r="Y8" s="438"/>
      <c r="Z8" s="438"/>
      <c r="AA8" s="438"/>
      <c r="AB8" s="438"/>
      <c r="AC8" s="438"/>
      <c r="AD8" s="438"/>
      <c r="AE8" s="438"/>
    </row>
    <row r="9" spans="1:36" ht="24.95" customHeight="1">
      <c r="A9" s="449" t="s">
        <v>282</v>
      </c>
      <c r="B9" s="1098"/>
      <c r="C9" s="1098"/>
      <c r="D9" s="1098"/>
      <c r="E9" s="1098"/>
      <c r="F9" s="1098"/>
      <c r="G9" s="1098"/>
      <c r="H9" s="440"/>
      <c r="I9" s="1094" t="s">
        <v>283</v>
      </c>
      <c r="J9" s="1095"/>
      <c r="K9" s="1096"/>
      <c r="L9" s="1097"/>
      <c r="M9" s="440"/>
      <c r="N9" s="440"/>
      <c r="O9" s="440"/>
      <c r="P9" s="440"/>
      <c r="Q9" s="440"/>
      <c r="R9" s="440"/>
      <c r="S9" s="440"/>
      <c r="T9" s="438"/>
      <c r="U9" s="439"/>
      <c r="V9" s="439"/>
      <c r="W9" s="438"/>
      <c r="X9" s="438"/>
      <c r="Y9" s="438"/>
      <c r="Z9" s="438"/>
      <c r="AA9" s="438"/>
      <c r="AB9" s="438"/>
      <c r="AC9" s="438"/>
      <c r="AD9" s="438"/>
      <c r="AE9" s="438"/>
    </row>
    <row r="10" spans="1:36" ht="24.95" customHeight="1">
      <c r="A10" s="449" t="s">
        <v>284</v>
      </c>
      <c r="B10" s="445"/>
      <c r="C10" s="444" t="s">
        <v>285</v>
      </c>
      <c r="D10" s="443"/>
      <c r="E10" s="444" t="s">
        <v>249</v>
      </c>
      <c r="F10" s="443"/>
      <c r="G10" s="442" t="s">
        <v>286</v>
      </c>
      <c r="H10" s="440"/>
      <c r="I10" s="440"/>
      <c r="J10" s="440"/>
      <c r="K10" s="440"/>
      <c r="L10" s="440"/>
      <c r="M10" s="440"/>
      <c r="O10" s="440"/>
      <c r="P10" s="440"/>
      <c r="Q10" s="440"/>
      <c r="R10" s="440"/>
      <c r="S10" s="440"/>
      <c r="T10" s="439"/>
      <c r="U10" s="439"/>
      <c r="V10" s="439"/>
      <c r="W10" s="438"/>
      <c r="X10" s="438"/>
      <c r="Y10" s="438"/>
      <c r="Z10" s="438"/>
      <c r="AA10" s="438"/>
      <c r="AB10" s="438"/>
      <c r="AC10" s="438"/>
      <c r="AD10" s="438"/>
      <c r="AE10" s="438"/>
    </row>
    <row r="11" spans="1:36" ht="24.95" customHeight="1">
      <c r="A11" s="441" t="s">
        <v>287</v>
      </c>
      <c r="B11" s="524"/>
      <c r="C11" s="514" t="s">
        <v>288</v>
      </c>
      <c r="D11" s="1047"/>
      <c r="E11" s="1047"/>
      <c r="F11" s="1047"/>
      <c r="G11" s="1048"/>
      <c r="H11" s="440"/>
      <c r="I11" s="440"/>
      <c r="J11" s="440"/>
      <c r="K11" s="440"/>
      <c r="L11" s="440"/>
      <c r="M11" s="440"/>
      <c r="N11" s="440"/>
      <c r="O11" s="440"/>
      <c r="P11" s="440"/>
      <c r="Q11" s="440"/>
      <c r="R11" s="440"/>
      <c r="S11" s="440"/>
      <c r="T11" s="439"/>
      <c r="U11" s="439"/>
      <c r="V11" s="439"/>
      <c r="W11" s="438"/>
      <c r="X11" s="438"/>
      <c r="Y11" s="438"/>
      <c r="Z11" s="438"/>
      <c r="AA11" s="438"/>
      <c r="AB11" s="438"/>
      <c r="AC11" s="438"/>
      <c r="AD11" s="438"/>
      <c r="AE11" s="438"/>
    </row>
    <row r="12" spans="1:36" ht="12.75" customHeight="1">
      <c r="B12" s="372"/>
      <c r="C12" s="372"/>
      <c r="U12" s="437"/>
      <c r="W12" s="1017"/>
      <c r="X12" s="1017"/>
      <c r="Y12" s="1017"/>
      <c r="Z12" s="1017"/>
      <c r="AA12" s="1017"/>
      <c r="AB12" s="1017"/>
      <c r="AC12" s="1017"/>
      <c r="AD12" s="1017"/>
      <c r="AE12" s="1017"/>
    </row>
    <row r="13" spans="1:36" ht="14.25" customHeight="1">
      <c r="A13" s="1018" t="s">
        <v>323</v>
      </c>
      <c r="B13" s="1099" t="s">
        <v>324</v>
      </c>
      <c r="C13" s="1042"/>
      <c r="D13" s="985" t="s">
        <v>291</v>
      </c>
      <c r="E13" s="1027" t="s">
        <v>292</v>
      </c>
      <c r="F13" s="1030" t="s">
        <v>280</v>
      </c>
      <c r="G13" s="1030" t="s">
        <v>293</v>
      </c>
      <c r="H13" s="1018" t="s">
        <v>294</v>
      </c>
      <c r="I13" s="1035"/>
      <c r="J13" s="1035"/>
      <c r="K13" s="1035"/>
      <c r="L13" s="1035"/>
      <c r="M13" s="1035"/>
      <c r="N13" s="1035"/>
      <c r="O13" s="1035"/>
      <c r="P13" s="1035"/>
      <c r="Q13" s="1035"/>
      <c r="R13" s="1035"/>
      <c r="S13" s="1035"/>
      <c r="T13" s="1035"/>
      <c r="U13" s="1037" t="s">
        <v>226</v>
      </c>
      <c r="V13" s="1038"/>
      <c r="W13" s="1041" t="s">
        <v>227</v>
      </c>
      <c r="X13" s="1041"/>
      <c r="Y13" s="1041"/>
      <c r="Z13" s="1041"/>
      <c r="AA13" s="1041"/>
      <c r="AB13" s="1041"/>
      <c r="AC13" s="1041"/>
      <c r="AD13" s="1041"/>
      <c r="AE13" s="1042" t="s">
        <v>295</v>
      </c>
    </row>
    <row r="14" spans="1:36" ht="13.5" customHeight="1">
      <c r="A14" s="1019"/>
      <c r="B14" s="1100"/>
      <c r="C14" s="1043"/>
      <c r="D14" s="986"/>
      <c r="E14" s="1028"/>
      <c r="F14" s="1031"/>
      <c r="G14" s="1033"/>
      <c r="H14" s="1020"/>
      <c r="I14" s="1036"/>
      <c r="J14" s="1036"/>
      <c r="K14" s="1036"/>
      <c r="L14" s="1036"/>
      <c r="M14" s="1036"/>
      <c r="N14" s="1036"/>
      <c r="O14" s="1036"/>
      <c r="P14" s="1036"/>
      <c r="Q14" s="1036"/>
      <c r="R14" s="1036"/>
      <c r="S14" s="1036"/>
      <c r="T14" s="1036"/>
      <c r="U14" s="1039"/>
      <c r="V14" s="1040"/>
      <c r="W14" s="1045" t="s">
        <v>228</v>
      </c>
      <c r="X14" s="1045"/>
      <c r="Y14" s="1045"/>
      <c r="Z14" s="1045"/>
      <c r="AA14" s="1045" t="s">
        <v>229</v>
      </c>
      <c r="AB14" s="1045"/>
      <c r="AC14" s="1045"/>
      <c r="AD14" s="1045"/>
      <c r="AE14" s="1043"/>
      <c r="AH14" s="517" t="s">
        <v>296</v>
      </c>
      <c r="AI14" s="517" t="s">
        <v>297</v>
      </c>
      <c r="AJ14" s="517" t="s">
        <v>298</v>
      </c>
    </row>
    <row r="15" spans="1:36" ht="38.1" customHeight="1">
      <c r="A15" s="1020"/>
      <c r="B15" s="1101"/>
      <c r="C15" s="1102"/>
      <c r="D15" s="987"/>
      <c r="E15" s="1029"/>
      <c r="F15" s="1032"/>
      <c r="G15" s="1034"/>
      <c r="H15" s="436" t="s">
        <v>299</v>
      </c>
      <c r="I15" s="433" t="s">
        <v>300</v>
      </c>
      <c r="J15" s="433" t="s">
        <v>301</v>
      </c>
      <c r="K15" s="433" t="s">
        <v>302</v>
      </c>
      <c r="L15" s="433" t="s">
        <v>303</v>
      </c>
      <c r="M15" s="433" t="s">
        <v>304</v>
      </c>
      <c r="N15" s="433" t="s">
        <v>305</v>
      </c>
      <c r="O15" s="433" t="s">
        <v>306</v>
      </c>
      <c r="P15" s="433" t="s">
        <v>307</v>
      </c>
      <c r="Q15" s="433" t="s">
        <v>308</v>
      </c>
      <c r="R15" s="433" t="s">
        <v>309</v>
      </c>
      <c r="S15" s="433" t="s">
        <v>310</v>
      </c>
      <c r="T15" s="435" t="s">
        <v>311</v>
      </c>
      <c r="U15" s="434" t="s">
        <v>230</v>
      </c>
      <c r="V15" s="434" t="s">
        <v>312</v>
      </c>
      <c r="W15" s="433" t="s">
        <v>232</v>
      </c>
      <c r="X15" s="433" t="s">
        <v>233</v>
      </c>
      <c r="Y15" s="433" t="s">
        <v>234</v>
      </c>
      <c r="Z15" s="433" t="s">
        <v>235</v>
      </c>
      <c r="AA15" s="433" t="s">
        <v>232</v>
      </c>
      <c r="AB15" s="433" t="s">
        <v>233</v>
      </c>
      <c r="AC15" s="433" t="s">
        <v>234</v>
      </c>
      <c r="AD15" s="433" t="s">
        <v>235</v>
      </c>
      <c r="AE15" s="1044"/>
      <c r="AH15" s="515" t="str">
        <f>IF(G8="第３種","○","×")</f>
        <v>×</v>
      </c>
      <c r="AI15" s="515" t="str">
        <f>IF(G8="第４種","○","×")</f>
        <v>×</v>
      </c>
      <c r="AJ15" s="515" t="str">
        <f>IF(G8="第５種","○","×")</f>
        <v>×</v>
      </c>
    </row>
    <row r="16" spans="1:36" ht="24.95" customHeight="1" thickBot="1">
      <c r="A16" s="1103"/>
      <c r="B16" s="1058"/>
      <c r="C16" s="1059"/>
      <c r="D16" s="1062"/>
      <c r="E16" s="1062"/>
      <c r="F16" s="1062"/>
      <c r="G16" s="426" t="s">
        <v>237</v>
      </c>
      <c r="H16" s="425"/>
      <c r="I16" s="425"/>
      <c r="J16" s="425"/>
      <c r="K16" s="425"/>
      <c r="L16" s="425"/>
      <c r="M16" s="425"/>
      <c r="N16" s="425"/>
      <c r="O16" s="425"/>
      <c r="P16" s="425"/>
      <c r="Q16" s="425"/>
      <c r="R16" s="425"/>
      <c r="S16" s="425"/>
      <c r="T16" s="424">
        <f>COUNTA(H16:S16)</f>
        <v>0</v>
      </c>
      <c r="U16" s="423"/>
      <c r="V16" s="422"/>
      <c r="W16" s="463"/>
      <c r="X16" s="463"/>
      <c r="Y16" s="463"/>
      <c r="Z16" s="463"/>
      <c r="AA16" s="463"/>
      <c r="AB16" s="463"/>
      <c r="AC16" s="463"/>
      <c r="AD16" s="463"/>
      <c r="AE16" s="468"/>
    </row>
    <row r="17" spans="1:35" ht="24.95" customHeight="1" thickBot="1">
      <c r="A17" s="1104"/>
      <c r="B17" s="1106"/>
      <c r="C17" s="1107"/>
      <c r="D17" s="1108"/>
      <c r="E17" s="1108"/>
      <c r="F17" s="1108"/>
      <c r="G17" s="480" t="s">
        <v>325</v>
      </c>
      <c r="H17" s="486"/>
      <c r="I17" s="486"/>
      <c r="J17" s="486"/>
      <c r="K17" s="486"/>
      <c r="L17" s="486"/>
      <c r="M17" s="486"/>
      <c r="N17" s="486"/>
      <c r="O17" s="486"/>
      <c r="P17" s="486"/>
      <c r="Q17" s="486"/>
      <c r="R17" s="486"/>
      <c r="S17" s="486"/>
      <c r="T17" s="478">
        <f>SUM(H17:S17)</f>
        <v>0</v>
      </c>
      <c r="U17" s="477"/>
      <c r="V17" s="476"/>
      <c r="W17" s="469"/>
      <c r="X17" s="469"/>
      <c r="Y17" s="469"/>
      <c r="Z17" s="469"/>
      <c r="AA17" s="469"/>
      <c r="AB17" s="469"/>
      <c r="AC17" s="469"/>
      <c r="AD17" s="469"/>
      <c r="AE17" s="468"/>
      <c r="AI17" s="540" t="str">
        <f>IF(COUNTIF(AH15:AJ15,"○"),"入力不可","入力可")</f>
        <v>入力可</v>
      </c>
    </row>
    <row r="18" spans="1:35" ht="24.95" customHeight="1">
      <c r="A18" s="1104"/>
      <c r="B18" s="1106"/>
      <c r="C18" s="1107"/>
      <c r="D18" s="1108"/>
      <c r="E18" s="1108"/>
      <c r="F18" s="1108"/>
      <c r="G18" s="475" t="s">
        <v>326</v>
      </c>
      <c r="H18" s="484"/>
      <c r="I18" s="485"/>
      <c r="J18" s="484"/>
      <c r="K18" s="484"/>
      <c r="L18" s="484"/>
      <c r="M18" s="484"/>
      <c r="N18" s="484"/>
      <c r="O18" s="484"/>
      <c r="P18" s="484"/>
      <c r="Q18" s="484"/>
      <c r="R18" s="484"/>
      <c r="S18" s="484"/>
      <c r="T18" s="472">
        <f>SUM(H18:S18)</f>
        <v>0</v>
      </c>
      <c r="U18" s="471"/>
      <c r="V18" s="470"/>
      <c r="W18" s="469"/>
      <c r="X18" s="469"/>
      <c r="Y18" s="469"/>
      <c r="Z18" s="469"/>
      <c r="AA18" s="469"/>
      <c r="AB18" s="469"/>
      <c r="AC18" s="469"/>
      <c r="AD18" s="469"/>
      <c r="AE18" s="468"/>
    </row>
    <row r="19" spans="1:35" ht="24.95" customHeight="1">
      <c r="A19" s="1105"/>
      <c r="B19" s="1060"/>
      <c r="C19" s="1061"/>
      <c r="D19" s="1063"/>
      <c r="E19" s="1063"/>
      <c r="F19" s="1063"/>
      <c r="G19" s="483" t="s">
        <v>236</v>
      </c>
      <c r="H19" s="466">
        <f t="shared" ref="H19:S19" si="0">IF(H17+H18&lt;4,H17+H18,4)</f>
        <v>0</v>
      </c>
      <c r="I19" s="466">
        <f t="shared" si="0"/>
        <v>0</v>
      </c>
      <c r="J19" s="466">
        <f t="shared" si="0"/>
        <v>0</v>
      </c>
      <c r="K19" s="466">
        <f t="shared" si="0"/>
        <v>0</v>
      </c>
      <c r="L19" s="466">
        <f t="shared" si="0"/>
        <v>0</v>
      </c>
      <c r="M19" s="466">
        <f t="shared" si="0"/>
        <v>0</v>
      </c>
      <c r="N19" s="466">
        <f t="shared" si="0"/>
        <v>0</v>
      </c>
      <c r="O19" s="466">
        <f t="shared" si="0"/>
        <v>0</v>
      </c>
      <c r="P19" s="466">
        <f t="shared" si="0"/>
        <v>0</v>
      </c>
      <c r="Q19" s="466">
        <f t="shared" si="0"/>
        <v>0</v>
      </c>
      <c r="R19" s="466">
        <f t="shared" si="0"/>
        <v>0</v>
      </c>
      <c r="S19" s="466">
        <f t="shared" si="0"/>
        <v>0</v>
      </c>
      <c r="T19" s="465">
        <f>SUM(H19:S19)</f>
        <v>0</v>
      </c>
      <c r="U19" s="464"/>
      <c r="V19" s="464"/>
      <c r="W19" s="463"/>
      <c r="X19" s="463"/>
      <c r="Y19" s="463"/>
      <c r="Z19" s="463"/>
      <c r="AA19" s="463"/>
      <c r="AB19" s="463"/>
      <c r="AC19" s="463"/>
      <c r="AD19" s="463"/>
      <c r="AE19" s="489"/>
    </row>
    <row r="20" spans="1:35" ht="24.95" customHeight="1">
      <c r="A20" s="1103"/>
      <c r="B20" s="1058"/>
      <c r="C20" s="1059"/>
      <c r="D20" s="1062"/>
      <c r="E20" s="1062"/>
      <c r="F20" s="1062"/>
      <c r="G20" s="426" t="s">
        <v>237</v>
      </c>
      <c r="H20" s="425"/>
      <c r="I20" s="425"/>
      <c r="J20" s="425"/>
      <c r="K20" s="425"/>
      <c r="L20" s="425"/>
      <c r="M20" s="425"/>
      <c r="N20" s="425"/>
      <c r="O20" s="425"/>
      <c r="P20" s="425"/>
      <c r="Q20" s="425"/>
      <c r="R20" s="425"/>
      <c r="S20" s="425"/>
      <c r="T20" s="424">
        <f>COUNTA(H20:S20)</f>
        <v>0</v>
      </c>
      <c r="U20" s="423"/>
      <c r="V20" s="422"/>
      <c r="W20" s="463"/>
      <c r="X20" s="463"/>
      <c r="Y20" s="463"/>
      <c r="Z20" s="463"/>
      <c r="AA20" s="463"/>
      <c r="AB20" s="463"/>
      <c r="AC20" s="463"/>
      <c r="AD20" s="463"/>
      <c r="AE20" s="468"/>
    </row>
    <row r="21" spans="1:35" ht="24.95" customHeight="1">
      <c r="A21" s="1104"/>
      <c r="B21" s="1106"/>
      <c r="C21" s="1107"/>
      <c r="D21" s="1108"/>
      <c r="E21" s="1108"/>
      <c r="F21" s="1108"/>
      <c r="G21" s="480" t="s">
        <v>325</v>
      </c>
      <c r="H21" s="486"/>
      <c r="I21" s="486"/>
      <c r="J21" s="486"/>
      <c r="K21" s="486"/>
      <c r="L21" s="486"/>
      <c r="M21" s="486"/>
      <c r="N21" s="486"/>
      <c r="O21" s="486"/>
      <c r="P21" s="486"/>
      <c r="Q21" s="486"/>
      <c r="R21" s="486"/>
      <c r="S21" s="486"/>
      <c r="T21" s="478">
        <f>SUM(H21:S21)</f>
        <v>0</v>
      </c>
      <c r="U21" s="477"/>
      <c r="V21" s="476"/>
      <c r="W21" s="469"/>
      <c r="X21" s="469"/>
      <c r="Y21" s="469"/>
      <c r="Z21" s="469"/>
      <c r="AA21" s="469"/>
      <c r="AB21" s="469"/>
      <c r="AC21" s="469"/>
      <c r="AD21" s="469"/>
      <c r="AE21" s="468"/>
    </row>
    <row r="22" spans="1:35" ht="24.95" customHeight="1">
      <c r="A22" s="1104"/>
      <c r="B22" s="1106"/>
      <c r="C22" s="1107"/>
      <c r="D22" s="1108"/>
      <c r="E22" s="1108"/>
      <c r="F22" s="1108"/>
      <c r="G22" s="475" t="s">
        <v>326</v>
      </c>
      <c r="H22" s="484"/>
      <c r="I22" s="485"/>
      <c r="J22" s="484"/>
      <c r="K22" s="484"/>
      <c r="L22" s="484"/>
      <c r="M22" s="484"/>
      <c r="N22" s="484"/>
      <c r="O22" s="484"/>
      <c r="P22" s="484"/>
      <c r="Q22" s="484"/>
      <c r="R22" s="484"/>
      <c r="S22" s="484"/>
      <c r="T22" s="472">
        <f>SUM(H22:S22)</f>
        <v>0</v>
      </c>
      <c r="U22" s="471"/>
      <c r="V22" s="470"/>
      <c r="W22" s="469"/>
      <c r="X22" s="469"/>
      <c r="Y22" s="469"/>
      <c r="Z22" s="469"/>
      <c r="AA22" s="469"/>
      <c r="AB22" s="469"/>
      <c r="AC22" s="469"/>
      <c r="AD22" s="469"/>
      <c r="AE22" s="468"/>
    </row>
    <row r="23" spans="1:35" ht="24.95" customHeight="1">
      <c r="A23" s="1105"/>
      <c r="B23" s="1060"/>
      <c r="C23" s="1061"/>
      <c r="D23" s="1063"/>
      <c r="E23" s="1063"/>
      <c r="F23" s="1063"/>
      <c r="G23" s="483" t="s">
        <v>236</v>
      </c>
      <c r="H23" s="466">
        <f t="shared" ref="H23:S23" si="1">IF(H21+H22&lt;4,H21+H22,4)</f>
        <v>0</v>
      </c>
      <c r="I23" s="466">
        <f t="shared" si="1"/>
        <v>0</v>
      </c>
      <c r="J23" s="466">
        <f t="shared" si="1"/>
        <v>0</v>
      </c>
      <c r="K23" s="466">
        <f t="shared" si="1"/>
        <v>0</v>
      </c>
      <c r="L23" s="466">
        <f t="shared" si="1"/>
        <v>0</v>
      </c>
      <c r="M23" s="466">
        <f t="shared" si="1"/>
        <v>0</v>
      </c>
      <c r="N23" s="466">
        <f t="shared" si="1"/>
        <v>0</v>
      </c>
      <c r="O23" s="466">
        <f t="shared" si="1"/>
        <v>0</v>
      </c>
      <c r="P23" s="466">
        <f t="shared" si="1"/>
        <v>0</v>
      </c>
      <c r="Q23" s="466">
        <f t="shared" si="1"/>
        <v>0</v>
      </c>
      <c r="R23" s="466">
        <f t="shared" si="1"/>
        <v>0</v>
      </c>
      <c r="S23" s="466">
        <f t="shared" si="1"/>
        <v>0</v>
      </c>
      <c r="T23" s="465">
        <f>SUM(H23:S23)</f>
        <v>0</v>
      </c>
      <c r="U23" s="464"/>
      <c r="V23" s="464"/>
      <c r="W23" s="463"/>
      <c r="X23" s="463"/>
      <c r="Y23" s="463"/>
      <c r="Z23" s="463"/>
      <c r="AA23" s="463"/>
      <c r="AB23" s="463"/>
      <c r="AC23" s="463"/>
      <c r="AD23" s="463"/>
      <c r="AE23" s="488"/>
    </row>
    <row r="24" spans="1:35" ht="24.95" customHeight="1">
      <c r="A24" s="1103"/>
      <c r="B24" s="1058"/>
      <c r="C24" s="1059"/>
      <c r="D24" s="1062"/>
      <c r="E24" s="1062"/>
      <c r="F24" s="1062"/>
      <c r="G24" s="426" t="s">
        <v>237</v>
      </c>
      <c r="H24" s="425"/>
      <c r="I24" s="425"/>
      <c r="J24" s="425"/>
      <c r="K24" s="425"/>
      <c r="L24" s="425"/>
      <c r="M24" s="425"/>
      <c r="N24" s="425"/>
      <c r="O24" s="425"/>
      <c r="P24" s="425"/>
      <c r="Q24" s="425"/>
      <c r="R24" s="425"/>
      <c r="S24" s="425"/>
      <c r="T24" s="424">
        <f>COUNTA(H24:S24)</f>
        <v>0</v>
      </c>
      <c r="U24" s="423"/>
      <c r="V24" s="422"/>
      <c r="W24" s="463"/>
      <c r="X24" s="463"/>
      <c r="Y24" s="463"/>
      <c r="Z24" s="463"/>
      <c r="AA24" s="463"/>
      <c r="AB24" s="463"/>
      <c r="AC24" s="463"/>
      <c r="AD24" s="463"/>
      <c r="AE24" s="487"/>
    </row>
    <row r="25" spans="1:35" ht="24.95" customHeight="1">
      <c r="A25" s="1104"/>
      <c r="B25" s="1106"/>
      <c r="C25" s="1107"/>
      <c r="D25" s="1108"/>
      <c r="E25" s="1108"/>
      <c r="F25" s="1108"/>
      <c r="G25" s="480" t="s">
        <v>325</v>
      </c>
      <c r="H25" s="486"/>
      <c r="I25" s="486"/>
      <c r="J25" s="486"/>
      <c r="K25" s="486"/>
      <c r="L25" s="486"/>
      <c r="M25" s="486"/>
      <c r="N25" s="486"/>
      <c r="O25" s="486"/>
      <c r="P25" s="486"/>
      <c r="Q25" s="486"/>
      <c r="R25" s="486"/>
      <c r="S25" s="486"/>
      <c r="T25" s="478">
        <f>SUM(H25:S25)</f>
        <v>0</v>
      </c>
      <c r="U25" s="477"/>
      <c r="V25" s="476"/>
      <c r="W25" s="469"/>
      <c r="X25" s="469"/>
      <c r="Y25" s="469"/>
      <c r="Z25" s="469"/>
      <c r="AA25" s="469"/>
      <c r="AB25" s="469"/>
      <c r="AC25" s="469"/>
      <c r="AD25" s="469"/>
      <c r="AE25" s="468"/>
    </row>
    <row r="26" spans="1:35" ht="24.95" customHeight="1">
      <c r="A26" s="1104"/>
      <c r="B26" s="1106"/>
      <c r="C26" s="1107"/>
      <c r="D26" s="1108"/>
      <c r="E26" s="1108"/>
      <c r="F26" s="1108"/>
      <c r="G26" s="475" t="s">
        <v>326</v>
      </c>
      <c r="H26" s="484"/>
      <c r="I26" s="485"/>
      <c r="J26" s="484"/>
      <c r="K26" s="484"/>
      <c r="L26" s="484"/>
      <c r="M26" s="484"/>
      <c r="N26" s="484"/>
      <c r="O26" s="484"/>
      <c r="P26" s="484"/>
      <c r="Q26" s="484"/>
      <c r="R26" s="484"/>
      <c r="S26" s="484"/>
      <c r="T26" s="472">
        <f>SUM(H26:S26)</f>
        <v>0</v>
      </c>
      <c r="U26" s="471"/>
      <c r="V26" s="470"/>
      <c r="W26" s="469"/>
      <c r="X26" s="469"/>
      <c r="Y26" s="469"/>
      <c r="Z26" s="469"/>
      <c r="AA26" s="469"/>
      <c r="AB26" s="469"/>
      <c r="AC26" s="469"/>
      <c r="AD26" s="469"/>
      <c r="AE26" s="468"/>
    </row>
    <row r="27" spans="1:35" ht="24.95" customHeight="1">
      <c r="A27" s="1105"/>
      <c r="B27" s="1060"/>
      <c r="C27" s="1061"/>
      <c r="D27" s="1063"/>
      <c r="E27" s="1063"/>
      <c r="F27" s="1063"/>
      <c r="G27" s="483" t="s">
        <v>236</v>
      </c>
      <c r="H27" s="466">
        <f t="shared" ref="H27:S27" si="2">IF(H25+H26&lt;4,H25+H26,4)</f>
        <v>0</v>
      </c>
      <c r="I27" s="466">
        <f t="shared" si="2"/>
        <v>0</v>
      </c>
      <c r="J27" s="466">
        <f t="shared" si="2"/>
        <v>0</v>
      </c>
      <c r="K27" s="466">
        <f t="shared" si="2"/>
        <v>0</v>
      </c>
      <c r="L27" s="466">
        <f t="shared" si="2"/>
        <v>0</v>
      </c>
      <c r="M27" s="466">
        <f t="shared" si="2"/>
        <v>0</v>
      </c>
      <c r="N27" s="466">
        <f t="shared" si="2"/>
        <v>0</v>
      </c>
      <c r="O27" s="466">
        <f t="shared" si="2"/>
        <v>0</v>
      </c>
      <c r="P27" s="466">
        <f t="shared" si="2"/>
        <v>0</v>
      </c>
      <c r="Q27" s="466">
        <f t="shared" si="2"/>
        <v>0</v>
      </c>
      <c r="R27" s="466">
        <f t="shared" si="2"/>
        <v>0</v>
      </c>
      <c r="S27" s="466">
        <f t="shared" si="2"/>
        <v>0</v>
      </c>
      <c r="T27" s="465">
        <f>SUM(H27:S27)</f>
        <v>0</v>
      </c>
      <c r="U27" s="464"/>
      <c r="V27" s="464"/>
      <c r="W27" s="463"/>
      <c r="X27" s="463"/>
      <c r="Y27" s="463"/>
      <c r="Z27" s="463"/>
      <c r="AA27" s="463"/>
      <c r="AB27" s="463"/>
      <c r="AC27" s="463"/>
      <c r="AD27" s="463"/>
      <c r="AE27" s="482"/>
    </row>
    <row r="28" spans="1:35" ht="24.95" customHeight="1">
      <c r="A28" s="1103"/>
      <c r="B28" s="1058"/>
      <c r="C28" s="1059"/>
      <c r="D28" s="1062"/>
      <c r="E28" s="1062"/>
      <c r="F28" s="1062"/>
      <c r="G28" s="426" t="s">
        <v>237</v>
      </c>
      <c r="H28" s="481"/>
      <c r="I28" s="481"/>
      <c r="J28" s="481"/>
      <c r="K28" s="481"/>
      <c r="L28" s="481"/>
      <c r="M28" s="481"/>
      <c r="N28" s="481"/>
      <c r="O28" s="481"/>
      <c r="P28" s="481"/>
      <c r="Q28" s="481"/>
      <c r="R28" s="481"/>
      <c r="S28" s="481"/>
      <c r="T28" s="424">
        <f>COUNTA(H28:S28)</f>
        <v>0</v>
      </c>
      <c r="U28" s="423"/>
      <c r="V28" s="422"/>
      <c r="W28" s="463"/>
      <c r="X28" s="463"/>
      <c r="Y28" s="463"/>
      <c r="Z28" s="463"/>
      <c r="AA28" s="463"/>
      <c r="AB28" s="463"/>
      <c r="AC28" s="463"/>
      <c r="AD28" s="463"/>
      <c r="AE28" s="468"/>
    </row>
    <row r="29" spans="1:35" ht="24.95" customHeight="1">
      <c r="A29" s="1104"/>
      <c r="B29" s="1106"/>
      <c r="C29" s="1107"/>
      <c r="D29" s="1108"/>
      <c r="E29" s="1108"/>
      <c r="F29" s="1108"/>
      <c r="G29" s="480" t="s">
        <v>325</v>
      </c>
      <c r="H29" s="479"/>
      <c r="I29" s="479"/>
      <c r="J29" s="479"/>
      <c r="K29" s="479"/>
      <c r="L29" s="479"/>
      <c r="M29" s="479"/>
      <c r="N29" s="479"/>
      <c r="O29" s="479"/>
      <c r="P29" s="479"/>
      <c r="Q29" s="479"/>
      <c r="R29" s="479"/>
      <c r="S29" s="479"/>
      <c r="T29" s="478">
        <f>SUM(H29:S29)</f>
        <v>0</v>
      </c>
      <c r="U29" s="477"/>
      <c r="V29" s="476"/>
      <c r="W29" s="469"/>
      <c r="X29" s="469"/>
      <c r="Y29" s="469"/>
      <c r="Z29" s="469"/>
      <c r="AA29" s="469"/>
      <c r="AB29" s="469"/>
      <c r="AC29" s="469"/>
      <c r="AD29" s="469"/>
      <c r="AE29" s="468"/>
    </row>
    <row r="30" spans="1:35" ht="24.95" customHeight="1">
      <c r="A30" s="1104"/>
      <c r="B30" s="1106"/>
      <c r="C30" s="1107"/>
      <c r="D30" s="1108"/>
      <c r="E30" s="1108"/>
      <c r="F30" s="1108"/>
      <c r="G30" s="475" t="s">
        <v>326</v>
      </c>
      <c r="H30" s="473"/>
      <c r="I30" s="474"/>
      <c r="J30" s="473"/>
      <c r="K30" s="473"/>
      <c r="L30" s="473"/>
      <c r="M30" s="473"/>
      <c r="N30" s="473"/>
      <c r="O30" s="473"/>
      <c r="P30" s="473"/>
      <c r="Q30" s="473"/>
      <c r="R30" s="473"/>
      <c r="S30" s="473"/>
      <c r="T30" s="472">
        <f>SUM(H30:S30)</f>
        <v>0</v>
      </c>
      <c r="U30" s="471"/>
      <c r="V30" s="470"/>
      <c r="W30" s="469"/>
      <c r="X30" s="469"/>
      <c r="Y30" s="469"/>
      <c r="Z30" s="469"/>
      <c r="AA30" s="469"/>
      <c r="AB30" s="469"/>
      <c r="AC30" s="469"/>
      <c r="AD30" s="469"/>
      <c r="AE30" s="468"/>
    </row>
    <row r="31" spans="1:35" ht="24.95" customHeight="1" thickBot="1">
      <c r="A31" s="1105"/>
      <c r="B31" s="1060"/>
      <c r="C31" s="1061"/>
      <c r="D31" s="1063"/>
      <c r="E31" s="1063"/>
      <c r="F31" s="1063"/>
      <c r="G31" s="467" t="s">
        <v>236</v>
      </c>
      <c r="H31" s="466">
        <f t="shared" ref="H31:S31" si="3">IF(H29+H30&lt;4,H29+H30,4)</f>
        <v>0</v>
      </c>
      <c r="I31" s="466">
        <f t="shared" si="3"/>
        <v>0</v>
      </c>
      <c r="J31" s="466">
        <f t="shared" si="3"/>
        <v>0</v>
      </c>
      <c r="K31" s="466">
        <f t="shared" si="3"/>
        <v>0</v>
      </c>
      <c r="L31" s="466">
        <f t="shared" si="3"/>
        <v>0</v>
      </c>
      <c r="M31" s="466">
        <f t="shared" si="3"/>
        <v>0</v>
      </c>
      <c r="N31" s="466">
        <f t="shared" si="3"/>
        <v>0</v>
      </c>
      <c r="O31" s="466">
        <f t="shared" si="3"/>
        <v>0</v>
      </c>
      <c r="P31" s="525">
        <f t="shared" si="3"/>
        <v>0</v>
      </c>
      <c r="Q31" s="525">
        <f t="shared" si="3"/>
        <v>0</v>
      </c>
      <c r="R31" s="525">
        <f t="shared" si="3"/>
        <v>0</v>
      </c>
      <c r="S31" s="525">
        <f t="shared" si="3"/>
        <v>0</v>
      </c>
      <c r="T31" s="526">
        <f>SUM(H31:S31)</f>
        <v>0</v>
      </c>
      <c r="U31" s="527"/>
      <c r="V31" s="527"/>
      <c r="W31" s="528"/>
      <c r="X31" s="528"/>
      <c r="Y31" s="528"/>
      <c r="Z31" s="528"/>
      <c r="AA31" s="528"/>
      <c r="AB31" s="528"/>
      <c r="AC31" s="528"/>
      <c r="AD31" s="528"/>
      <c r="AE31" s="462"/>
    </row>
    <row r="32" spans="1:35" ht="20.100000000000001" customHeight="1">
      <c r="F32" s="411"/>
      <c r="G32" s="410"/>
      <c r="H32" s="409"/>
      <c r="I32" s="409"/>
      <c r="J32" s="409"/>
      <c r="K32" s="409"/>
      <c r="L32" s="409"/>
      <c r="M32" s="409"/>
      <c r="N32" s="409"/>
      <c r="O32" s="409"/>
      <c r="P32" s="1120" t="s">
        <v>236</v>
      </c>
      <c r="Q32" s="1121"/>
      <c r="R32" s="1075" t="s">
        <v>237</v>
      </c>
      <c r="S32" s="1075"/>
      <c r="T32" s="529">
        <f t="shared" ref="T32:V34" si="4">T16+T20+T24+T28</f>
        <v>0</v>
      </c>
      <c r="U32" s="530">
        <f t="shared" si="4"/>
        <v>0</v>
      </c>
      <c r="V32" s="531">
        <f t="shared" si="4"/>
        <v>0</v>
      </c>
      <c r="W32" s="532" t="s">
        <v>238</v>
      </c>
      <c r="X32" s="414" t="s">
        <v>239</v>
      </c>
      <c r="Y32" s="533" t="s">
        <v>240</v>
      </c>
      <c r="Z32" s="414" t="s">
        <v>241</v>
      </c>
      <c r="AA32" s="533" t="s">
        <v>242</v>
      </c>
      <c r="AB32" s="414" t="s">
        <v>243</v>
      </c>
      <c r="AC32" s="533" t="s">
        <v>244</v>
      </c>
      <c r="AD32" s="413" t="s">
        <v>170</v>
      </c>
    </row>
    <row r="33" spans="1:37" ht="20.100000000000001" customHeight="1">
      <c r="B33" s="412"/>
      <c r="C33" s="412"/>
      <c r="D33" s="403"/>
      <c r="E33" s="403"/>
      <c r="F33" s="411"/>
      <c r="G33" s="410"/>
      <c r="H33" s="409"/>
      <c r="I33" s="409"/>
      <c r="J33" s="409"/>
      <c r="K33" s="409"/>
      <c r="L33" s="409"/>
      <c r="M33" s="409"/>
      <c r="N33" s="409"/>
      <c r="O33" s="409"/>
      <c r="P33" s="1122"/>
      <c r="Q33" s="1043"/>
      <c r="R33" s="1109" t="s">
        <v>245</v>
      </c>
      <c r="S33" s="1109"/>
      <c r="T33" s="511">
        <f t="shared" si="4"/>
        <v>0</v>
      </c>
      <c r="U33" s="512">
        <f t="shared" si="4"/>
        <v>0</v>
      </c>
      <c r="V33" s="461">
        <f t="shared" si="4"/>
        <v>0</v>
      </c>
      <c r="W33" s="460">
        <f t="shared" ref="W33:AD33" si="5">W17+W21+W25+W29</f>
        <v>0</v>
      </c>
      <c r="X33" s="460">
        <f t="shared" si="5"/>
        <v>0</v>
      </c>
      <c r="Y33" s="460">
        <f t="shared" si="5"/>
        <v>0</v>
      </c>
      <c r="Z33" s="460">
        <f t="shared" si="5"/>
        <v>0</v>
      </c>
      <c r="AA33" s="460">
        <f t="shared" si="5"/>
        <v>0</v>
      </c>
      <c r="AB33" s="460">
        <f t="shared" si="5"/>
        <v>0</v>
      </c>
      <c r="AC33" s="460">
        <f t="shared" si="5"/>
        <v>0</v>
      </c>
      <c r="AD33" s="534">
        <f t="shared" si="5"/>
        <v>0</v>
      </c>
      <c r="AH33" s="538" t="s">
        <v>257</v>
      </c>
      <c r="AI33" s="539">
        <f>T34</f>
        <v>0</v>
      </c>
      <c r="AJ33" s="539">
        <f>U34</f>
        <v>0</v>
      </c>
      <c r="AK33" s="539">
        <f>V34</f>
        <v>0</v>
      </c>
    </row>
    <row r="34" spans="1:37" ht="20.100000000000001" customHeight="1">
      <c r="B34" s="412"/>
      <c r="C34" s="412"/>
      <c r="D34" s="403"/>
      <c r="E34" s="403"/>
      <c r="F34" s="411"/>
      <c r="G34" s="410"/>
      <c r="H34" s="409"/>
      <c r="I34" s="409"/>
      <c r="J34" s="409"/>
      <c r="K34" s="409"/>
      <c r="L34" s="409"/>
      <c r="M34" s="409"/>
      <c r="N34" s="409"/>
      <c r="O34" s="409"/>
      <c r="P34" s="1122"/>
      <c r="Q34" s="1043"/>
      <c r="R34" s="1110" t="s">
        <v>327</v>
      </c>
      <c r="S34" s="1111"/>
      <c r="T34" s="1114">
        <f t="shared" si="4"/>
        <v>0</v>
      </c>
      <c r="U34" s="1116">
        <f t="shared" si="4"/>
        <v>0</v>
      </c>
      <c r="V34" s="1116">
        <f t="shared" si="4"/>
        <v>0</v>
      </c>
      <c r="W34" s="458" t="s">
        <v>258</v>
      </c>
      <c r="X34" s="459" t="s">
        <v>259</v>
      </c>
      <c r="Y34" s="458" t="s">
        <v>260</v>
      </c>
      <c r="Z34" s="459" t="s">
        <v>261</v>
      </c>
      <c r="AA34" s="458" t="s">
        <v>262</v>
      </c>
      <c r="AB34" s="459" t="s">
        <v>263</v>
      </c>
      <c r="AC34" s="458" t="s">
        <v>264</v>
      </c>
      <c r="AD34" s="535" t="s">
        <v>265</v>
      </c>
    </row>
    <row r="35" spans="1:37" ht="20.100000000000001" customHeight="1" thickBot="1">
      <c r="B35" s="412"/>
      <c r="C35" s="412"/>
      <c r="D35" s="403"/>
      <c r="E35" s="403"/>
      <c r="F35" s="411"/>
      <c r="G35" s="410"/>
      <c r="H35" s="409"/>
      <c r="I35" s="409"/>
      <c r="J35" s="409"/>
      <c r="K35" s="409"/>
      <c r="L35" s="409"/>
      <c r="M35" s="409"/>
      <c r="N35" s="409"/>
      <c r="O35" s="409"/>
      <c r="P35" s="1123"/>
      <c r="Q35" s="1124"/>
      <c r="R35" s="1112"/>
      <c r="S35" s="1113"/>
      <c r="T35" s="1115"/>
      <c r="U35" s="1117"/>
      <c r="V35" s="1117"/>
      <c r="W35" s="536">
        <f t="shared" ref="W35:AD35" si="6">W18+W22+W26+W30</f>
        <v>0</v>
      </c>
      <c r="X35" s="536">
        <f t="shared" si="6"/>
        <v>0</v>
      </c>
      <c r="Y35" s="536">
        <f t="shared" si="6"/>
        <v>0</v>
      </c>
      <c r="Z35" s="536">
        <f t="shared" si="6"/>
        <v>0</v>
      </c>
      <c r="AA35" s="536">
        <f t="shared" si="6"/>
        <v>0</v>
      </c>
      <c r="AB35" s="536">
        <f t="shared" si="6"/>
        <v>0</v>
      </c>
      <c r="AC35" s="536">
        <f t="shared" si="6"/>
        <v>0</v>
      </c>
      <c r="AD35" s="537">
        <f t="shared" si="6"/>
        <v>0</v>
      </c>
    </row>
    <row r="36" spans="1:37" ht="20.100000000000001" customHeight="1">
      <c r="B36" s="412"/>
      <c r="C36" s="412"/>
      <c r="D36" s="403"/>
      <c r="E36" s="403"/>
      <c r="F36" s="411"/>
      <c r="G36" s="410"/>
      <c r="H36" s="409"/>
      <c r="I36" s="409"/>
      <c r="J36" s="409"/>
      <c r="K36" s="409"/>
      <c r="L36" s="409"/>
      <c r="M36" s="409"/>
      <c r="N36" s="409"/>
      <c r="O36" s="409"/>
      <c r="P36" s="409"/>
      <c r="Q36" s="409"/>
      <c r="R36" s="410"/>
      <c r="S36" s="410"/>
      <c r="T36" s="409"/>
      <c r="U36" s="457"/>
      <c r="V36" s="457"/>
      <c r="W36" s="456"/>
      <c r="X36" s="456"/>
      <c r="Y36" s="456"/>
      <c r="Z36" s="456"/>
      <c r="AA36" s="456"/>
      <c r="AB36" s="456"/>
      <c r="AC36" s="456"/>
      <c r="AD36" s="456"/>
      <c r="AH36" s="538" t="s">
        <v>313</v>
      </c>
      <c r="AI36" s="538" t="s">
        <v>314</v>
      </c>
    </row>
    <row r="37" spans="1:37" ht="24.95" customHeight="1">
      <c r="B37" s="404"/>
      <c r="C37" s="404"/>
      <c r="D37" s="404"/>
      <c r="E37" s="404"/>
      <c r="F37" s="404"/>
      <c r="G37" s="403"/>
      <c r="T37" s="1118" t="s">
        <v>266</v>
      </c>
      <c r="U37" s="1118"/>
      <c r="V37" s="1118"/>
      <c r="W37" s="1118"/>
      <c r="X37" s="1118"/>
      <c r="Y37" s="1118"/>
      <c r="Z37" s="1118"/>
      <c r="AA37" s="1118"/>
      <c r="AB37" s="1118"/>
      <c r="AC37" s="1118"/>
      <c r="AD37" s="1118"/>
      <c r="AH37" s="539">
        <f>X38</f>
        <v>0</v>
      </c>
      <c r="AI37" s="539">
        <f>AB38</f>
        <v>0</v>
      </c>
    </row>
    <row r="38" spans="1:37" ht="24.95" customHeight="1">
      <c r="A38" s="1119" t="s">
        <v>328</v>
      </c>
      <c r="B38" s="1119"/>
      <c r="C38" s="1119"/>
      <c r="D38" s="1119"/>
      <c r="E38" s="1119"/>
      <c r="F38" s="1119"/>
      <c r="G38" s="1119"/>
      <c r="H38" s="1119"/>
      <c r="I38" s="1119"/>
      <c r="J38" s="1119"/>
      <c r="K38" s="1119"/>
      <c r="L38" s="1119"/>
      <c r="M38" s="1119"/>
      <c r="N38" s="1119"/>
      <c r="O38" s="1119"/>
      <c r="P38" s="1119"/>
      <c r="Q38" s="1119"/>
      <c r="T38" s="1077" t="s">
        <v>318</v>
      </c>
      <c r="U38" s="1078"/>
      <c r="V38" s="1079"/>
      <c r="W38" s="402" t="s">
        <v>166</v>
      </c>
      <c r="X38" s="1070">
        <f>Z33</f>
        <v>0</v>
      </c>
      <c r="Y38" s="1070"/>
      <c r="Z38" s="400" t="s">
        <v>249</v>
      </c>
      <c r="AA38" s="401" t="s">
        <v>250</v>
      </c>
      <c r="AB38" s="1070">
        <f>AD33</f>
        <v>0</v>
      </c>
      <c r="AC38" s="1070"/>
      <c r="AD38" s="400" t="s">
        <v>249</v>
      </c>
      <c r="AH38" s="538" t="s">
        <v>315</v>
      </c>
      <c r="AI38" s="538" t="s">
        <v>316</v>
      </c>
    </row>
    <row r="39" spans="1:37" ht="24.95" customHeight="1">
      <c r="A39" s="1119"/>
      <c r="B39" s="1119"/>
      <c r="C39" s="1119"/>
      <c r="D39" s="1119"/>
      <c r="E39" s="1119"/>
      <c r="F39" s="1119"/>
      <c r="G39" s="1119"/>
      <c r="H39" s="1119"/>
      <c r="I39" s="1119"/>
      <c r="J39" s="1119"/>
      <c r="K39" s="1119"/>
      <c r="L39" s="1119"/>
      <c r="M39" s="1119"/>
      <c r="N39" s="1119"/>
      <c r="O39" s="1119"/>
      <c r="P39" s="1119"/>
      <c r="Q39" s="1119"/>
      <c r="T39" s="1081" t="s">
        <v>319</v>
      </c>
      <c r="U39" s="1082"/>
      <c r="V39" s="1083"/>
      <c r="W39" s="1087" t="s">
        <v>171</v>
      </c>
      <c r="X39" s="1089" t="s">
        <v>252</v>
      </c>
      <c r="Y39" s="1089"/>
      <c r="Z39" s="1090"/>
      <c r="AA39" s="1091" t="s">
        <v>172</v>
      </c>
      <c r="AB39" s="1089" t="s">
        <v>253</v>
      </c>
      <c r="AC39" s="1089"/>
      <c r="AD39" s="1090"/>
      <c r="AH39" s="539">
        <f>X40</f>
        <v>0</v>
      </c>
      <c r="AI39" s="539">
        <f>AB40</f>
        <v>0</v>
      </c>
    </row>
    <row r="40" spans="1:37" ht="24.95" customHeight="1">
      <c r="A40" s="1119"/>
      <c r="B40" s="1119"/>
      <c r="C40" s="1119"/>
      <c r="D40" s="1119"/>
      <c r="E40" s="1119"/>
      <c r="F40" s="1119"/>
      <c r="G40" s="1119"/>
      <c r="H40" s="1119"/>
      <c r="I40" s="1119"/>
      <c r="J40" s="1119"/>
      <c r="K40" s="1119"/>
      <c r="L40" s="1119"/>
      <c r="M40" s="1119"/>
      <c r="N40" s="1119"/>
      <c r="O40" s="1119"/>
      <c r="P40" s="1119"/>
      <c r="Q40" s="1119"/>
      <c r="T40" s="1084"/>
      <c r="U40" s="1085"/>
      <c r="V40" s="1086"/>
      <c r="W40" s="1088"/>
      <c r="X40" s="1036">
        <f>W33+(X33*2)+(Y33*3)</f>
        <v>0</v>
      </c>
      <c r="Y40" s="1036"/>
      <c r="Z40" s="399" t="s">
        <v>254</v>
      </c>
      <c r="AA40" s="1092"/>
      <c r="AB40" s="1036">
        <f>AA33+(AB33*2)+(AC33*3)</f>
        <v>0</v>
      </c>
      <c r="AC40" s="1036"/>
      <c r="AD40" s="399" t="s">
        <v>254</v>
      </c>
    </row>
    <row r="41" spans="1:37" ht="24.95" customHeight="1">
      <c r="A41" s="1119"/>
      <c r="B41" s="1119"/>
      <c r="C41" s="1119"/>
      <c r="D41" s="1119"/>
      <c r="E41" s="1119"/>
      <c r="F41" s="1119"/>
      <c r="G41" s="1119"/>
      <c r="H41" s="1119"/>
      <c r="I41" s="1119"/>
      <c r="J41" s="1119"/>
      <c r="K41" s="1119"/>
      <c r="L41" s="1119"/>
      <c r="M41" s="1119"/>
      <c r="N41" s="1119"/>
      <c r="O41" s="1119"/>
      <c r="P41" s="1119"/>
      <c r="Q41" s="1119"/>
      <c r="R41" s="398"/>
      <c r="S41" s="398"/>
      <c r="T41" s="398"/>
      <c r="W41" s="398"/>
      <c r="X41" s="398"/>
      <c r="Y41" s="398"/>
      <c r="Z41" s="398"/>
      <c r="AA41" s="398"/>
      <c r="AB41" s="398"/>
      <c r="AC41" s="398"/>
      <c r="AD41" s="398"/>
      <c r="AE41" s="398"/>
    </row>
    <row r="42" spans="1:37" ht="24.95" customHeight="1">
      <c r="A42" s="1119"/>
      <c r="B42" s="1119"/>
      <c r="C42" s="1119"/>
      <c r="D42" s="1119"/>
      <c r="E42" s="1119"/>
      <c r="F42" s="1119"/>
      <c r="G42" s="1119"/>
      <c r="H42" s="1119"/>
      <c r="I42" s="1119"/>
      <c r="J42" s="1119"/>
      <c r="K42" s="1119"/>
      <c r="L42" s="1119"/>
      <c r="M42" s="1119"/>
      <c r="N42" s="1119"/>
      <c r="O42" s="1119"/>
      <c r="P42" s="1119"/>
      <c r="Q42" s="1119"/>
      <c r="T42" s="1118" t="s">
        <v>267</v>
      </c>
      <c r="U42" s="1118"/>
      <c r="V42" s="1118"/>
      <c r="W42" s="1118"/>
      <c r="X42" s="1118"/>
      <c r="Y42" s="1118"/>
      <c r="Z42" s="1118"/>
      <c r="AA42" s="1118"/>
      <c r="AB42" s="1118"/>
      <c r="AC42" s="1118"/>
      <c r="AD42" s="1118"/>
    </row>
    <row r="43" spans="1:37" ht="24.95" customHeight="1">
      <c r="D43" s="397"/>
      <c r="T43" s="1077" t="s">
        <v>318</v>
      </c>
      <c r="U43" s="1078"/>
      <c r="V43" s="1079"/>
      <c r="W43" s="402" t="s">
        <v>261</v>
      </c>
      <c r="X43" s="1070">
        <f>Z35</f>
        <v>0</v>
      </c>
      <c r="Y43" s="1070"/>
      <c r="Z43" s="400" t="s">
        <v>249</v>
      </c>
      <c r="AA43" s="401" t="s">
        <v>265</v>
      </c>
      <c r="AB43" s="1070">
        <f>AD35</f>
        <v>0</v>
      </c>
      <c r="AC43" s="1070"/>
      <c r="AD43" s="400" t="s">
        <v>249</v>
      </c>
      <c r="AH43" s="538" t="s">
        <v>329</v>
      </c>
      <c r="AI43" s="538" t="s">
        <v>330</v>
      </c>
    </row>
    <row r="44" spans="1:37" ht="24.95" customHeight="1">
      <c r="D44" s="397"/>
      <c r="T44" s="1081" t="s">
        <v>319</v>
      </c>
      <c r="U44" s="1082"/>
      <c r="V44" s="1083"/>
      <c r="W44" s="1087" t="s">
        <v>268</v>
      </c>
      <c r="X44" s="1089" t="s">
        <v>269</v>
      </c>
      <c r="Y44" s="1089"/>
      <c r="Z44" s="1090"/>
      <c r="AA44" s="1091" t="s">
        <v>270</v>
      </c>
      <c r="AB44" s="1089" t="s">
        <v>271</v>
      </c>
      <c r="AC44" s="1089"/>
      <c r="AD44" s="1090"/>
      <c r="AH44" s="539">
        <f>X43</f>
        <v>0</v>
      </c>
      <c r="AI44" s="539">
        <f>AB43</f>
        <v>0</v>
      </c>
    </row>
    <row r="45" spans="1:37" ht="24.95" customHeight="1">
      <c r="T45" s="1084"/>
      <c r="U45" s="1085"/>
      <c r="V45" s="1086"/>
      <c r="W45" s="1088"/>
      <c r="X45" s="1036">
        <f>W35+(X35*2)+(Y35*3)</f>
        <v>0</v>
      </c>
      <c r="Y45" s="1036"/>
      <c r="Z45" s="399" t="s">
        <v>254</v>
      </c>
      <c r="AA45" s="1092"/>
      <c r="AB45" s="1036">
        <f>AA35+(AB35*2)+(AC35*3)</f>
        <v>0</v>
      </c>
      <c r="AC45" s="1036"/>
      <c r="AD45" s="399" t="s">
        <v>254</v>
      </c>
      <c r="AH45" s="538" t="s">
        <v>331</v>
      </c>
      <c r="AI45" s="538" t="s">
        <v>332</v>
      </c>
    </row>
    <row r="46" spans="1:37" ht="15" customHeight="1">
      <c r="AH46" s="539">
        <f>X45</f>
        <v>0</v>
      </c>
      <c r="AI46" s="539">
        <f>AB45</f>
        <v>0</v>
      </c>
    </row>
    <row r="49" s="395" customFormat="1" ht="12"/>
    <row r="50" s="395" customFormat="1" ht="12"/>
    <row r="51" s="395" customFormat="1" ht="12"/>
    <row r="52" s="395" customFormat="1" ht="12"/>
    <row r="53" s="395" customFormat="1" ht="12"/>
    <row r="54" s="395" customFormat="1" ht="12"/>
    <row r="55" s="395" customFormat="1" ht="12"/>
    <row r="57" s="395" customFormat="1" ht="12"/>
    <row r="58" s="395" customFormat="1" ht="12"/>
    <row r="65" s="395" customFormat="1" ht="12"/>
    <row r="66" s="395" customFormat="1" ht="12"/>
    <row r="67" s="395" customFormat="1" ht="12"/>
    <row r="68" s="395" customFormat="1" ht="12"/>
    <row r="69" s="395" customFormat="1" ht="12"/>
    <row r="70" s="395" customFormat="1" ht="12"/>
    <row r="71" s="395" customFormat="1" ht="12"/>
    <row r="72" s="395" customFormat="1" ht="12"/>
    <row r="73" s="395" customFormat="1" ht="12"/>
    <row r="74" s="395" customFormat="1" ht="12"/>
    <row r="75" s="395" customFormat="1" ht="12"/>
    <row r="76" s="395" customFormat="1" ht="12"/>
    <row r="77" s="395" customFormat="1" ht="12"/>
    <row r="78" s="395" customFormat="1" ht="12"/>
    <row r="79" s="395" customFormat="1" ht="12"/>
    <row r="80" s="395" customFormat="1" ht="12"/>
    <row r="81" s="395" customFormat="1" ht="12"/>
    <row r="82" s="395" customFormat="1" ht="12"/>
    <row r="83" s="395" customFormat="1" ht="12"/>
    <row r="84" s="395" customFormat="1" ht="12"/>
    <row r="85" s="395" customFormat="1" ht="12"/>
    <row r="86" s="395" customFormat="1" ht="12"/>
    <row r="87" s="395" customFormat="1" ht="12"/>
    <row r="88" s="395" customFormat="1" ht="12"/>
    <row r="89" s="395" customFormat="1" ht="12"/>
    <row r="90" s="395" customFormat="1" ht="12"/>
    <row r="91" s="395" customFormat="1" ht="12"/>
    <row r="94" s="395" customFormat="1" ht="12"/>
    <row r="95" s="395" customFormat="1" ht="12"/>
  </sheetData>
  <mergeCells count="73">
    <mergeCell ref="T43:V43"/>
    <mergeCell ref="X43:Y43"/>
    <mergeCell ref="AB43:AC43"/>
    <mergeCell ref="T44:V45"/>
    <mergeCell ref="W44:W45"/>
    <mergeCell ref="X44:Z44"/>
    <mergeCell ref="AA44:AA45"/>
    <mergeCell ref="AB44:AD44"/>
    <mergeCell ref="X45:Y45"/>
    <mergeCell ref="AB45:AC45"/>
    <mergeCell ref="U34:U35"/>
    <mergeCell ref="V34:V35"/>
    <mergeCell ref="T37:AD37"/>
    <mergeCell ref="A38:Q42"/>
    <mergeCell ref="T38:V38"/>
    <mergeCell ref="X38:Y38"/>
    <mergeCell ref="AB38:AC38"/>
    <mergeCell ref="T39:V40"/>
    <mergeCell ref="W39:W40"/>
    <mergeCell ref="X39:Z39"/>
    <mergeCell ref="AA39:AA40"/>
    <mergeCell ref="AB39:AD39"/>
    <mergeCell ref="X40:Y40"/>
    <mergeCell ref="AB40:AC40"/>
    <mergeCell ref="T42:AD42"/>
    <mergeCell ref="P32:Q35"/>
    <mergeCell ref="R32:S32"/>
    <mergeCell ref="R33:S33"/>
    <mergeCell ref="R34:S35"/>
    <mergeCell ref="T34:T35"/>
    <mergeCell ref="A28:A31"/>
    <mergeCell ref="B28:C31"/>
    <mergeCell ref="D28:D31"/>
    <mergeCell ref="E28:E31"/>
    <mergeCell ref="F28:F31"/>
    <mergeCell ref="A24:A27"/>
    <mergeCell ref="B24:C27"/>
    <mergeCell ref="D24:D27"/>
    <mergeCell ref="E24:E27"/>
    <mergeCell ref="F24:F27"/>
    <mergeCell ref="A20:A23"/>
    <mergeCell ref="B20:C23"/>
    <mergeCell ref="D20:D23"/>
    <mergeCell ref="E20:E23"/>
    <mergeCell ref="F20:F23"/>
    <mergeCell ref="A16:A19"/>
    <mergeCell ref="B16:C19"/>
    <mergeCell ref="D16:D19"/>
    <mergeCell ref="E16:E19"/>
    <mergeCell ref="F16:F19"/>
    <mergeCell ref="G13:G15"/>
    <mergeCell ref="H13:T14"/>
    <mergeCell ref="U13:V14"/>
    <mergeCell ref="W13:AD13"/>
    <mergeCell ref="AE13:AE15"/>
    <mergeCell ref="W14:Z14"/>
    <mergeCell ref="AA14:AD14"/>
    <mergeCell ref="A13:A15"/>
    <mergeCell ref="B13:C15"/>
    <mergeCell ref="D13:D15"/>
    <mergeCell ref="E13:E15"/>
    <mergeCell ref="F13:F15"/>
    <mergeCell ref="B9:G9"/>
    <mergeCell ref="I9:J9"/>
    <mergeCell ref="K9:L9"/>
    <mergeCell ref="W12:AE12"/>
    <mergeCell ref="D11:G11"/>
    <mergeCell ref="A1:B1"/>
    <mergeCell ref="B3:AE3"/>
    <mergeCell ref="A5:B5"/>
    <mergeCell ref="I8:J8"/>
    <mergeCell ref="K8:L8"/>
    <mergeCell ref="B8:E8"/>
  </mergeCells>
  <phoneticPr fontId="4"/>
  <conditionalFormatting sqref="A16:B16">
    <cfRule type="containsBlanks" dxfId="147" priority="19" stopIfTrue="1">
      <formula>LEN(TRIM(A16))=0</formula>
    </cfRule>
  </conditionalFormatting>
  <conditionalFormatting sqref="A20:B20">
    <cfRule type="containsBlanks" dxfId="146" priority="13" stopIfTrue="1">
      <formula>LEN(TRIM(A20))=0</formula>
    </cfRule>
  </conditionalFormatting>
  <conditionalFormatting sqref="A24:B24">
    <cfRule type="containsBlanks" dxfId="145" priority="12" stopIfTrue="1">
      <formula>LEN(TRIM(A24))=0</formula>
    </cfRule>
  </conditionalFormatting>
  <conditionalFormatting sqref="A28:B28">
    <cfRule type="containsBlanks" dxfId="144" priority="11" stopIfTrue="1">
      <formula>LEN(TRIM(A28))=0</formula>
    </cfRule>
  </conditionalFormatting>
  <conditionalFormatting sqref="B7:B8 F8:G8">
    <cfRule type="containsBlanks" dxfId="143" priority="1" stopIfTrue="1">
      <formula>LEN(TRIM(B7))=0</formula>
    </cfRule>
  </conditionalFormatting>
  <conditionalFormatting sqref="B10:B11 D10:D11">
    <cfRule type="containsBlanks" dxfId="142" priority="15" stopIfTrue="1">
      <formula>LEN(TRIM(B10))=0</formula>
    </cfRule>
  </conditionalFormatting>
  <conditionalFormatting sqref="B9:G9 F10">
    <cfRule type="containsBlanks" dxfId="141" priority="20" stopIfTrue="1">
      <formula>LEN(TRIM(B9))=0</formula>
    </cfRule>
  </conditionalFormatting>
  <conditionalFormatting sqref="D16:F31">
    <cfRule type="containsBlanks" dxfId="140" priority="16" stopIfTrue="1">
      <formula>LEN(TRIM(D16))=0</formula>
    </cfRule>
  </conditionalFormatting>
  <conditionalFormatting sqref="H16:S18">
    <cfRule type="containsBlanks" dxfId="139" priority="10">
      <formula>LEN(TRIM(H16))=0</formula>
    </cfRule>
  </conditionalFormatting>
  <conditionalFormatting sqref="H20:S22">
    <cfRule type="containsBlanks" dxfId="138" priority="9">
      <formula>LEN(TRIM(H20))=0</formula>
    </cfRule>
  </conditionalFormatting>
  <conditionalFormatting sqref="H24:S26">
    <cfRule type="containsBlanks" dxfId="137" priority="8">
      <formula>LEN(TRIM(H24))=0</formula>
    </cfRule>
  </conditionalFormatting>
  <conditionalFormatting sqref="K8:L9">
    <cfRule type="expression" dxfId="136" priority="2">
      <formula>IF($AI$17="入力不可",TRUE,FALSE)</formula>
    </cfRule>
  </conditionalFormatting>
  <conditionalFormatting sqref="U16:V18">
    <cfRule type="containsBlanks" dxfId="135" priority="7">
      <formula>LEN(TRIM(U16))=0</formula>
    </cfRule>
  </conditionalFormatting>
  <conditionalFormatting sqref="U20:V22">
    <cfRule type="containsBlanks" dxfId="134" priority="6">
      <formula>LEN(TRIM(U20))=0</formula>
    </cfRule>
  </conditionalFormatting>
  <conditionalFormatting sqref="U24:V26">
    <cfRule type="containsBlanks" dxfId="133" priority="5">
      <formula>LEN(TRIM(U24))=0</formula>
    </cfRule>
  </conditionalFormatting>
  <conditionalFormatting sqref="U28:V30">
    <cfRule type="containsBlanks" dxfId="132" priority="4">
      <formula>LEN(TRIM(U28))=0</formula>
    </cfRule>
  </conditionalFormatting>
  <conditionalFormatting sqref="W17:AD18 W21:AD22 W25:AD26 W29:AD30">
    <cfRule type="containsBlanks" dxfId="131" priority="3">
      <formula>LEN(TRIM(W17))=0</formula>
    </cfRule>
  </conditionalFormatting>
  <dataValidations count="6">
    <dataValidation allowBlank="1" showErrorMessage="1" sqref="A16:A31" xr:uid="{00000000-0002-0000-0800-000001000000}"/>
    <dataValidation type="list" allowBlank="1" showInputMessage="1" sqref="H16:S16 H20:S20 H24:S24 H28:S28" xr:uid="{00000000-0002-0000-0800-000002000000}">
      <formula1>"→,内,救,地,外,小,産,麻,精,選"</formula1>
    </dataValidation>
    <dataValidation type="list" allowBlank="1" showInputMessage="1" showErrorMessage="1" sqref="F20:F31" xr:uid="{00000000-0002-0000-0800-000003000000}">
      <formula1>"第1種,第2種,第3種,第4種,第5種"</formula1>
    </dataValidation>
    <dataValidation type="list" allowBlank="1" showInputMessage="1" showErrorMessage="1" errorTitle="！入力不要！" error="地域種別が第３種、第４種及び第５種に該当する場合は入力不要です。" sqref="F16:F19" xr:uid="{1367F60E-3705-4A26-AEBD-3C34415B47B2}">
      <formula1>"第1種,第2種,第3種,第4種,第5種"</formula1>
    </dataValidation>
    <dataValidation type="list" allowBlank="1" showInputMessage="1" showErrorMessage="1" sqref="G8" xr:uid="{75BE1D0F-7B2E-4D80-9516-C37373E6D448}">
      <formula1>"第１種,第２種,第３種,第４種,第５種"</formula1>
    </dataValidation>
    <dataValidation type="list" allowBlank="1" showInputMessage="1" showErrorMessage="1" sqref="K8:L9" xr:uid="{86B32F11-9F81-4DC6-A771-B7CB67975939}">
      <formula1>"○,×"</formula1>
    </dataValidation>
  </dataValidations>
  <printOptions horizontalCentered="1"/>
  <pageMargins left="0.25" right="0.25" top="0.75" bottom="0.75" header="0.3" footer="0.3"/>
  <pageSetup paperSize="9" scale="51"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2">
    <tabColor rgb="FF00B0F0"/>
  </sheetPr>
  <dimension ref="A1:G37"/>
  <sheetViews>
    <sheetView showZeros="0" view="pageBreakPreview" zoomScale="90" zoomScaleNormal="100" zoomScaleSheetLayoutView="90" workbookViewId="0">
      <selection activeCell="B12" sqref="B12"/>
    </sheetView>
  </sheetViews>
  <sheetFormatPr defaultRowHeight="15" customHeight="1"/>
  <cols>
    <col min="1" max="1" width="28.25" style="108" customWidth="1"/>
    <col min="2" max="2" width="14.625" style="44" customWidth="1"/>
    <col min="3" max="3" width="9.375" style="44" bestFit="1" customWidth="1"/>
    <col min="4" max="4" width="3.625" style="108" customWidth="1"/>
    <col min="5" max="5" width="9.375" style="44" customWidth="1"/>
    <col min="6" max="6" width="10.875" style="44" customWidth="1"/>
    <col min="7" max="7" width="22.625" style="108" customWidth="1"/>
    <col min="8" max="256" width="9" style="108"/>
    <col min="257" max="257" width="25.625" style="108" customWidth="1"/>
    <col min="258" max="258" width="12.625" style="108" customWidth="1"/>
    <col min="259" max="259" width="9.375" style="108" bestFit="1" customWidth="1"/>
    <col min="260" max="260" width="3.625" style="108" customWidth="1"/>
    <col min="261" max="261" width="9.375" style="108" customWidth="1"/>
    <col min="262" max="262" width="6.375" style="108" customWidth="1"/>
    <col min="263" max="263" width="22.625" style="108" customWidth="1"/>
    <col min="264" max="512" width="9" style="108"/>
    <col min="513" max="513" width="25.625" style="108" customWidth="1"/>
    <col min="514" max="514" width="12.625" style="108" customWidth="1"/>
    <col min="515" max="515" width="9.375" style="108" bestFit="1" customWidth="1"/>
    <col min="516" max="516" width="3.625" style="108" customWidth="1"/>
    <col min="517" max="517" width="9.375" style="108" customWidth="1"/>
    <col min="518" max="518" width="6.375" style="108" customWidth="1"/>
    <col min="519" max="519" width="22.625" style="108" customWidth="1"/>
    <col min="520" max="768" width="9" style="108"/>
    <col min="769" max="769" width="25.625" style="108" customWidth="1"/>
    <col min="770" max="770" width="12.625" style="108" customWidth="1"/>
    <col min="771" max="771" width="9.375" style="108" bestFit="1" customWidth="1"/>
    <col min="772" max="772" width="3.625" style="108" customWidth="1"/>
    <col min="773" max="773" width="9.375" style="108" customWidth="1"/>
    <col min="774" max="774" width="6.375" style="108" customWidth="1"/>
    <col min="775" max="775" width="22.625" style="108" customWidth="1"/>
    <col min="776" max="1024" width="9" style="108"/>
    <col min="1025" max="1025" width="25.625" style="108" customWidth="1"/>
    <col min="1026" max="1026" width="12.625" style="108" customWidth="1"/>
    <col min="1027" max="1027" width="9.375" style="108" bestFit="1" customWidth="1"/>
    <col min="1028" max="1028" width="3.625" style="108" customWidth="1"/>
    <col min="1029" max="1029" width="9.375" style="108" customWidth="1"/>
    <col min="1030" max="1030" width="6.375" style="108" customWidth="1"/>
    <col min="1031" max="1031" width="22.625" style="108" customWidth="1"/>
    <col min="1032" max="1280" width="9" style="108"/>
    <col min="1281" max="1281" width="25.625" style="108" customWidth="1"/>
    <col min="1282" max="1282" width="12.625" style="108" customWidth="1"/>
    <col min="1283" max="1283" width="9.375" style="108" bestFit="1" customWidth="1"/>
    <col min="1284" max="1284" width="3.625" style="108" customWidth="1"/>
    <col min="1285" max="1285" width="9.375" style="108" customWidth="1"/>
    <col min="1286" max="1286" width="6.375" style="108" customWidth="1"/>
    <col min="1287" max="1287" width="22.625" style="108" customWidth="1"/>
    <col min="1288" max="1536" width="9" style="108"/>
    <col min="1537" max="1537" width="25.625" style="108" customWidth="1"/>
    <col min="1538" max="1538" width="12.625" style="108" customWidth="1"/>
    <col min="1539" max="1539" width="9.375" style="108" bestFit="1" customWidth="1"/>
    <col min="1540" max="1540" width="3.625" style="108" customWidth="1"/>
    <col min="1541" max="1541" width="9.375" style="108" customWidth="1"/>
    <col min="1542" max="1542" width="6.375" style="108" customWidth="1"/>
    <col min="1543" max="1543" width="22.625" style="108" customWidth="1"/>
    <col min="1544" max="1792" width="9" style="108"/>
    <col min="1793" max="1793" width="25.625" style="108" customWidth="1"/>
    <col min="1794" max="1794" width="12.625" style="108" customWidth="1"/>
    <col min="1795" max="1795" width="9.375" style="108" bestFit="1" customWidth="1"/>
    <col min="1796" max="1796" width="3.625" style="108" customWidth="1"/>
    <col min="1797" max="1797" width="9.375" style="108" customWidth="1"/>
    <col min="1798" max="1798" width="6.375" style="108" customWidth="1"/>
    <col min="1799" max="1799" width="22.625" style="108" customWidth="1"/>
    <col min="1800" max="2048" width="9" style="108"/>
    <col min="2049" max="2049" width="25.625" style="108" customWidth="1"/>
    <col min="2050" max="2050" width="12.625" style="108" customWidth="1"/>
    <col min="2051" max="2051" width="9.375" style="108" bestFit="1" customWidth="1"/>
    <col min="2052" max="2052" width="3.625" style="108" customWidth="1"/>
    <col min="2053" max="2053" width="9.375" style="108" customWidth="1"/>
    <col min="2054" max="2054" width="6.375" style="108" customWidth="1"/>
    <col min="2055" max="2055" width="22.625" style="108" customWidth="1"/>
    <col min="2056" max="2304" width="9" style="108"/>
    <col min="2305" max="2305" width="25.625" style="108" customWidth="1"/>
    <col min="2306" max="2306" width="12.625" style="108" customWidth="1"/>
    <col min="2307" max="2307" width="9.375" style="108" bestFit="1" customWidth="1"/>
    <col min="2308" max="2308" width="3.625" style="108" customWidth="1"/>
    <col min="2309" max="2309" width="9.375" style="108" customWidth="1"/>
    <col min="2310" max="2310" width="6.375" style="108" customWidth="1"/>
    <col min="2311" max="2311" width="22.625" style="108" customWidth="1"/>
    <col min="2312" max="2560" width="9" style="108"/>
    <col min="2561" max="2561" width="25.625" style="108" customWidth="1"/>
    <col min="2562" max="2562" width="12.625" style="108" customWidth="1"/>
    <col min="2563" max="2563" width="9.375" style="108" bestFit="1" customWidth="1"/>
    <col min="2564" max="2564" width="3.625" style="108" customWidth="1"/>
    <col min="2565" max="2565" width="9.375" style="108" customWidth="1"/>
    <col min="2566" max="2566" width="6.375" style="108" customWidth="1"/>
    <col min="2567" max="2567" width="22.625" style="108" customWidth="1"/>
    <col min="2568" max="2816" width="9" style="108"/>
    <col min="2817" max="2817" width="25.625" style="108" customWidth="1"/>
    <col min="2818" max="2818" width="12.625" style="108" customWidth="1"/>
    <col min="2819" max="2819" width="9.375" style="108" bestFit="1" customWidth="1"/>
    <col min="2820" max="2820" width="3.625" style="108" customWidth="1"/>
    <col min="2821" max="2821" width="9.375" style="108" customWidth="1"/>
    <col min="2822" max="2822" width="6.375" style="108" customWidth="1"/>
    <col min="2823" max="2823" width="22.625" style="108" customWidth="1"/>
    <col min="2824" max="3072" width="9" style="108"/>
    <col min="3073" max="3073" width="25.625" style="108" customWidth="1"/>
    <col min="3074" max="3074" width="12.625" style="108" customWidth="1"/>
    <col min="3075" max="3075" width="9.375" style="108" bestFit="1" customWidth="1"/>
    <col min="3076" max="3076" width="3.625" style="108" customWidth="1"/>
    <col min="3077" max="3077" width="9.375" style="108" customWidth="1"/>
    <col min="3078" max="3078" width="6.375" style="108" customWidth="1"/>
    <col min="3079" max="3079" width="22.625" style="108" customWidth="1"/>
    <col min="3080" max="3328" width="9" style="108"/>
    <col min="3329" max="3329" width="25.625" style="108" customWidth="1"/>
    <col min="3330" max="3330" width="12.625" style="108" customWidth="1"/>
    <col min="3331" max="3331" width="9.375" style="108" bestFit="1" customWidth="1"/>
    <col min="3332" max="3332" width="3.625" style="108" customWidth="1"/>
    <col min="3333" max="3333" width="9.375" style="108" customWidth="1"/>
    <col min="3334" max="3334" width="6.375" style="108" customWidth="1"/>
    <col min="3335" max="3335" width="22.625" style="108" customWidth="1"/>
    <col min="3336" max="3584" width="9" style="108"/>
    <col min="3585" max="3585" width="25.625" style="108" customWidth="1"/>
    <col min="3586" max="3586" width="12.625" style="108" customWidth="1"/>
    <col min="3587" max="3587" width="9.375" style="108" bestFit="1" customWidth="1"/>
    <col min="3588" max="3588" width="3.625" style="108" customWidth="1"/>
    <col min="3589" max="3589" width="9.375" style="108" customWidth="1"/>
    <col min="3590" max="3590" width="6.375" style="108" customWidth="1"/>
    <col min="3591" max="3591" width="22.625" style="108" customWidth="1"/>
    <col min="3592" max="3840" width="9" style="108"/>
    <col min="3841" max="3841" width="25.625" style="108" customWidth="1"/>
    <col min="3842" max="3842" width="12.625" style="108" customWidth="1"/>
    <col min="3843" max="3843" width="9.375" style="108" bestFit="1" customWidth="1"/>
    <col min="3844" max="3844" width="3.625" style="108" customWidth="1"/>
    <col min="3845" max="3845" width="9.375" style="108" customWidth="1"/>
    <col min="3846" max="3846" width="6.375" style="108" customWidth="1"/>
    <col min="3847" max="3847" width="22.625" style="108" customWidth="1"/>
    <col min="3848" max="4096" width="9" style="108"/>
    <col min="4097" max="4097" width="25.625" style="108" customWidth="1"/>
    <col min="4098" max="4098" width="12.625" style="108" customWidth="1"/>
    <col min="4099" max="4099" width="9.375" style="108" bestFit="1" customWidth="1"/>
    <col min="4100" max="4100" width="3.625" style="108" customWidth="1"/>
    <col min="4101" max="4101" width="9.375" style="108" customWidth="1"/>
    <col min="4102" max="4102" width="6.375" style="108" customWidth="1"/>
    <col min="4103" max="4103" width="22.625" style="108" customWidth="1"/>
    <col min="4104" max="4352" width="9" style="108"/>
    <col min="4353" max="4353" width="25.625" style="108" customWidth="1"/>
    <col min="4354" max="4354" width="12.625" style="108" customWidth="1"/>
    <col min="4355" max="4355" width="9.375" style="108" bestFit="1" customWidth="1"/>
    <col min="4356" max="4356" width="3.625" style="108" customWidth="1"/>
    <col min="4357" max="4357" width="9.375" style="108" customWidth="1"/>
    <col min="4358" max="4358" width="6.375" style="108" customWidth="1"/>
    <col min="4359" max="4359" width="22.625" style="108" customWidth="1"/>
    <col min="4360" max="4608" width="9" style="108"/>
    <col min="4609" max="4609" width="25.625" style="108" customWidth="1"/>
    <col min="4610" max="4610" width="12.625" style="108" customWidth="1"/>
    <col min="4611" max="4611" width="9.375" style="108" bestFit="1" customWidth="1"/>
    <col min="4612" max="4612" width="3.625" style="108" customWidth="1"/>
    <col min="4613" max="4613" width="9.375" style="108" customWidth="1"/>
    <col min="4614" max="4614" width="6.375" style="108" customWidth="1"/>
    <col min="4615" max="4615" width="22.625" style="108" customWidth="1"/>
    <col min="4616" max="4864" width="9" style="108"/>
    <col min="4865" max="4865" width="25.625" style="108" customWidth="1"/>
    <col min="4866" max="4866" width="12.625" style="108" customWidth="1"/>
    <col min="4867" max="4867" width="9.375" style="108" bestFit="1" customWidth="1"/>
    <col min="4868" max="4868" width="3.625" style="108" customWidth="1"/>
    <col min="4869" max="4869" width="9.375" style="108" customWidth="1"/>
    <col min="4870" max="4870" width="6.375" style="108" customWidth="1"/>
    <col min="4871" max="4871" width="22.625" style="108" customWidth="1"/>
    <col min="4872" max="5120" width="9" style="108"/>
    <col min="5121" max="5121" width="25.625" style="108" customWidth="1"/>
    <col min="5122" max="5122" width="12.625" style="108" customWidth="1"/>
    <col min="5123" max="5123" width="9.375" style="108" bestFit="1" customWidth="1"/>
    <col min="5124" max="5124" width="3.625" style="108" customWidth="1"/>
    <col min="5125" max="5125" width="9.375" style="108" customWidth="1"/>
    <col min="5126" max="5126" width="6.375" style="108" customWidth="1"/>
    <col min="5127" max="5127" width="22.625" style="108" customWidth="1"/>
    <col min="5128" max="5376" width="9" style="108"/>
    <col min="5377" max="5377" width="25.625" style="108" customWidth="1"/>
    <col min="5378" max="5378" width="12.625" style="108" customWidth="1"/>
    <col min="5379" max="5379" width="9.375" style="108" bestFit="1" customWidth="1"/>
    <col min="5380" max="5380" width="3.625" style="108" customWidth="1"/>
    <col min="5381" max="5381" width="9.375" style="108" customWidth="1"/>
    <col min="5382" max="5382" width="6.375" style="108" customWidth="1"/>
    <col min="5383" max="5383" width="22.625" style="108" customWidth="1"/>
    <col min="5384" max="5632" width="9" style="108"/>
    <col min="5633" max="5633" width="25.625" style="108" customWidth="1"/>
    <col min="5634" max="5634" width="12.625" style="108" customWidth="1"/>
    <col min="5635" max="5635" width="9.375" style="108" bestFit="1" customWidth="1"/>
    <col min="5636" max="5636" width="3.625" style="108" customWidth="1"/>
    <col min="5637" max="5637" width="9.375" style="108" customWidth="1"/>
    <col min="5638" max="5638" width="6.375" style="108" customWidth="1"/>
    <col min="5639" max="5639" width="22.625" style="108" customWidth="1"/>
    <col min="5640" max="5888" width="9" style="108"/>
    <col min="5889" max="5889" width="25.625" style="108" customWidth="1"/>
    <col min="5890" max="5890" width="12.625" style="108" customWidth="1"/>
    <col min="5891" max="5891" width="9.375" style="108" bestFit="1" customWidth="1"/>
    <col min="5892" max="5892" width="3.625" style="108" customWidth="1"/>
    <col min="5893" max="5893" width="9.375" style="108" customWidth="1"/>
    <col min="5894" max="5894" width="6.375" style="108" customWidth="1"/>
    <col min="5895" max="5895" width="22.625" style="108" customWidth="1"/>
    <col min="5896" max="6144" width="9" style="108"/>
    <col min="6145" max="6145" width="25.625" style="108" customWidth="1"/>
    <col min="6146" max="6146" width="12.625" style="108" customWidth="1"/>
    <col min="6147" max="6147" width="9.375" style="108" bestFit="1" customWidth="1"/>
    <col min="6148" max="6148" width="3.625" style="108" customWidth="1"/>
    <col min="6149" max="6149" width="9.375" style="108" customWidth="1"/>
    <col min="6150" max="6150" width="6.375" style="108" customWidth="1"/>
    <col min="6151" max="6151" width="22.625" style="108" customWidth="1"/>
    <col min="6152" max="6400" width="9" style="108"/>
    <col min="6401" max="6401" width="25.625" style="108" customWidth="1"/>
    <col min="6402" max="6402" width="12.625" style="108" customWidth="1"/>
    <col min="6403" max="6403" width="9.375" style="108" bestFit="1" customWidth="1"/>
    <col min="6404" max="6404" width="3.625" style="108" customWidth="1"/>
    <col min="6405" max="6405" width="9.375" style="108" customWidth="1"/>
    <col min="6406" max="6406" width="6.375" style="108" customWidth="1"/>
    <col min="6407" max="6407" width="22.625" style="108" customWidth="1"/>
    <col min="6408" max="6656" width="9" style="108"/>
    <col min="6657" max="6657" width="25.625" style="108" customWidth="1"/>
    <col min="6658" max="6658" width="12.625" style="108" customWidth="1"/>
    <col min="6659" max="6659" width="9.375" style="108" bestFit="1" customWidth="1"/>
    <col min="6660" max="6660" width="3.625" style="108" customWidth="1"/>
    <col min="6661" max="6661" width="9.375" style="108" customWidth="1"/>
    <col min="6662" max="6662" width="6.375" style="108" customWidth="1"/>
    <col min="6663" max="6663" width="22.625" style="108" customWidth="1"/>
    <col min="6664" max="6912" width="9" style="108"/>
    <col min="6913" max="6913" width="25.625" style="108" customWidth="1"/>
    <col min="6914" max="6914" width="12.625" style="108" customWidth="1"/>
    <col min="6915" max="6915" width="9.375" style="108" bestFit="1" customWidth="1"/>
    <col min="6916" max="6916" width="3.625" style="108" customWidth="1"/>
    <col min="6917" max="6917" width="9.375" style="108" customWidth="1"/>
    <col min="6918" max="6918" width="6.375" style="108" customWidth="1"/>
    <col min="6919" max="6919" width="22.625" style="108" customWidth="1"/>
    <col min="6920" max="7168" width="9" style="108"/>
    <col min="7169" max="7169" width="25.625" style="108" customWidth="1"/>
    <col min="7170" max="7170" width="12.625" style="108" customWidth="1"/>
    <col min="7171" max="7171" width="9.375" style="108" bestFit="1" customWidth="1"/>
    <col min="7172" max="7172" width="3.625" style="108" customWidth="1"/>
    <col min="7173" max="7173" width="9.375" style="108" customWidth="1"/>
    <col min="7174" max="7174" width="6.375" style="108" customWidth="1"/>
    <col min="7175" max="7175" width="22.625" style="108" customWidth="1"/>
    <col min="7176" max="7424" width="9" style="108"/>
    <col min="7425" max="7425" width="25.625" style="108" customWidth="1"/>
    <col min="7426" max="7426" width="12.625" style="108" customWidth="1"/>
    <col min="7427" max="7427" width="9.375" style="108" bestFit="1" customWidth="1"/>
    <col min="7428" max="7428" width="3.625" style="108" customWidth="1"/>
    <col min="7429" max="7429" width="9.375" style="108" customWidth="1"/>
    <col min="7430" max="7430" width="6.375" style="108" customWidth="1"/>
    <col min="7431" max="7431" width="22.625" style="108" customWidth="1"/>
    <col min="7432" max="7680" width="9" style="108"/>
    <col min="7681" max="7681" width="25.625" style="108" customWidth="1"/>
    <col min="7682" max="7682" width="12.625" style="108" customWidth="1"/>
    <col min="7683" max="7683" width="9.375" style="108" bestFit="1" customWidth="1"/>
    <col min="7684" max="7684" width="3.625" style="108" customWidth="1"/>
    <col min="7685" max="7685" width="9.375" style="108" customWidth="1"/>
    <col min="7686" max="7686" width="6.375" style="108" customWidth="1"/>
    <col min="7687" max="7687" width="22.625" style="108" customWidth="1"/>
    <col min="7688" max="7936" width="9" style="108"/>
    <col min="7937" max="7937" width="25.625" style="108" customWidth="1"/>
    <col min="7938" max="7938" width="12.625" style="108" customWidth="1"/>
    <col min="7939" max="7939" width="9.375" style="108" bestFit="1" customWidth="1"/>
    <col min="7940" max="7940" width="3.625" style="108" customWidth="1"/>
    <col min="7941" max="7941" width="9.375" style="108" customWidth="1"/>
    <col min="7942" max="7942" width="6.375" style="108" customWidth="1"/>
    <col min="7943" max="7943" width="22.625" style="108" customWidth="1"/>
    <col min="7944" max="8192" width="9" style="108"/>
    <col min="8193" max="8193" width="25.625" style="108" customWidth="1"/>
    <col min="8194" max="8194" width="12.625" style="108" customWidth="1"/>
    <col min="8195" max="8195" width="9.375" style="108" bestFit="1" customWidth="1"/>
    <col min="8196" max="8196" width="3.625" style="108" customWidth="1"/>
    <col min="8197" max="8197" width="9.375" style="108" customWidth="1"/>
    <col min="8198" max="8198" width="6.375" style="108" customWidth="1"/>
    <col min="8199" max="8199" width="22.625" style="108" customWidth="1"/>
    <col min="8200" max="8448" width="9" style="108"/>
    <col min="8449" max="8449" width="25.625" style="108" customWidth="1"/>
    <col min="8450" max="8450" width="12.625" style="108" customWidth="1"/>
    <col min="8451" max="8451" width="9.375" style="108" bestFit="1" customWidth="1"/>
    <col min="8452" max="8452" width="3.625" style="108" customWidth="1"/>
    <col min="8453" max="8453" width="9.375" style="108" customWidth="1"/>
    <col min="8454" max="8454" width="6.375" style="108" customWidth="1"/>
    <col min="8455" max="8455" width="22.625" style="108" customWidth="1"/>
    <col min="8456" max="8704" width="9" style="108"/>
    <col min="8705" max="8705" width="25.625" style="108" customWidth="1"/>
    <col min="8706" max="8706" width="12.625" style="108" customWidth="1"/>
    <col min="8707" max="8707" width="9.375" style="108" bestFit="1" customWidth="1"/>
    <col min="8708" max="8708" width="3.625" style="108" customWidth="1"/>
    <col min="8709" max="8709" width="9.375" style="108" customWidth="1"/>
    <col min="8710" max="8710" width="6.375" style="108" customWidth="1"/>
    <col min="8711" max="8711" width="22.625" style="108" customWidth="1"/>
    <col min="8712" max="8960" width="9" style="108"/>
    <col min="8961" max="8961" width="25.625" style="108" customWidth="1"/>
    <col min="8962" max="8962" width="12.625" style="108" customWidth="1"/>
    <col min="8963" max="8963" width="9.375" style="108" bestFit="1" customWidth="1"/>
    <col min="8964" max="8964" width="3.625" style="108" customWidth="1"/>
    <col min="8965" max="8965" width="9.375" style="108" customWidth="1"/>
    <col min="8966" max="8966" width="6.375" style="108" customWidth="1"/>
    <col min="8967" max="8967" width="22.625" style="108" customWidth="1"/>
    <col min="8968" max="9216" width="9" style="108"/>
    <col min="9217" max="9217" width="25.625" style="108" customWidth="1"/>
    <col min="9218" max="9218" width="12.625" style="108" customWidth="1"/>
    <col min="9219" max="9219" width="9.375" style="108" bestFit="1" customWidth="1"/>
    <col min="9220" max="9220" width="3.625" style="108" customWidth="1"/>
    <col min="9221" max="9221" width="9.375" style="108" customWidth="1"/>
    <col min="9222" max="9222" width="6.375" style="108" customWidth="1"/>
    <col min="9223" max="9223" width="22.625" style="108" customWidth="1"/>
    <col min="9224" max="9472" width="9" style="108"/>
    <col min="9473" max="9473" width="25.625" style="108" customWidth="1"/>
    <col min="9474" max="9474" width="12.625" style="108" customWidth="1"/>
    <col min="9475" max="9475" width="9.375" style="108" bestFit="1" customWidth="1"/>
    <col min="9476" max="9476" width="3.625" style="108" customWidth="1"/>
    <col min="9477" max="9477" width="9.375" style="108" customWidth="1"/>
    <col min="9478" max="9478" width="6.375" style="108" customWidth="1"/>
    <col min="9479" max="9479" width="22.625" style="108" customWidth="1"/>
    <col min="9480" max="9728" width="9" style="108"/>
    <col min="9729" max="9729" width="25.625" style="108" customWidth="1"/>
    <col min="9730" max="9730" width="12.625" style="108" customWidth="1"/>
    <col min="9731" max="9731" width="9.375" style="108" bestFit="1" customWidth="1"/>
    <col min="9732" max="9732" width="3.625" style="108" customWidth="1"/>
    <col min="9733" max="9733" width="9.375" style="108" customWidth="1"/>
    <col min="9734" max="9734" width="6.375" style="108" customWidth="1"/>
    <col min="9735" max="9735" width="22.625" style="108" customWidth="1"/>
    <col min="9736" max="9984" width="9" style="108"/>
    <col min="9985" max="9985" width="25.625" style="108" customWidth="1"/>
    <col min="9986" max="9986" width="12.625" style="108" customWidth="1"/>
    <col min="9987" max="9987" width="9.375" style="108" bestFit="1" customWidth="1"/>
    <col min="9988" max="9988" width="3.625" style="108" customWidth="1"/>
    <col min="9989" max="9989" width="9.375" style="108" customWidth="1"/>
    <col min="9990" max="9990" width="6.375" style="108" customWidth="1"/>
    <col min="9991" max="9991" width="22.625" style="108" customWidth="1"/>
    <col min="9992" max="10240" width="9" style="108"/>
    <col min="10241" max="10241" width="25.625" style="108" customWidth="1"/>
    <col min="10242" max="10242" width="12.625" style="108" customWidth="1"/>
    <col min="10243" max="10243" width="9.375" style="108" bestFit="1" customWidth="1"/>
    <col min="10244" max="10244" width="3.625" style="108" customWidth="1"/>
    <col min="10245" max="10245" width="9.375" style="108" customWidth="1"/>
    <col min="10246" max="10246" width="6.375" style="108" customWidth="1"/>
    <col min="10247" max="10247" width="22.625" style="108" customWidth="1"/>
    <col min="10248" max="10496" width="9" style="108"/>
    <col min="10497" max="10497" width="25.625" style="108" customWidth="1"/>
    <col min="10498" max="10498" width="12.625" style="108" customWidth="1"/>
    <col min="10499" max="10499" width="9.375" style="108" bestFit="1" customWidth="1"/>
    <col min="10500" max="10500" width="3.625" style="108" customWidth="1"/>
    <col min="10501" max="10501" width="9.375" style="108" customWidth="1"/>
    <col min="10502" max="10502" width="6.375" style="108" customWidth="1"/>
    <col min="10503" max="10503" width="22.625" style="108" customWidth="1"/>
    <col min="10504" max="10752" width="9" style="108"/>
    <col min="10753" max="10753" width="25.625" style="108" customWidth="1"/>
    <col min="10754" max="10754" width="12.625" style="108" customWidth="1"/>
    <col min="10755" max="10755" width="9.375" style="108" bestFit="1" customWidth="1"/>
    <col min="10756" max="10756" width="3.625" style="108" customWidth="1"/>
    <col min="10757" max="10757" width="9.375" style="108" customWidth="1"/>
    <col min="10758" max="10758" width="6.375" style="108" customWidth="1"/>
    <col min="10759" max="10759" width="22.625" style="108" customWidth="1"/>
    <col min="10760" max="11008" width="9" style="108"/>
    <col min="11009" max="11009" width="25.625" style="108" customWidth="1"/>
    <col min="11010" max="11010" width="12.625" style="108" customWidth="1"/>
    <col min="11011" max="11011" width="9.375" style="108" bestFit="1" customWidth="1"/>
    <col min="11012" max="11012" width="3.625" style="108" customWidth="1"/>
    <col min="11013" max="11013" width="9.375" style="108" customWidth="1"/>
    <col min="11014" max="11014" width="6.375" style="108" customWidth="1"/>
    <col min="11015" max="11015" width="22.625" style="108" customWidth="1"/>
    <col min="11016" max="11264" width="9" style="108"/>
    <col min="11265" max="11265" width="25.625" style="108" customWidth="1"/>
    <col min="11266" max="11266" width="12.625" style="108" customWidth="1"/>
    <col min="11267" max="11267" width="9.375" style="108" bestFit="1" customWidth="1"/>
    <col min="11268" max="11268" width="3.625" style="108" customWidth="1"/>
    <col min="11269" max="11269" width="9.375" style="108" customWidth="1"/>
    <col min="11270" max="11270" width="6.375" style="108" customWidth="1"/>
    <col min="11271" max="11271" width="22.625" style="108" customWidth="1"/>
    <col min="11272" max="11520" width="9" style="108"/>
    <col min="11521" max="11521" width="25.625" style="108" customWidth="1"/>
    <col min="11522" max="11522" width="12.625" style="108" customWidth="1"/>
    <col min="11523" max="11523" width="9.375" style="108" bestFit="1" customWidth="1"/>
    <col min="11524" max="11524" width="3.625" style="108" customWidth="1"/>
    <col min="11525" max="11525" width="9.375" style="108" customWidth="1"/>
    <col min="11526" max="11526" width="6.375" style="108" customWidth="1"/>
    <col min="11527" max="11527" width="22.625" style="108" customWidth="1"/>
    <col min="11528" max="11776" width="9" style="108"/>
    <col min="11777" max="11777" width="25.625" style="108" customWidth="1"/>
    <col min="11778" max="11778" width="12.625" style="108" customWidth="1"/>
    <col min="11779" max="11779" width="9.375" style="108" bestFit="1" customWidth="1"/>
    <col min="11780" max="11780" width="3.625" style="108" customWidth="1"/>
    <col min="11781" max="11781" width="9.375" style="108" customWidth="1"/>
    <col min="11782" max="11782" width="6.375" style="108" customWidth="1"/>
    <col min="11783" max="11783" width="22.625" style="108" customWidth="1"/>
    <col min="11784" max="12032" width="9" style="108"/>
    <col min="12033" max="12033" width="25.625" style="108" customWidth="1"/>
    <col min="12034" max="12034" width="12.625" style="108" customWidth="1"/>
    <col min="12035" max="12035" width="9.375" style="108" bestFit="1" customWidth="1"/>
    <col min="12036" max="12036" width="3.625" style="108" customWidth="1"/>
    <col min="12037" max="12037" width="9.375" style="108" customWidth="1"/>
    <col min="12038" max="12038" width="6.375" style="108" customWidth="1"/>
    <col min="12039" max="12039" width="22.625" style="108" customWidth="1"/>
    <col min="12040" max="12288" width="9" style="108"/>
    <col min="12289" max="12289" width="25.625" style="108" customWidth="1"/>
    <col min="12290" max="12290" width="12.625" style="108" customWidth="1"/>
    <col min="12291" max="12291" width="9.375" style="108" bestFit="1" customWidth="1"/>
    <col min="12292" max="12292" width="3.625" style="108" customWidth="1"/>
    <col min="12293" max="12293" width="9.375" style="108" customWidth="1"/>
    <col min="12294" max="12294" width="6.375" style="108" customWidth="1"/>
    <col min="12295" max="12295" width="22.625" style="108" customWidth="1"/>
    <col min="12296" max="12544" width="9" style="108"/>
    <col min="12545" max="12545" width="25.625" style="108" customWidth="1"/>
    <col min="12546" max="12546" width="12.625" style="108" customWidth="1"/>
    <col min="12547" max="12547" width="9.375" style="108" bestFit="1" customWidth="1"/>
    <col min="12548" max="12548" width="3.625" style="108" customWidth="1"/>
    <col min="12549" max="12549" width="9.375" style="108" customWidth="1"/>
    <col min="12550" max="12550" width="6.375" style="108" customWidth="1"/>
    <col min="12551" max="12551" width="22.625" style="108" customWidth="1"/>
    <col min="12552" max="12800" width="9" style="108"/>
    <col min="12801" max="12801" width="25.625" style="108" customWidth="1"/>
    <col min="12802" max="12802" width="12.625" style="108" customWidth="1"/>
    <col min="12803" max="12803" width="9.375" style="108" bestFit="1" customWidth="1"/>
    <col min="12804" max="12804" width="3.625" style="108" customWidth="1"/>
    <col min="12805" max="12805" width="9.375" style="108" customWidth="1"/>
    <col min="12806" max="12806" width="6.375" style="108" customWidth="1"/>
    <col min="12807" max="12807" width="22.625" style="108" customWidth="1"/>
    <col min="12808" max="13056" width="9" style="108"/>
    <col min="13057" max="13057" width="25.625" style="108" customWidth="1"/>
    <col min="13058" max="13058" width="12.625" style="108" customWidth="1"/>
    <col min="13059" max="13059" width="9.375" style="108" bestFit="1" customWidth="1"/>
    <col min="13060" max="13060" width="3.625" style="108" customWidth="1"/>
    <col min="13061" max="13061" width="9.375" style="108" customWidth="1"/>
    <col min="13062" max="13062" width="6.375" style="108" customWidth="1"/>
    <col min="13063" max="13063" width="22.625" style="108" customWidth="1"/>
    <col min="13064" max="13312" width="9" style="108"/>
    <col min="13313" max="13313" width="25.625" style="108" customWidth="1"/>
    <col min="13314" max="13314" width="12.625" style="108" customWidth="1"/>
    <col min="13315" max="13315" width="9.375" style="108" bestFit="1" customWidth="1"/>
    <col min="13316" max="13316" width="3.625" style="108" customWidth="1"/>
    <col min="13317" max="13317" width="9.375" style="108" customWidth="1"/>
    <col min="13318" max="13318" width="6.375" style="108" customWidth="1"/>
    <col min="13319" max="13319" width="22.625" style="108" customWidth="1"/>
    <col min="13320" max="13568" width="9" style="108"/>
    <col min="13569" max="13569" width="25.625" style="108" customWidth="1"/>
    <col min="13570" max="13570" width="12.625" style="108" customWidth="1"/>
    <col min="13571" max="13571" width="9.375" style="108" bestFit="1" customWidth="1"/>
    <col min="13572" max="13572" width="3.625" style="108" customWidth="1"/>
    <col min="13573" max="13573" width="9.375" style="108" customWidth="1"/>
    <col min="13574" max="13574" width="6.375" style="108" customWidth="1"/>
    <col min="13575" max="13575" width="22.625" style="108" customWidth="1"/>
    <col min="13576" max="13824" width="9" style="108"/>
    <col min="13825" max="13825" width="25.625" style="108" customWidth="1"/>
    <col min="13826" max="13826" width="12.625" style="108" customWidth="1"/>
    <col min="13827" max="13827" width="9.375" style="108" bestFit="1" customWidth="1"/>
    <col min="13828" max="13828" width="3.625" style="108" customWidth="1"/>
    <col min="13829" max="13829" width="9.375" style="108" customWidth="1"/>
    <col min="13830" max="13830" width="6.375" style="108" customWidth="1"/>
    <col min="13831" max="13831" width="22.625" style="108" customWidth="1"/>
    <col min="13832" max="14080" width="9" style="108"/>
    <col min="14081" max="14081" width="25.625" style="108" customWidth="1"/>
    <col min="14082" max="14082" width="12.625" style="108" customWidth="1"/>
    <col min="14083" max="14083" width="9.375" style="108" bestFit="1" customWidth="1"/>
    <col min="14084" max="14084" width="3.625" style="108" customWidth="1"/>
    <col min="14085" max="14085" width="9.375" style="108" customWidth="1"/>
    <col min="14086" max="14086" width="6.375" style="108" customWidth="1"/>
    <col min="14087" max="14087" width="22.625" style="108" customWidth="1"/>
    <col min="14088" max="14336" width="9" style="108"/>
    <col min="14337" max="14337" width="25.625" style="108" customWidth="1"/>
    <col min="14338" max="14338" width="12.625" style="108" customWidth="1"/>
    <col min="14339" max="14339" width="9.375" style="108" bestFit="1" customWidth="1"/>
    <col min="14340" max="14340" width="3.625" style="108" customWidth="1"/>
    <col min="14341" max="14341" width="9.375" style="108" customWidth="1"/>
    <col min="14342" max="14342" width="6.375" style="108" customWidth="1"/>
    <col min="14343" max="14343" width="22.625" style="108" customWidth="1"/>
    <col min="14344" max="14592" width="9" style="108"/>
    <col min="14593" max="14593" width="25.625" style="108" customWidth="1"/>
    <col min="14594" max="14594" width="12.625" style="108" customWidth="1"/>
    <col min="14595" max="14595" width="9.375" style="108" bestFit="1" customWidth="1"/>
    <col min="14596" max="14596" width="3.625" style="108" customWidth="1"/>
    <col min="14597" max="14597" width="9.375" style="108" customWidth="1"/>
    <col min="14598" max="14598" width="6.375" style="108" customWidth="1"/>
    <col min="14599" max="14599" width="22.625" style="108" customWidth="1"/>
    <col min="14600" max="14848" width="9" style="108"/>
    <col min="14849" max="14849" width="25.625" style="108" customWidth="1"/>
    <col min="14850" max="14850" width="12.625" style="108" customWidth="1"/>
    <col min="14851" max="14851" width="9.375" style="108" bestFit="1" customWidth="1"/>
    <col min="14852" max="14852" width="3.625" style="108" customWidth="1"/>
    <col min="14853" max="14853" width="9.375" style="108" customWidth="1"/>
    <col min="14854" max="14854" width="6.375" style="108" customWidth="1"/>
    <col min="14855" max="14855" width="22.625" style="108" customWidth="1"/>
    <col min="14856" max="15104" width="9" style="108"/>
    <col min="15105" max="15105" width="25.625" style="108" customWidth="1"/>
    <col min="15106" max="15106" width="12.625" style="108" customWidth="1"/>
    <col min="15107" max="15107" width="9.375" style="108" bestFit="1" customWidth="1"/>
    <col min="15108" max="15108" width="3.625" style="108" customWidth="1"/>
    <col min="15109" max="15109" width="9.375" style="108" customWidth="1"/>
    <col min="15110" max="15110" width="6.375" style="108" customWidth="1"/>
    <col min="15111" max="15111" width="22.625" style="108" customWidth="1"/>
    <col min="15112" max="15360" width="9" style="108"/>
    <col min="15361" max="15361" width="25.625" style="108" customWidth="1"/>
    <col min="15362" max="15362" width="12.625" style="108" customWidth="1"/>
    <col min="15363" max="15363" width="9.375" style="108" bestFit="1" customWidth="1"/>
    <col min="15364" max="15364" width="3.625" style="108" customWidth="1"/>
    <col min="15365" max="15365" width="9.375" style="108" customWidth="1"/>
    <col min="15366" max="15366" width="6.375" style="108" customWidth="1"/>
    <col min="15367" max="15367" width="22.625" style="108" customWidth="1"/>
    <col min="15368" max="15616" width="9" style="108"/>
    <col min="15617" max="15617" width="25.625" style="108" customWidth="1"/>
    <col min="15618" max="15618" width="12.625" style="108" customWidth="1"/>
    <col min="15619" max="15619" width="9.375" style="108" bestFit="1" customWidth="1"/>
    <col min="15620" max="15620" width="3.625" style="108" customWidth="1"/>
    <col min="15621" max="15621" width="9.375" style="108" customWidth="1"/>
    <col min="15622" max="15622" width="6.375" style="108" customWidth="1"/>
    <col min="15623" max="15623" width="22.625" style="108" customWidth="1"/>
    <col min="15624" max="15872" width="9" style="108"/>
    <col min="15873" max="15873" width="25.625" style="108" customWidth="1"/>
    <col min="15874" max="15874" width="12.625" style="108" customWidth="1"/>
    <col min="15875" max="15875" width="9.375" style="108" bestFit="1" customWidth="1"/>
    <col min="15876" max="15876" width="3.625" style="108" customWidth="1"/>
    <col min="15877" max="15877" width="9.375" style="108" customWidth="1"/>
    <col min="15878" max="15878" width="6.375" style="108" customWidth="1"/>
    <col min="15879" max="15879" width="22.625" style="108" customWidth="1"/>
    <col min="15880" max="16128" width="9" style="108"/>
    <col min="16129" max="16129" width="25.625" style="108" customWidth="1"/>
    <col min="16130" max="16130" width="12.625" style="108" customWidth="1"/>
    <col min="16131" max="16131" width="9.375" style="108" bestFit="1" customWidth="1"/>
    <col min="16132" max="16132" width="3.625" style="108" customWidth="1"/>
    <col min="16133" max="16133" width="9.375" style="108" customWidth="1"/>
    <col min="16134" max="16134" width="6.375" style="108" customWidth="1"/>
    <col min="16135" max="16135" width="22.625" style="108" customWidth="1"/>
    <col min="16136" max="16384" width="9" style="108"/>
  </cols>
  <sheetData>
    <row r="1" spans="1:7" ht="15" customHeight="1">
      <c r="A1" s="1011" t="s">
        <v>333</v>
      </c>
      <c r="B1" s="1012"/>
      <c r="C1" s="1011"/>
      <c r="D1" s="1011"/>
    </row>
    <row r="2" spans="1:7" ht="15" customHeight="1">
      <c r="A2" s="340"/>
      <c r="B2" s="341"/>
      <c r="C2" s="340"/>
      <c r="D2" s="340"/>
    </row>
    <row r="3" spans="1:7" ht="15" customHeight="1">
      <c r="A3" s="118" t="s">
        <v>334</v>
      </c>
      <c r="B3" s="300"/>
    </row>
    <row r="5" spans="1:7" ht="17.25">
      <c r="B5" s="107"/>
      <c r="C5" s="107"/>
      <c r="D5" s="107"/>
      <c r="E5" s="107"/>
      <c r="F5" s="107"/>
      <c r="G5" s="97"/>
    </row>
    <row r="6" spans="1:7" ht="15" customHeight="1">
      <c r="A6" s="44"/>
      <c r="D6" s="44"/>
    </row>
    <row r="8" spans="1:7" ht="15" customHeight="1">
      <c r="A8" s="109" t="s">
        <v>335</v>
      </c>
      <c r="B8" s="109" t="s">
        <v>336</v>
      </c>
      <c r="C8" s="1002" t="s">
        <v>337</v>
      </c>
      <c r="D8" s="1125"/>
      <c r="E8" s="1126"/>
      <c r="F8" s="110" t="s">
        <v>338</v>
      </c>
      <c r="G8" s="109" t="s">
        <v>339</v>
      </c>
    </row>
    <row r="9" spans="1:7" ht="15" customHeight="1">
      <c r="A9" s="111"/>
      <c r="B9" s="127"/>
      <c r="C9" s="105"/>
      <c r="D9" s="112"/>
      <c r="E9" s="113"/>
      <c r="F9" s="127"/>
      <c r="G9" s="111"/>
    </row>
    <row r="10" spans="1:7" ht="15" customHeight="1">
      <c r="A10" s="114"/>
      <c r="B10" s="128"/>
      <c r="C10" s="115"/>
      <c r="D10" s="44"/>
      <c r="E10" s="116"/>
      <c r="F10" s="128"/>
      <c r="G10" s="114"/>
    </row>
    <row r="11" spans="1:7" ht="15" customHeight="1">
      <c r="A11" s="114"/>
      <c r="B11" s="128"/>
      <c r="C11" s="106"/>
      <c r="D11" s="44"/>
      <c r="E11" s="117"/>
      <c r="F11" s="128"/>
      <c r="G11" s="114"/>
    </row>
    <row r="12" spans="1:7" ht="15" customHeight="1">
      <c r="A12" s="114"/>
      <c r="B12" s="128"/>
      <c r="C12" s="115"/>
      <c r="D12" s="44"/>
      <c r="E12" s="116"/>
      <c r="F12" s="128"/>
      <c r="G12" s="114"/>
    </row>
    <row r="13" spans="1:7" ht="15" customHeight="1">
      <c r="A13" s="114"/>
      <c r="B13" s="128"/>
      <c r="C13" s="267"/>
      <c r="D13" s="44"/>
      <c r="E13" s="268"/>
      <c r="F13" s="128"/>
      <c r="G13" s="114"/>
    </row>
    <row r="14" spans="1:7" ht="15" customHeight="1">
      <c r="A14" s="114"/>
      <c r="B14" s="128"/>
      <c r="C14" s="115"/>
      <c r="D14" s="44"/>
      <c r="E14" s="116"/>
      <c r="F14" s="128"/>
      <c r="G14" s="114"/>
    </row>
    <row r="15" spans="1:7" ht="15" customHeight="1">
      <c r="A15" s="114"/>
      <c r="B15" s="128"/>
      <c r="C15" s="106"/>
      <c r="D15" s="44"/>
      <c r="E15" s="117"/>
      <c r="F15" s="128"/>
      <c r="G15" s="114"/>
    </row>
    <row r="16" spans="1:7" ht="15" customHeight="1">
      <c r="A16" s="114"/>
      <c r="B16" s="128"/>
      <c r="C16" s="106"/>
      <c r="D16" s="44"/>
      <c r="E16" s="117"/>
      <c r="F16" s="128"/>
      <c r="G16" s="114"/>
    </row>
    <row r="17" spans="1:7" ht="15" customHeight="1">
      <c r="A17" s="114"/>
      <c r="B17" s="128"/>
      <c r="C17" s="106"/>
      <c r="D17" s="44"/>
      <c r="E17" s="117"/>
      <c r="F17" s="128"/>
      <c r="G17" s="114"/>
    </row>
    <row r="18" spans="1:7" ht="15" customHeight="1">
      <c r="A18" s="114"/>
      <c r="B18" s="128"/>
      <c r="C18" s="106"/>
      <c r="D18" s="44"/>
      <c r="E18" s="117"/>
      <c r="F18" s="128"/>
      <c r="G18" s="114"/>
    </row>
    <row r="19" spans="1:7" ht="15" customHeight="1">
      <c r="A19" s="114"/>
      <c r="B19" s="128"/>
      <c r="C19" s="106"/>
      <c r="D19" s="44"/>
      <c r="E19" s="117"/>
      <c r="F19" s="128"/>
      <c r="G19" s="114"/>
    </row>
    <row r="20" spans="1:7" ht="15" customHeight="1">
      <c r="A20" s="114"/>
      <c r="B20" s="128"/>
      <c r="C20" s="106"/>
      <c r="D20" s="44"/>
      <c r="E20" s="117"/>
      <c r="F20" s="128"/>
      <c r="G20" s="114"/>
    </row>
    <row r="21" spans="1:7" ht="15" customHeight="1">
      <c r="A21" s="114"/>
      <c r="B21" s="128"/>
      <c r="C21" s="106"/>
      <c r="D21" s="44"/>
      <c r="E21" s="117"/>
      <c r="F21" s="128"/>
      <c r="G21" s="114"/>
    </row>
    <row r="22" spans="1:7" ht="15" customHeight="1">
      <c r="A22" s="114"/>
      <c r="B22" s="128"/>
      <c r="C22" s="106"/>
      <c r="D22" s="44"/>
      <c r="E22" s="117"/>
      <c r="F22" s="128"/>
      <c r="G22" s="114"/>
    </row>
    <row r="23" spans="1:7" ht="15" customHeight="1">
      <c r="A23" s="114"/>
      <c r="B23" s="128"/>
      <c r="C23" s="106"/>
      <c r="D23" s="44"/>
      <c r="E23" s="117"/>
      <c r="F23" s="128"/>
      <c r="G23" s="114"/>
    </row>
    <row r="24" spans="1:7" ht="15" customHeight="1">
      <c r="A24" s="114"/>
      <c r="B24" s="128"/>
      <c r="C24" s="106"/>
      <c r="D24" s="44"/>
      <c r="E24" s="117"/>
      <c r="F24" s="128"/>
      <c r="G24" s="114"/>
    </row>
    <row r="25" spans="1:7" ht="15" customHeight="1">
      <c r="A25" s="114"/>
      <c r="B25" s="128"/>
      <c r="C25" s="106"/>
      <c r="D25" s="44"/>
      <c r="E25" s="117"/>
      <c r="F25" s="128"/>
      <c r="G25" s="114"/>
    </row>
    <row r="26" spans="1:7" ht="15" customHeight="1">
      <c r="A26" s="114"/>
      <c r="B26" s="128"/>
      <c r="C26" s="106"/>
      <c r="D26" s="44"/>
      <c r="E26" s="117"/>
      <c r="F26" s="128"/>
      <c r="G26" s="114"/>
    </row>
    <row r="27" spans="1:7" ht="15" customHeight="1">
      <c r="A27" s="114"/>
      <c r="B27" s="128"/>
      <c r="C27" s="106"/>
      <c r="D27" s="44"/>
      <c r="E27" s="117"/>
      <c r="F27" s="128"/>
      <c r="G27" s="114"/>
    </row>
    <row r="28" spans="1:7" ht="15" customHeight="1">
      <c r="A28" s="114"/>
      <c r="B28" s="128"/>
      <c r="C28" s="106"/>
      <c r="D28" s="44"/>
      <c r="E28" s="117"/>
      <c r="F28" s="128"/>
      <c r="G28" s="114"/>
    </row>
    <row r="29" spans="1:7" ht="15" customHeight="1">
      <c r="A29" s="114"/>
      <c r="B29" s="128"/>
      <c r="C29" s="106"/>
      <c r="D29" s="44"/>
      <c r="E29" s="117"/>
      <c r="F29" s="128"/>
      <c r="G29" s="114"/>
    </row>
    <row r="30" spans="1:7" ht="15" customHeight="1">
      <c r="A30" s="114"/>
      <c r="B30" s="128"/>
      <c r="C30" s="106"/>
      <c r="D30" s="44"/>
      <c r="E30" s="117"/>
      <c r="F30" s="128"/>
      <c r="G30" s="114"/>
    </row>
    <row r="31" spans="1:7" ht="15" customHeight="1">
      <c r="A31" s="114"/>
      <c r="B31" s="128"/>
      <c r="C31" s="106"/>
      <c r="D31" s="44"/>
      <c r="E31" s="117"/>
      <c r="F31" s="128"/>
      <c r="G31" s="114"/>
    </row>
    <row r="32" spans="1:7" ht="15" customHeight="1">
      <c r="A32" s="114"/>
      <c r="B32" s="128"/>
      <c r="C32" s="106"/>
      <c r="D32" s="44"/>
      <c r="E32" s="117"/>
      <c r="F32" s="128"/>
      <c r="G32" s="114"/>
    </row>
    <row r="33" spans="1:7" ht="15" customHeight="1">
      <c r="A33" s="114"/>
      <c r="B33" s="128"/>
      <c r="C33" s="106"/>
      <c r="D33" s="44"/>
      <c r="E33" s="117"/>
      <c r="F33" s="128"/>
      <c r="G33" s="114"/>
    </row>
    <row r="34" spans="1:7" ht="15" customHeight="1">
      <c r="A34" s="114"/>
      <c r="B34" s="128"/>
      <c r="C34" s="106"/>
      <c r="D34" s="44"/>
      <c r="E34" s="117"/>
      <c r="F34" s="128"/>
      <c r="G34" s="114"/>
    </row>
    <row r="35" spans="1:7" ht="15" customHeight="1" thickBot="1">
      <c r="A35" s="114"/>
      <c r="B35" s="128"/>
      <c r="C35" s="106"/>
      <c r="D35" s="44"/>
      <c r="E35" s="117"/>
      <c r="F35" s="128"/>
      <c r="G35" s="269"/>
    </row>
    <row r="36" spans="1:7" ht="15" customHeight="1" thickTop="1">
      <c r="A36" s="270"/>
      <c r="B36" s="271" t="s">
        <v>340</v>
      </c>
      <c r="C36" s="271"/>
      <c r="D36" s="272"/>
      <c r="E36" s="273"/>
      <c r="F36" s="274">
        <f>SUM(F9:F35)</f>
        <v>0</v>
      </c>
      <c r="G36" s="260"/>
    </row>
    <row r="37" spans="1:7" ht="15" customHeight="1">
      <c r="A37" s="108" t="s">
        <v>341</v>
      </c>
    </row>
  </sheetData>
  <mergeCells count="2">
    <mergeCell ref="C8:E8"/>
    <mergeCell ref="A1:D1"/>
  </mergeCells>
  <phoneticPr fontId="4"/>
  <printOptions horizontalCentered="1"/>
  <pageMargins left="0.78740157480314965" right="0.59055118110236227" top="0.98425196850393704" bottom="0.78740157480314965" header="0.51181102362204722" footer="0.51181102362204722"/>
  <pageSetup paperSize="9" scale="9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3">
    <tabColor rgb="FF00B0F0"/>
  </sheetPr>
  <dimension ref="A1:G28"/>
  <sheetViews>
    <sheetView view="pageBreakPreview" zoomScale="85" zoomScaleNormal="100" zoomScaleSheetLayoutView="85" workbookViewId="0">
      <selection activeCell="AB7" sqref="AB7"/>
    </sheetView>
  </sheetViews>
  <sheetFormatPr defaultRowHeight="14.25"/>
  <cols>
    <col min="1" max="1" width="25.5" style="262" customWidth="1"/>
    <col min="2" max="2" width="14" style="262" customWidth="1"/>
    <col min="3" max="3" width="12.125" style="262" customWidth="1"/>
    <col min="4" max="4" width="19.25" style="262" customWidth="1"/>
    <col min="5" max="5" width="17.375" style="262" customWidth="1"/>
    <col min="6" max="6" width="28.5" style="262" customWidth="1"/>
    <col min="7" max="7" width="36" style="262" customWidth="1"/>
    <col min="8" max="256" width="9" style="262"/>
    <col min="257" max="257" width="25.5" style="262" customWidth="1"/>
    <col min="258" max="258" width="14" style="262" customWidth="1"/>
    <col min="259" max="259" width="12.125" style="262" customWidth="1"/>
    <col min="260" max="260" width="19.25" style="262" customWidth="1"/>
    <col min="261" max="261" width="17.375" style="262" customWidth="1"/>
    <col min="262" max="262" width="28.5" style="262" customWidth="1"/>
    <col min="263" max="263" width="53.5" style="262" customWidth="1"/>
    <col min="264" max="512" width="9" style="262"/>
    <col min="513" max="513" width="25.5" style="262" customWidth="1"/>
    <col min="514" max="514" width="14" style="262" customWidth="1"/>
    <col min="515" max="515" width="12.125" style="262" customWidth="1"/>
    <col min="516" max="516" width="19.25" style="262" customWidth="1"/>
    <col min="517" max="517" width="17.375" style="262" customWidth="1"/>
    <col min="518" max="518" width="28.5" style="262" customWidth="1"/>
    <col min="519" max="519" width="53.5" style="262" customWidth="1"/>
    <col min="520" max="768" width="9" style="262"/>
    <col min="769" max="769" width="25.5" style="262" customWidth="1"/>
    <col min="770" max="770" width="14" style="262" customWidth="1"/>
    <col min="771" max="771" width="12.125" style="262" customWidth="1"/>
    <col min="772" max="772" width="19.25" style="262" customWidth="1"/>
    <col min="773" max="773" width="17.375" style="262" customWidth="1"/>
    <col min="774" max="774" width="28.5" style="262" customWidth="1"/>
    <col min="775" max="775" width="53.5" style="262" customWidth="1"/>
    <col min="776" max="1024" width="9" style="262"/>
    <col min="1025" max="1025" width="25.5" style="262" customWidth="1"/>
    <col min="1026" max="1026" width="14" style="262" customWidth="1"/>
    <col min="1027" max="1027" width="12.125" style="262" customWidth="1"/>
    <col min="1028" max="1028" width="19.25" style="262" customWidth="1"/>
    <col min="1029" max="1029" width="17.375" style="262" customWidth="1"/>
    <col min="1030" max="1030" width="28.5" style="262" customWidth="1"/>
    <col min="1031" max="1031" width="53.5" style="262" customWidth="1"/>
    <col min="1032" max="1280" width="9" style="262"/>
    <col min="1281" max="1281" width="25.5" style="262" customWidth="1"/>
    <col min="1282" max="1282" width="14" style="262" customWidth="1"/>
    <col min="1283" max="1283" width="12.125" style="262" customWidth="1"/>
    <col min="1284" max="1284" width="19.25" style="262" customWidth="1"/>
    <col min="1285" max="1285" width="17.375" style="262" customWidth="1"/>
    <col min="1286" max="1286" width="28.5" style="262" customWidth="1"/>
    <col min="1287" max="1287" width="53.5" style="262" customWidth="1"/>
    <col min="1288" max="1536" width="9" style="262"/>
    <col min="1537" max="1537" width="25.5" style="262" customWidth="1"/>
    <col min="1538" max="1538" width="14" style="262" customWidth="1"/>
    <col min="1539" max="1539" width="12.125" style="262" customWidth="1"/>
    <col min="1540" max="1540" width="19.25" style="262" customWidth="1"/>
    <col min="1541" max="1541" width="17.375" style="262" customWidth="1"/>
    <col min="1542" max="1542" width="28.5" style="262" customWidth="1"/>
    <col min="1543" max="1543" width="53.5" style="262" customWidth="1"/>
    <col min="1544" max="1792" width="9" style="262"/>
    <col min="1793" max="1793" width="25.5" style="262" customWidth="1"/>
    <col min="1794" max="1794" width="14" style="262" customWidth="1"/>
    <col min="1795" max="1795" width="12.125" style="262" customWidth="1"/>
    <col min="1796" max="1796" width="19.25" style="262" customWidth="1"/>
    <col min="1797" max="1797" width="17.375" style="262" customWidth="1"/>
    <col min="1798" max="1798" width="28.5" style="262" customWidth="1"/>
    <col min="1799" max="1799" width="53.5" style="262" customWidth="1"/>
    <col min="1800" max="2048" width="9" style="262"/>
    <col min="2049" max="2049" width="25.5" style="262" customWidth="1"/>
    <col min="2050" max="2050" width="14" style="262" customWidth="1"/>
    <col min="2051" max="2051" width="12.125" style="262" customWidth="1"/>
    <col min="2052" max="2052" width="19.25" style="262" customWidth="1"/>
    <col min="2053" max="2053" width="17.375" style="262" customWidth="1"/>
    <col min="2054" max="2054" width="28.5" style="262" customWidth="1"/>
    <col min="2055" max="2055" width="53.5" style="262" customWidth="1"/>
    <col min="2056" max="2304" width="9" style="262"/>
    <col min="2305" max="2305" width="25.5" style="262" customWidth="1"/>
    <col min="2306" max="2306" width="14" style="262" customWidth="1"/>
    <col min="2307" max="2307" width="12.125" style="262" customWidth="1"/>
    <col min="2308" max="2308" width="19.25" style="262" customWidth="1"/>
    <col min="2309" max="2309" width="17.375" style="262" customWidth="1"/>
    <col min="2310" max="2310" width="28.5" style="262" customWidth="1"/>
    <col min="2311" max="2311" width="53.5" style="262" customWidth="1"/>
    <col min="2312" max="2560" width="9" style="262"/>
    <col min="2561" max="2561" width="25.5" style="262" customWidth="1"/>
    <col min="2562" max="2562" width="14" style="262" customWidth="1"/>
    <col min="2563" max="2563" width="12.125" style="262" customWidth="1"/>
    <col min="2564" max="2564" width="19.25" style="262" customWidth="1"/>
    <col min="2565" max="2565" width="17.375" style="262" customWidth="1"/>
    <col min="2566" max="2566" width="28.5" style="262" customWidth="1"/>
    <col min="2567" max="2567" width="53.5" style="262" customWidth="1"/>
    <col min="2568" max="2816" width="9" style="262"/>
    <col min="2817" max="2817" width="25.5" style="262" customWidth="1"/>
    <col min="2818" max="2818" width="14" style="262" customWidth="1"/>
    <col min="2819" max="2819" width="12.125" style="262" customWidth="1"/>
    <col min="2820" max="2820" width="19.25" style="262" customWidth="1"/>
    <col min="2821" max="2821" width="17.375" style="262" customWidth="1"/>
    <col min="2822" max="2822" width="28.5" style="262" customWidth="1"/>
    <col min="2823" max="2823" width="53.5" style="262" customWidth="1"/>
    <col min="2824" max="3072" width="9" style="262"/>
    <col min="3073" max="3073" width="25.5" style="262" customWidth="1"/>
    <col min="3074" max="3074" width="14" style="262" customWidth="1"/>
    <col min="3075" max="3075" width="12.125" style="262" customWidth="1"/>
    <col min="3076" max="3076" width="19.25" style="262" customWidth="1"/>
    <col min="3077" max="3077" width="17.375" style="262" customWidth="1"/>
    <col min="3078" max="3078" width="28.5" style="262" customWidth="1"/>
    <col min="3079" max="3079" width="53.5" style="262" customWidth="1"/>
    <col min="3080" max="3328" width="9" style="262"/>
    <col min="3329" max="3329" width="25.5" style="262" customWidth="1"/>
    <col min="3330" max="3330" width="14" style="262" customWidth="1"/>
    <col min="3331" max="3331" width="12.125" style="262" customWidth="1"/>
    <col min="3332" max="3332" width="19.25" style="262" customWidth="1"/>
    <col min="3333" max="3333" width="17.375" style="262" customWidth="1"/>
    <col min="3334" max="3334" width="28.5" style="262" customWidth="1"/>
    <col min="3335" max="3335" width="53.5" style="262" customWidth="1"/>
    <col min="3336" max="3584" width="9" style="262"/>
    <col min="3585" max="3585" width="25.5" style="262" customWidth="1"/>
    <col min="3586" max="3586" width="14" style="262" customWidth="1"/>
    <col min="3587" max="3587" width="12.125" style="262" customWidth="1"/>
    <col min="3588" max="3588" width="19.25" style="262" customWidth="1"/>
    <col min="3589" max="3589" width="17.375" style="262" customWidth="1"/>
    <col min="3590" max="3590" width="28.5" style="262" customWidth="1"/>
    <col min="3591" max="3591" width="53.5" style="262" customWidth="1"/>
    <col min="3592" max="3840" width="9" style="262"/>
    <col min="3841" max="3841" width="25.5" style="262" customWidth="1"/>
    <col min="3842" max="3842" width="14" style="262" customWidth="1"/>
    <col min="3843" max="3843" width="12.125" style="262" customWidth="1"/>
    <col min="3844" max="3844" width="19.25" style="262" customWidth="1"/>
    <col min="3845" max="3845" width="17.375" style="262" customWidth="1"/>
    <col min="3846" max="3846" width="28.5" style="262" customWidth="1"/>
    <col min="3847" max="3847" width="53.5" style="262" customWidth="1"/>
    <col min="3848" max="4096" width="9" style="262"/>
    <col min="4097" max="4097" width="25.5" style="262" customWidth="1"/>
    <col min="4098" max="4098" width="14" style="262" customWidth="1"/>
    <col min="4099" max="4099" width="12.125" style="262" customWidth="1"/>
    <col min="4100" max="4100" width="19.25" style="262" customWidth="1"/>
    <col min="4101" max="4101" width="17.375" style="262" customWidth="1"/>
    <col min="4102" max="4102" width="28.5" style="262" customWidth="1"/>
    <col min="4103" max="4103" width="53.5" style="262" customWidth="1"/>
    <col min="4104" max="4352" width="9" style="262"/>
    <col min="4353" max="4353" width="25.5" style="262" customWidth="1"/>
    <col min="4354" max="4354" width="14" style="262" customWidth="1"/>
    <col min="4355" max="4355" width="12.125" style="262" customWidth="1"/>
    <col min="4356" max="4356" width="19.25" style="262" customWidth="1"/>
    <col min="4357" max="4357" width="17.375" style="262" customWidth="1"/>
    <col min="4358" max="4358" width="28.5" style="262" customWidth="1"/>
    <col min="4359" max="4359" width="53.5" style="262" customWidth="1"/>
    <col min="4360" max="4608" width="9" style="262"/>
    <col min="4609" max="4609" width="25.5" style="262" customWidth="1"/>
    <col min="4610" max="4610" width="14" style="262" customWidth="1"/>
    <col min="4611" max="4611" width="12.125" style="262" customWidth="1"/>
    <col min="4612" max="4612" width="19.25" style="262" customWidth="1"/>
    <col min="4613" max="4613" width="17.375" style="262" customWidth="1"/>
    <col min="4614" max="4614" width="28.5" style="262" customWidth="1"/>
    <col min="4615" max="4615" width="53.5" style="262" customWidth="1"/>
    <col min="4616" max="4864" width="9" style="262"/>
    <col min="4865" max="4865" width="25.5" style="262" customWidth="1"/>
    <col min="4866" max="4866" width="14" style="262" customWidth="1"/>
    <col min="4867" max="4867" width="12.125" style="262" customWidth="1"/>
    <col min="4868" max="4868" width="19.25" style="262" customWidth="1"/>
    <col min="4869" max="4869" width="17.375" style="262" customWidth="1"/>
    <col min="4870" max="4870" width="28.5" style="262" customWidth="1"/>
    <col min="4871" max="4871" width="53.5" style="262" customWidth="1"/>
    <col min="4872" max="5120" width="9" style="262"/>
    <col min="5121" max="5121" width="25.5" style="262" customWidth="1"/>
    <col min="5122" max="5122" width="14" style="262" customWidth="1"/>
    <col min="5123" max="5123" width="12.125" style="262" customWidth="1"/>
    <col min="5124" max="5124" width="19.25" style="262" customWidth="1"/>
    <col min="5125" max="5125" width="17.375" style="262" customWidth="1"/>
    <col min="5126" max="5126" width="28.5" style="262" customWidth="1"/>
    <col min="5127" max="5127" width="53.5" style="262" customWidth="1"/>
    <col min="5128" max="5376" width="9" style="262"/>
    <col min="5377" max="5377" width="25.5" style="262" customWidth="1"/>
    <col min="5378" max="5378" width="14" style="262" customWidth="1"/>
    <col min="5379" max="5379" width="12.125" style="262" customWidth="1"/>
    <col min="5380" max="5380" width="19.25" style="262" customWidth="1"/>
    <col min="5381" max="5381" width="17.375" style="262" customWidth="1"/>
    <col min="5382" max="5382" width="28.5" style="262" customWidth="1"/>
    <col min="5383" max="5383" width="53.5" style="262" customWidth="1"/>
    <col min="5384" max="5632" width="9" style="262"/>
    <col min="5633" max="5633" width="25.5" style="262" customWidth="1"/>
    <col min="5634" max="5634" width="14" style="262" customWidth="1"/>
    <col min="5635" max="5635" width="12.125" style="262" customWidth="1"/>
    <col min="5636" max="5636" width="19.25" style="262" customWidth="1"/>
    <col min="5637" max="5637" width="17.375" style="262" customWidth="1"/>
    <col min="5638" max="5638" width="28.5" style="262" customWidth="1"/>
    <col min="5639" max="5639" width="53.5" style="262" customWidth="1"/>
    <col min="5640" max="5888" width="9" style="262"/>
    <col min="5889" max="5889" width="25.5" style="262" customWidth="1"/>
    <col min="5890" max="5890" width="14" style="262" customWidth="1"/>
    <col min="5891" max="5891" width="12.125" style="262" customWidth="1"/>
    <col min="5892" max="5892" width="19.25" style="262" customWidth="1"/>
    <col min="5893" max="5893" width="17.375" style="262" customWidth="1"/>
    <col min="5894" max="5894" width="28.5" style="262" customWidth="1"/>
    <col min="5895" max="5895" width="53.5" style="262" customWidth="1"/>
    <col min="5896" max="6144" width="9" style="262"/>
    <col min="6145" max="6145" width="25.5" style="262" customWidth="1"/>
    <col min="6146" max="6146" width="14" style="262" customWidth="1"/>
    <col min="6147" max="6147" width="12.125" style="262" customWidth="1"/>
    <col min="6148" max="6148" width="19.25" style="262" customWidth="1"/>
    <col min="6149" max="6149" width="17.375" style="262" customWidth="1"/>
    <col min="6150" max="6150" width="28.5" style="262" customWidth="1"/>
    <col min="6151" max="6151" width="53.5" style="262" customWidth="1"/>
    <col min="6152" max="6400" width="9" style="262"/>
    <col min="6401" max="6401" width="25.5" style="262" customWidth="1"/>
    <col min="6402" max="6402" width="14" style="262" customWidth="1"/>
    <col min="6403" max="6403" width="12.125" style="262" customWidth="1"/>
    <col min="6404" max="6404" width="19.25" style="262" customWidth="1"/>
    <col min="6405" max="6405" width="17.375" style="262" customWidth="1"/>
    <col min="6406" max="6406" width="28.5" style="262" customWidth="1"/>
    <col min="6407" max="6407" width="53.5" style="262" customWidth="1"/>
    <col min="6408" max="6656" width="9" style="262"/>
    <col min="6657" max="6657" width="25.5" style="262" customWidth="1"/>
    <col min="6658" max="6658" width="14" style="262" customWidth="1"/>
    <col min="6659" max="6659" width="12.125" style="262" customWidth="1"/>
    <col min="6660" max="6660" width="19.25" style="262" customWidth="1"/>
    <col min="6661" max="6661" width="17.375" style="262" customWidth="1"/>
    <col min="6662" max="6662" width="28.5" style="262" customWidth="1"/>
    <col min="6663" max="6663" width="53.5" style="262" customWidth="1"/>
    <col min="6664" max="6912" width="9" style="262"/>
    <col min="6913" max="6913" width="25.5" style="262" customWidth="1"/>
    <col min="6914" max="6914" width="14" style="262" customWidth="1"/>
    <col min="6915" max="6915" width="12.125" style="262" customWidth="1"/>
    <col min="6916" max="6916" width="19.25" style="262" customWidth="1"/>
    <col min="6917" max="6917" width="17.375" style="262" customWidth="1"/>
    <col min="6918" max="6918" width="28.5" style="262" customWidth="1"/>
    <col min="6919" max="6919" width="53.5" style="262" customWidth="1"/>
    <col min="6920" max="7168" width="9" style="262"/>
    <col min="7169" max="7169" width="25.5" style="262" customWidth="1"/>
    <col min="7170" max="7170" width="14" style="262" customWidth="1"/>
    <col min="7171" max="7171" width="12.125" style="262" customWidth="1"/>
    <col min="7172" max="7172" width="19.25" style="262" customWidth="1"/>
    <col min="7173" max="7173" width="17.375" style="262" customWidth="1"/>
    <col min="7174" max="7174" width="28.5" style="262" customWidth="1"/>
    <col min="7175" max="7175" width="53.5" style="262" customWidth="1"/>
    <col min="7176" max="7424" width="9" style="262"/>
    <col min="7425" max="7425" width="25.5" style="262" customWidth="1"/>
    <col min="7426" max="7426" width="14" style="262" customWidth="1"/>
    <col min="7427" max="7427" width="12.125" style="262" customWidth="1"/>
    <col min="7428" max="7428" width="19.25" style="262" customWidth="1"/>
    <col min="7429" max="7429" width="17.375" style="262" customWidth="1"/>
    <col min="7430" max="7430" width="28.5" style="262" customWidth="1"/>
    <col min="7431" max="7431" width="53.5" style="262" customWidth="1"/>
    <col min="7432" max="7680" width="9" style="262"/>
    <col min="7681" max="7681" width="25.5" style="262" customWidth="1"/>
    <col min="7682" max="7682" width="14" style="262" customWidth="1"/>
    <col min="7683" max="7683" width="12.125" style="262" customWidth="1"/>
    <col min="7684" max="7684" width="19.25" style="262" customWidth="1"/>
    <col min="7685" max="7685" width="17.375" style="262" customWidth="1"/>
    <col min="7686" max="7686" width="28.5" style="262" customWidth="1"/>
    <col min="7687" max="7687" width="53.5" style="262" customWidth="1"/>
    <col min="7688" max="7936" width="9" style="262"/>
    <col min="7937" max="7937" width="25.5" style="262" customWidth="1"/>
    <col min="7938" max="7938" width="14" style="262" customWidth="1"/>
    <col min="7939" max="7939" width="12.125" style="262" customWidth="1"/>
    <col min="7940" max="7940" width="19.25" style="262" customWidth="1"/>
    <col min="7941" max="7941" width="17.375" style="262" customWidth="1"/>
    <col min="7942" max="7942" width="28.5" style="262" customWidth="1"/>
    <col min="7943" max="7943" width="53.5" style="262" customWidth="1"/>
    <col min="7944" max="8192" width="9" style="262"/>
    <col min="8193" max="8193" width="25.5" style="262" customWidth="1"/>
    <col min="8194" max="8194" width="14" style="262" customWidth="1"/>
    <col min="8195" max="8195" width="12.125" style="262" customWidth="1"/>
    <col min="8196" max="8196" width="19.25" style="262" customWidth="1"/>
    <col min="8197" max="8197" width="17.375" style="262" customWidth="1"/>
    <col min="8198" max="8198" width="28.5" style="262" customWidth="1"/>
    <col min="8199" max="8199" width="53.5" style="262" customWidth="1"/>
    <col min="8200" max="8448" width="9" style="262"/>
    <col min="8449" max="8449" width="25.5" style="262" customWidth="1"/>
    <col min="8450" max="8450" width="14" style="262" customWidth="1"/>
    <col min="8451" max="8451" width="12.125" style="262" customWidth="1"/>
    <col min="8452" max="8452" width="19.25" style="262" customWidth="1"/>
    <col min="8453" max="8453" width="17.375" style="262" customWidth="1"/>
    <col min="8454" max="8454" width="28.5" style="262" customWidth="1"/>
    <col min="8455" max="8455" width="53.5" style="262" customWidth="1"/>
    <col min="8456" max="8704" width="9" style="262"/>
    <col min="8705" max="8705" width="25.5" style="262" customWidth="1"/>
    <col min="8706" max="8706" width="14" style="262" customWidth="1"/>
    <col min="8707" max="8707" width="12.125" style="262" customWidth="1"/>
    <col min="8708" max="8708" width="19.25" style="262" customWidth="1"/>
    <col min="8709" max="8709" width="17.375" style="262" customWidth="1"/>
    <col min="8710" max="8710" width="28.5" style="262" customWidth="1"/>
    <col min="8711" max="8711" width="53.5" style="262" customWidth="1"/>
    <col min="8712" max="8960" width="9" style="262"/>
    <col min="8961" max="8961" width="25.5" style="262" customWidth="1"/>
    <col min="8962" max="8962" width="14" style="262" customWidth="1"/>
    <col min="8963" max="8963" width="12.125" style="262" customWidth="1"/>
    <col min="8964" max="8964" width="19.25" style="262" customWidth="1"/>
    <col min="8965" max="8965" width="17.375" style="262" customWidth="1"/>
    <col min="8966" max="8966" width="28.5" style="262" customWidth="1"/>
    <col min="8967" max="8967" width="53.5" style="262" customWidth="1"/>
    <col min="8968" max="9216" width="9" style="262"/>
    <col min="9217" max="9217" width="25.5" style="262" customWidth="1"/>
    <col min="9218" max="9218" width="14" style="262" customWidth="1"/>
    <col min="9219" max="9219" width="12.125" style="262" customWidth="1"/>
    <col min="9220" max="9220" width="19.25" style="262" customWidth="1"/>
    <col min="9221" max="9221" width="17.375" style="262" customWidth="1"/>
    <col min="9222" max="9222" width="28.5" style="262" customWidth="1"/>
    <col min="9223" max="9223" width="53.5" style="262" customWidth="1"/>
    <col min="9224" max="9472" width="9" style="262"/>
    <col min="9473" max="9473" width="25.5" style="262" customWidth="1"/>
    <col min="9474" max="9474" width="14" style="262" customWidth="1"/>
    <col min="9475" max="9475" width="12.125" style="262" customWidth="1"/>
    <col min="9476" max="9476" width="19.25" style="262" customWidth="1"/>
    <col min="9477" max="9477" width="17.375" style="262" customWidth="1"/>
    <col min="9478" max="9478" width="28.5" style="262" customWidth="1"/>
    <col min="9479" max="9479" width="53.5" style="262" customWidth="1"/>
    <col min="9480" max="9728" width="9" style="262"/>
    <col min="9729" max="9729" width="25.5" style="262" customWidth="1"/>
    <col min="9730" max="9730" width="14" style="262" customWidth="1"/>
    <col min="9731" max="9731" width="12.125" style="262" customWidth="1"/>
    <col min="9732" max="9732" width="19.25" style="262" customWidth="1"/>
    <col min="9733" max="9733" width="17.375" style="262" customWidth="1"/>
    <col min="9734" max="9734" width="28.5" style="262" customWidth="1"/>
    <col min="9735" max="9735" width="53.5" style="262" customWidth="1"/>
    <col min="9736" max="9984" width="9" style="262"/>
    <col min="9985" max="9985" width="25.5" style="262" customWidth="1"/>
    <col min="9986" max="9986" width="14" style="262" customWidth="1"/>
    <col min="9987" max="9987" width="12.125" style="262" customWidth="1"/>
    <col min="9988" max="9988" width="19.25" style="262" customWidth="1"/>
    <col min="9989" max="9989" width="17.375" style="262" customWidth="1"/>
    <col min="9990" max="9990" width="28.5" style="262" customWidth="1"/>
    <col min="9991" max="9991" width="53.5" style="262" customWidth="1"/>
    <col min="9992" max="10240" width="9" style="262"/>
    <col min="10241" max="10241" width="25.5" style="262" customWidth="1"/>
    <col min="10242" max="10242" width="14" style="262" customWidth="1"/>
    <col min="10243" max="10243" width="12.125" style="262" customWidth="1"/>
    <col min="10244" max="10244" width="19.25" style="262" customWidth="1"/>
    <col min="10245" max="10245" width="17.375" style="262" customWidth="1"/>
    <col min="10246" max="10246" width="28.5" style="262" customWidth="1"/>
    <col min="10247" max="10247" width="53.5" style="262" customWidth="1"/>
    <col min="10248" max="10496" width="9" style="262"/>
    <col min="10497" max="10497" width="25.5" style="262" customWidth="1"/>
    <col min="10498" max="10498" width="14" style="262" customWidth="1"/>
    <col min="10499" max="10499" width="12.125" style="262" customWidth="1"/>
    <col min="10500" max="10500" width="19.25" style="262" customWidth="1"/>
    <col min="10501" max="10501" width="17.375" style="262" customWidth="1"/>
    <col min="10502" max="10502" width="28.5" style="262" customWidth="1"/>
    <col min="10503" max="10503" width="53.5" style="262" customWidth="1"/>
    <col min="10504" max="10752" width="9" style="262"/>
    <col min="10753" max="10753" width="25.5" style="262" customWidth="1"/>
    <col min="10754" max="10754" width="14" style="262" customWidth="1"/>
    <col min="10755" max="10755" width="12.125" style="262" customWidth="1"/>
    <col min="10756" max="10756" width="19.25" style="262" customWidth="1"/>
    <col min="10757" max="10757" width="17.375" style="262" customWidth="1"/>
    <col min="10758" max="10758" width="28.5" style="262" customWidth="1"/>
    <col min="10759" max="10759" width="53.5" style="262" customWidth="1"/>
    <col min="10760" max="11008" width="9" style="262"/>
    <col min="11009" max="11009" width="25.5" style="262" customWidth="1"/>
    <col min="11010" max="11010" width="14" style="262" customWidth="1"/>
    <col min="11011" max="11011" width="12.125" style="262" customWidth="1"/>
    <col min="11012" max="11012" width="19.25" style="262" customWidth="1"/>
    <col min="11013" max="11013" width="17.375" style="262" customWidth="1"/>
    <col min="11014" max="11014" width="28.5" style="262" customWidth="1"/>
    <col min="11015" max="11015" width="53.5" style="262" customWidth="1"/>
    <col min="11016" max="11264" width="9" style="262"/>
    <col min="11265" max="11265" width="25.5" style="262" customWidth="1"/>
    <col min="11266" max="11266" width="14" style="262" customWidth="1"/>
    <col min="11267" max="11267" width="12.125" style="262" customWidth="1"/>
    <col min="11268" max="11268" width="19.25" style="262" customWidth="1"/>
    <col min="11269" max="11269" width="17.375" style="262" customWidth="1"/>
    <col min="11270" max="11270" width="28.5" style="262" customWidth="1"/>
    <col min="11271" max="11271" width="53.5" style="262" customWidth="1"/>
    <col min="11272" max="11520" width="9" style="262"/>
    <col min="11521" max="11521" width="25.5" style="262" customWidth="1"/>
    <col min="11522" max="11522" width="14" style="262" customWidth="1"/>
    <col min="11523" max="11523" width="12.125" style="262" customWidth="1"/>
    <col min="11524" max="11524" width="19.25" style="262" customWidth="1"/>
    <col min="11525" max="11525" width="17.375" style="262" customWidth="1"/>
    <col min="11526" max="11526" width="28.5" style="262" customWidth="1"/>
    <col min="11527" max="11527" width="53.5" style="262" customWidth="1"/>
    <col min="11528" max="11776" width="9" style="262"/>
    <col min="11777" max="11777" width="25.5" style="262" customWidth="1"/>
    <col min="11778" max="11778" width="14" style="262" customWidth="1"/>
    <col min="11779" max="11779" width="12.125" style="262" customWidth="1"/>
    <col min="11780" max="11780" width="19.25" style="262" customWidth="1"/>
    <col min="11781" max="11781" width="17.375" style="262" customWidth="1"/>
    <col min="11782" max="11782" width="28.5" style="262" customWidth="1"/>
    <col min="11783" max="11783" width="53.5" style="262" customWidth="1"/>
    <col min="11784" max="12032" width="9" style="262"/>
    <col min="12033" max="12033" width="25.5" style="262" customWidth="1"/>
    <col min="12034" max="12034" width="14" style="262" customWidth="1"/>
    <col min="12035" max="12035" width="12.125" style="262" customWidth="1"/>
    <col min="12036" max="12036" width="19.25" style="262" customWidth="1"/>
    <col min="12037" max="12037" width="17.375" style="262" customWidth="1"/>
    <col min="12038" max="12038" width="28.5" style="262" customWidth="1"/>
    <col min="12039" max="12039" width="53.5" style="262" customWidth="1"/>
    <col min="12040" max="12288" width="9" style="262"/>
    <col min="12289" max="12289" width="25.5" style="262" customWidth="1"/>
    <col min="12290" max="12290" width="14" style="262" customWidth="1"/>
    <col min="12291" max="12291" width="12.125" style="262" customWidth="1"/>
    <col min="12292" max="12292" width="19.25" style="262" customWidth="1"/>
    <col min="12293" max="12293" width="17.375" style="262" customWidth="1"/>
    <col min="12294" max="12294" width="28.5" style="262" customWidth="1"/>
    <col min="12295" max="12295" width="53.5" style="262" customWidth="1"/>
    <col min="12296" max="12544" width="9" style="262"/>
    <col min="12545" max="12545" width="25.5" style="262" customWidth="1"/>
    <col min="12546" max="12546" width="14" style="262" customWidth="1"/>
    <col min="12547" max="12547" width="12.125" style="262" customWidth="1"/>
    <col min="12548" max="12548" width="19.25" style="262" customWidth="1"/>
    <col min="12549" max="12549" width="17.375" style="262" customWidth="1"/>
    <col min="12550" max="12550" width="28.5" style="262" customWidth="1"/>
    <col min="12551" max="12551" width="53.5" style="262" customWidth="1"/>
    <col min="12552" max="12800" width="9" style="262"/>
    <col min="12801" max="12801" width="25.5" style="262" customWidth="1"/>
    <col min="12802" max="12802" width="14" style="262" customWidth="1"/>
    <col min="12803" max="12803" width="12.125" style="262" customWidth="1"/>
    <col min="12804" max="12804" width="19.25" style="262" customWidth="1"/>
    <col min="12805" max="12805" width="17.375" style="262" customWidth="1"/>
    <col min="12806" max="12806" width="28.5" style="262" customWidth="1"/>
    <col min="12807" max="12807" width="53.5" style="262" customWidth="1"/>
    <col min="12808" max="13056" width="9" style="262"/>
    <col min="13057" max="13057" width="25.5" style="262" customWidth="1"/>
    <col min="13058" max="13058" width="14" style="262" customWidth="1"/>
    <col min="13059" max="13059" width="12.125" style="262" customWidth="1"/>
    <col min="13060" max="13060" width="19.25" style="262" customWidth="1"/>
    <col min="13061" max="13061" width="17.375" style="262" customWidth="1"/>
    <col min="13062" max="13062" width="28.5" style="262" customWidth="1"/>
    <col min="13063" max="13063" width="53.5" style="262" customWidth="1"/>
    <col min="13064" max="13312" width="9" style="262"/>
    <col min="13313" max="13313" width="25.5" style="262" customWidth="1"/>
    <col min="13314" max="13314" width="14" style="262" customWidth="1"/>
    <col min="13315" max="13315" width="12.125" style="262" customWidth="1"/>
    <col min="13316" max="13316" width="19.25" style="262" customWidth="1"/>
    <col min="13317" max="13317" width="17.375" style="262" customWidth="1"/>
    <col min="13318" max="13318" width="28.5" style="262" customWidth="1"/>
    <col min="13319" max="13319" width="53.5" style="262" customWidth="1"/>
    <col min="13320" max="13568" width="9" style="262"/>
    <col min="13569" max="13569" width="25.5" style="262" customWidth="1"/>
    <col min="13570" max="13570" width="14" style="262" customWidth="1"/>
    <col min="13571" max="13571" width="12.125" style="262" customWidth="1"/>
    <col min="13572" max="13572" width="19.25" style="262" customWidth="1"/>
    <col min="13573" max="13573" width="17.375" style="262" customWidth="1"/>
    <col min="13574" max="13574" width="28.5" style="262" customWidth="1"/>
    <col min="13575" max="13575" width="53.5" style="262" customWidth="1"/>
    <col min="13576" max="13824" width="9" style="262"/>
    <col min="13825" max="13825" width="25.5" style="262" customWidth="1"/>
    <col min="13826" max="13826" width="14" style="262" customWidth="1"/>
    <col min="13827" max="13827" width="12.125" style="262" customWidth="1"/>
    <col min="13828" max="13828" width="19.25" style="262" customWidth="1"/>
    <col min="13829" max="13829" width="17.375" style="262" customWidth="1"/>
    <col min="13830" max="13830" width="28.5" style="262" customWidth="1"/>
    <col min="13831" max="13831" width="53.5" style="262" customWidth="1"/>
    <col min="13832" max="14080" width="9" style="262"/>
    <col min="14081" max="14081" width="25.5" style="262" customWidth="1"/>
    <col min="14082" max="14082" width="14" style="262" customWidth="1"/>
    <col min="14083" max="14083" width="12.125" style="262" customWidth="1"/>
    <col min="14084" max="14084" width="19.25" style="262" customWidth="1"/>
    <col min="14085" max="14085" width="17.375" style="262" customWidth="1"/>
    <col min="14086" max="14086" width="28.5" style="262" customWidth="1"/>
    <col min="14087" max="14087" width="53.5" style="262" customWidth="1"/>
    <col min="14088" max="14336" width="9" style="262"/>
    <col min="14337" max="14337" width="25.5" style="262" customWidth="1"/>
    <col min="14338" max="14338" width="14" style="262" customWidth="1"/>
    <col min="14339" max="14339" width="12.125" style="262" customWidth="1"/>
    <col min="14340" max="14340" width="19.25" style="262" customWidth="1"/>
    <col min="14341" max="14341" width="17.375" style="262" customWidth="1"/>
    <col min="14342" max="14342" width="28.5" style="262" customWidth="1"/>
    <col min="14343" max="14343" width="53.5" style="262" customWidth="1"/>
    <col min="14344" max="14592" width="9" style="262"/>
    <col min="14593" max="14593" width="25.5" style="262" customWidth="1"/>
    <col min="14594" max="14594" width="14" style="262" customWidth="1"/>
    <col min="14595" max="14595" width="12.125" style="262" customWidth="1"/>
    <col min="14596" max="14596" width="19.25" style="262" customWidth="1"/>
    <col min="14597" max="14597" width="17.375" style="262" customWidth="1"/>
    <col min="14598" max="14598" width="28.5" style="262" customWidth="1"/>
    <col min="14599" max="14599" width="53.5" style="262" customWidth="1"/>
    <col min="14600" max="14848" width="9" style="262"/>
    <col min="14849" max="14849" width="25.5" style="262" customWidth="1"/>
    <col min="14850" max="14850" width="14" style="262" customWidth="1"/>
    <col min="14851" max="14851" width="12.125" style="262" customWidth="1"/>
    <col min="14852" max="14852" width="19.25" style="262" customWidth="1"/>
    <col min="14853" max="14853" width="17.375" style="262" customWidth="1"/>
    <col min="14854" max="14854" width="28.5" style="262" customWidth="1"/>
    <col min="14855" max="14855" width="53.5" style="262" customWidth="1"/>
    <col min="14856" max="15104" width="9" style="262"/>
    <col min="15105" max="15105" width="25.5" style="262" customWidth="1"/>
    <col min="15106" max="15106" width="14" style="262" customWidth="1"/>
    <col min="15107" max="15107" width="12.125" style="262" customWidth="1"/>
    <col min="15108" max="15108" width="19.25" style="262" customWidth="1"/>
    <col min="15109" max="15109" width="17.375" style="262" customWidth="1"/>
    <col min="15110" max="15110" width="28.5" style="262" customWidth="1"/>
    <col min="15111" max="15111" width="53.5" style="262" customWidth="1"/>
    <col min="15112" max="15360" width="9" style="262"/>
    <col min="15361" max="15361" width="25.5" style="262" customWidth="1"/>
    <col min="15362" max="15362" width="14" style="262" customWidth="1"/>
    <col min="15363" max="15363" width="12.125" style="262" customWidth="1"/>
    <col min="15364" max="15364" width="19.25" style="262" customWidth="1"/>
    <col min="15365" max="15365" width="17.375" style="262" customWidth="1"/>
    <col min="15366" max="15366" width="28.5" style="262" customWidth="1"/>
    <col min="15367" max="15367" width="53.5" style="262" customWidth="1"/>
    <col min="15368" max="15616" width="9" style="262"/>
    <col min="15617" max="15617" width="25.5" style="262" customWidth="1"/>
    <col min="15618" max="15618" width="14" style="262" customWidth="1"/>
    <col min="15619" max="15619" width="12.125" style="262" customWidth="1"/>
    <col min="15620" max="15620" width="19.25" style="262" customWidth="1"/>
    <col min="15621" max="15621" width="17.375" style="262" customWidth="1"/>
    <col min="15622" max="15622" width="28.5" style="262" customWidth="1"/>
    <col min="15623" max="15623" width="53.5" style="262" customWidth="1"/>
    <col min="15624" max="15872" width="9" style="262"/>
    <col min="15873" max="15873" width="25.5" style="262" customWidth="1"/>
    <col min="15874" max="15874" width="14" style="262" customWidth="1"/>
    <col min="15875" max="15875" width="12.125" style="262" customWidth="1"/>
    <col min="15876" max="15876" width="19.25" style="262" customWidth="1"/>
    <col min="15877" max="15877" width="17.375" style="262" customWidth="1"/>
    <col min="15878" max="15878" width="28.5" style="262" customWidth="1"/>
    <col min="15879" max="15879" width="53.5" style="262" customWidth="1"/>
    <col min="15880" max="16128" width="9" style="262"/>
    <col min="16129" max="16129" width="25.5" style="262" customWidth="1"/>
    <col min="16130" max="16130" width="14" style="262" customWidth="1"/>
    <col min="16131" max="16131" width="12.125" style="262" customWidth="1"/>
    <col min="16132" max="16132" width="19.25" style="262" customWidth="1"/>
    <col min="16133" max="16133" width="17.375" style="262" customWidth="1"/>
    <col min="16134" max="16134" width="28.5" style="262" customWidth="1"/>
    <col min="16135" max="16135" width="53.5" style="262" customWidth="1"/>
    <col min="16136" max="16384" width="9" style="262"/>
  </cols>
  <sheetData>
    <row r="1" spans="1:7">
      <c r="A1" s="262" t="s">
        <v>342</v>
      </c>
    </row>
    <row r="3" spans="1:7">
      <c r="A3" s="119" t="s">
        <v>343</v>
      </c>
      <c r="B3" s="298"/>
    </row>
    <row r="4" spans="1:7" ht="15" thickBot="1">
      <c r="G4" s="263" t="s">
        <v>344</v>
      </c>
    </row>
    <row r="5" spans="1:7" s="264" customFormat="1" ht="59.25" customHeight="1" thickTop="1" thickBot="1">
      <c r="A5" s="1129" t="s">
        <v>345</v>
      </c>
      <c r="B5" s="1132" t="s">
        <v>346</v>
      </c>
      <c r="C5" s="1132" t="s">
        <v>347</v>
      </c>
      <c r="D5" s="1135" t="s">
        <v>348</v>
      </c>
      <c r="E5" s="1136"/>
      <c r="F5" s="1137"/>
      <c r="G5" s="1138" t="s">
        <v>349</v>
      </c>
    </row>
    <row r="6" spans="1:7" s="264" customFormat="1" ht="24.75" customHeight="1" thickTop="1">
      <c r="A6" s="1130"/>
      <c r="B6" s="1133"/>
      <c r="C6" s="1133"/>
      <c r="D6" s="1143" t="s">
        <v>350</v>
      </c>
      <c r="E6" s="1144"/>
      <c r="F6" s="1144"/>
      <c r="G6" s="1139"/>
    </row>
    <row r="7" spans="1:7" s="264" customFormat="1" ht="24.75" customHeight="1" thickBot="1">
      <c r="A7" s="1130"/>
      <c r="B7" s="1133"/>
      <c r="C7" s="1134"/>
      <c r="D7" s="1145"/>
      <c r="E7" s="1146"/>
      <c r="F7" s="1147"/>
      <c r="G7" s="1140"/>
    </row>
    <row r="8" spans="1:7" s="264" customFormat="1" ht="24.75" customHeight="1" thickTop="1">
      <c r="A8" s="1130"/>
      <c r="B8" s="1133"/>
      <c r="C8" s="1134"/>
      <c r="D8" s="1148" t="s">
        <v>351</v>
      </c>
      <c r="E8" s="1150" t="s">
        <v>352</v>
      </c>
      <c r="F8" s="192" t="s">
        <v>353</v>
      </c>
      <c r="G8" s="1141"/>
    </row>
    <row r="9" spans="1:7" s="264" customFormat="1" ht="24.75" customHeight="1" thickBot="1">
      <c r="A9" s="1131"/>
      <c r="B9" s="1131"/>
      <c r="C9" s="1131"/>
      <c r="D9" s="1149"/>
      <c r="E9" s="1151"/>
      <c r="F9" s="193" t="s">
        <v>354</v>
      </c>
      <c r="G9" s="1142"/>
    </row>
    <row r="10" spans="1:7" s="266" customFormat="1" ht="24.75" customHeight="1" thickTop="1" thickBot="1">
      <c r="A10" s="194"/>
      <c r="B10" s="195"/>
      <c r="C10" s="196"/>
      <c r="D10" s="197"/>
      <c r="E10" s="198"/>
      <c r="F10" s="199">
        <f>(D10*12)+E10</f>
        <v>0</v>
      </c>
      <c r="G10" s="265"/>
    </row>
    <row r="11" spans="1:7" s="266" customFormat="1" ht="24.75" customHeight="1" thickTop="1">
      <c r="A11" s="200" t="s">
        <v>355</v>
      </c>
      <c r="B11" s="201"/>
      <c r="C11" s="201"/>
      <c r="D11" s="202"/>
      <c r="E11" s="203"/>
      <c r="F11" s="204"/>
    </row>
    <row r="12" spans="1:7" s="266" customFormat="1" ht="24.75" customHeight="1">
      <c r="A12" s="205" t="s">
        <v>356</v>
      </c>
      <c r="B12" s="201"/>
      <c r="C12" s="201"/>
      <c r="D12" s="202"/>
      <c r="E12" s="203"/>
      <c r="F12" s="204"/>
    </row>
    <row r="13" spans="1:7" s="266" customFormat="1" ht="24.75" customHeight="1">
      <c r="A13" s="1127" t="s">
        <v>357</v>
      </c>
      <c r="B13" s="1127"/>
      <c r="C13" s="1127"/>
      <c r="D13" s="1127"/>
      <c r="E13" s="1127"/>
      <c r="F13" s="1127"/>
      <c r="G13" s="1127"/>
    </row>
    <row r="14" spans="1:7" s="266" customFormat="1" ht="24.75" customHeight="1">
      <c r="A14" s="1127" t="s">
        <v>358</v>
      </c>
      <c r="B14" s="1127"/>
      <c r="C14" s="1127"/>
      <c r="D14" s="1127"/>
      <c r="E14" s="1127"/>
      <c r="F14" s="1127"/>
      <c r="G14" s="1127"/>
    </row>
    <row r="15" spans="1:7" s="266" customFormat="1" ht="24.75" customHeight="1">
      <c r="A15" s="1127" t="s">
        <v>359</v>
      </c>
      <c r="B15" s="1127"/>
      <c r="C15" s="1127"/>
      <c r="D15" s="1127"/>
      <c r="E15" s="1127"/>
      <c r="F15" s="1127"/>
      <c r="G15" s="1127"/>
    </row>
    <row r="16" spans="1:7" s="266" customFormat="1" ht="24.75" customHeight="1">
      <c r="A16" s="205" t="s">
        <v>360</v>
      </c>
      <c r="B16" s="201"/>
      <c r="C16" s="201"/>
      <c r="D16" s="202"/>
      <c r="E16" s="203"/>
      <c r="F16" s="204"/>
    </row>
    <row r="17" spans="1:7" s="266" customFormat="1" ht="24.75" customHeight="1">
      <c r="A17" s="206" t="s">
        <v>361</v>
      </c>
      <c r="B17" s="201"/>
      <c r="C17" s="201"/>
      <c r="D17" s="202"/>
      <c r="E17" s="203"/>
      <c r="F17" s="204"/>
    </row>
    <row r="18" spans="1:7" ht="24.75" customHeight="1">
      <c r="A18" s="262" t="s">
        <v>362</v>
      </c>
      <c r="B18" s="207"/>
      <c r="C18" s="207"/>
      <c r="D18" s="208"/>
      <c r="E18" s="209"/>
      <c r="F18" s="209"/>
    </row>
    <row r="19" spans="1:7" ht="24.75" customHeight="1">
      <c r="A19" s="262" t="s">
        <v>363</v>
      </c>
      <c r="B19" s="207"/>
      <c r="C19" s="207"/>
      <c r="D19" s="208"/>
      <c r="E19" s="209"/>
      <c r="F19" s="209"/>
    </row>
    <row r="20" spans="1:7" ht="24.75" customHeight="1">
      <c r="A20" s="262" t="s">
        <v>364</v>
      </c>
      <c r="B20" s="207"/>
      <c r="C20" s="207"/>
      <c r="D20" s="208"/>
      <c r="E20" s="209"/>
      <c r="F20" s="209"/>
    </row>
    <row r="21" spans="1:7" ht="24.75" customHeight="1">
      <c r="B21" s="207"/>
      <c r="C21" s="207"/>
      <c r="D21" s="208"/>
      <c r="E21" s="209"/>
      <c r="F21" s="209"/>
    </row>
    <row r="22" spans="1:7" s="266" customFormat="1" ht="24.75" customHeight="1">
      <c r="A22" s="206" t="s">
        <v>365</v>
      </c>
      <c r="B22" s="201"/>
      <c r="C22" s="201"/>
      <c r="D22" s="202"/>
      <c r="E22" s="203"/>
      <c r="F22" s="204"/>
    </row>
    <row r="23" spans="1:7" ht="24.75" customHeight="1">
      <c r="A23" s="262" t="s">
        <v>366</v>
      </c>
    </row>
    <row r="24" spans="1:7" ht="24.75" customHeight="1"/>
    <row r="25" spans="1:7" ht="24.75" customHeight="1">
      <c r="A25" s="262" t="s">
        <v>367</v>
      </c>
    </row>
    <row r="26" spans="1:7" ht="24.75" customHeight="1">
      <c r="A26" s="262" t="s">
        <v>368</v>
      </c>
    </row>
    <row r="27" spans="1:7" ht="24.75" customHeight="1">
      <c r="A27" s="1128" t="s">
        <v>369</v>
      </c>
      <c r="B27" s="1128"/>
      <c r="C27" s="1128"/>
      <c r="D27" s="1128"/>
      <c r="E27" s="1128"/>
      <c r="F27" s="1128"/>
      <c r="G27" s="1128"/>
    </row>
    <row r="28" spans="1:7" ht="24.75" customHeight="1">
      <c r="A28" s="191"/>
    </row>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130" priority="1">
      <formula>LEN(TRIM(A10))=0</formula>
    </cfRule>
  </conditionalFormatting>
  <printOptions horizontalCentered="1"/>
  <pageMargins left="0.70866141732283472" right="0.70866141732283472" top="0.74803149606299213" bottom="0.55118110236220474" header="0.31496062992125984" footer="0.31496062992125984"/>
  <pageSetup paperSize="9" scale="80" fitToHeight="0" orientation="landscape" blackAndWhite="1" r:id="rId1"/>
  <colBreaks count="1" manualBreakCount="1">
    <brk id="7" min="2" max="2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0"/>
  <dimension ref="A1:AN168"/>
  <sheetViews>
    <sheetView showZeros="0" view="pageBreakPreview"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0" width="7" style="1" customWidth="1"/>
    <col min="31"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7" ht="18.75" customHeight="1">
      <c r="B1" s="298"/>
      <c r="AA1" s="1" t="s">
        <v>370</v>
      </c>
    </row>
    <row r="2" spans="1:27" ht="9" customHeight="1"/>
    <row r="3" spans="1:27" ht="18.75" customHeight="1">
      <c r="A3" s="901" t="s">
        <v>371</v>
      </c>
      <c r="B3" s="901"/>
      <c r="C3" s="901"/>
      <c r="D3" s="901"/>
      <c r="E3" s="901"/>
      <c r="F3" s="901"/>
      <c r="G3" s="901"/>
      <c r="H3" s="901"/>
      <c r="I3" s="901"/>
      <c r="J3" s="901"/>
      <c r="K3" s="901"/>
      <c r="L3" s="901"/>
      <c r="M3" s="901"/>
      <c r="N3" s="901"/>
      <c r="O3" s="901"/>
      <c r="P3" s="901"/>
      <c r="Q3" s="901"/>
      <c r="R3" s="901"/>
      <c r="S3" s="901"/>
      <c r="T3" s="901"/>
      <c r="U3" s="901"/>
      <c r="V3" s="901"/>
      <c r="W3" s="901"/>
      <c r="X3" s="901"/>
      <c r="Y3" s="901"/>
      <c r="AA3" s="1" t="s">
        <v>183</v>
      </c>
    </row>
    <row r="4" spans="1:27" ht="9" customHeight="1"/>
    <row r="5" spans="1:27" ht="18.75" customHeight="1">
      <c r="L5" s="10"/>
      <c r="N5" s="73" t="s">
        <v>372</v>
      </c>
    </row>
    <row r="6" spans="1:27" ht="18.75" customHeight="1">
      <c r="N6" s="1306"/>
      <c r="O6" s="1306"/>
      <c r="P6" s="1306"/>
      <c r="Q6" s="1306"/>
      <c r="R6" s="1306"/>
      <c r="S6" s="1306"/>
      <c r="T6" s="1306"/>
      <c r="U6" s="1306"/>
      <c r="V6" s="1306"/>
      <c r="W6" s="1306"/>
      <c r="X6" s="1306"/>
      <c r="Y6" s="1306"/>
    </row>
    <row r="7" spans="1:27" ht="18.75" customHeight="1">
      <c r="A7" s="1" t="s">
        <v>373</v>
      </c>
      <c r="I7" s="147"/>
      <c r="J7" s="1" t="s">
        <v>374</v>
      </c>
      <c r="N7" s="19"/>
      <c r="O7" s="19"/>
      <c r="P7" s="19"/>
      <c r="Q7" s="19"/>
      <c r="R7" s="19"/>
      <c r="S7" s="19"/>
      <c r="T7" s="19"/>
      <c r="U7" s="19"/>
      <c r="V7" s="19"/>
      <c r="W7" s="19"/>
      <c r="X7" s="19"/>
      <c r="Y7" s="19"/>
    </row>
    <row r="8" spans="1:27" ht="18.75" customHeight="1">
      <c r="A8" s="1" t="s">
        <v>46</v>
      </c>
      <c r="B8" s="900" t="s">
        <v>375</v>
      </c>
      <c r="C8" s="900"/>
      <c r="D8" s="900"/>
      <c r="E8" s="900"/>
      <c r="F8" s="900"/>
      <c r="G8" s="900"/>
      <c r="H8" s="900"/>
      <c r="I8" s="900"/>
      <c r="J8" s="900"/>
      <c r="K8" s="900"/>
      <c r="L8" s="900"/>
      <c r="M8" s="900"/>
      <c r="N8" s="900"/>
      <c r="O8" s="900"/>
      <c r="P8" s="900"/>
      <c r="Q8" s="900"/>
      <c r="R8" s="900"/>
      <c r="S8" s="900"/>
      <c r="T8" s="900"/>
      <c r="U8" s="900"/>
      <c r="V8" s="900"/>
      <c r="W8" s="900"/>
      <c r="X8" s="900"/>
      <c r="Y8" s="900"/>
    </row>
    <row r="9" spans="1:27" ht="18.75" customHeight="1">
      <c r="B9" s="900"/>
      <c r="C9" s="900"/>
      <c r="D9" s="900"/>
      <c r="E9" s="900"/>
      <c r="F9" s="900"/>
      <c r="G9" s="900"/>
      <c r="H9" s="900"/>
      <c r="I9" s="900"/>
      <c r="J9" s="900"/>
      <c r="K9" s="900"/>
      <c r="L9" s="900"/>
      <c r="M9" s="900"/>
      <c r="N9" s="900"/>
      <c r="O9" s="900"/>
      <c r="P9" s="900"/>
      <c r="Q9" s="900"/>
      <c r="R9" s="900"/>
      <c r="S9" s="900"/>
      <c r="T9" s="900"/>
      <c r="U9" s="900"/>
      <c r="V9" s="900"/>
      <c r="W9" s="900"/>
      <c r="X9" s="900"/>
      <c r="Y9" s="900"/>
    </row>
    <row r="10" spans="1:27" ht="18.75" customHeight="1">
      <c r="N10" s="19"/>
      <c r="O10" s="19"/>
      <c r="P10" s="19"/>
      <c r="Q10" s="19"/>
      <c r="R10" s="19"/>
      <c r="S10" s="19"/>
      <c r="T10" s="19"/>
      <c r="U10" s="19"/>
      <c r="V10" s="19"/>
      <c r="W10" s="19"/>
      <c r="X10" s="19"/>
      <c r="Y10" s="19"/>
    </row>
    <row r="11" spans="1:27" ht="15" customHeight="1">
      <c r="A11" s="1" t="s">
        <v>376</v>
      </c>
    </row>
    <row r="12" spans="1:27" ht="15" customHeight="1">
      <c r="A12" s="1" t="s">
        <v>377</v>
      </c>
    </row>
    <row r="13" spans="1:27" ht="15" customHeight="1">
      <c r="B13" s="1283" t="s">
        <v>378</v>
      </c>
      <c r="C13" s="1284"/>
      <c r="D13" s="1284"/>
      <c r="E13" s="1284"/>
      <c r="F13" s="1284"/>
      <c r="G13" s="1284"/>
      <c r="H13" s="1284"/>
      <c r="I13" s="1284"/>
      <c r="J13" s="1284"/>
      <c r="K13" s="1284"/>
      <c r="L13" s="1285"/>
      <c r="M13" s="1289" t="s">
        <v>379</v>
      </c>
      <c r="N13" s="1290"/>
      <c r="O13" s="1290"/>
      <c r="P13" s="1290"/>
      <c r="Q13" s="1290"/>
      <c r="R13" s="1290"/>
      <c r="S13" s="1290"/>
      <c r="T13" s="1290"/>
      <c r="U13" s="1290"/>
      <c r="V13" s="1290"/>
      <c r="W13" s="1290"/>
      <c r="X13" s="1290"/>
      <c r="Y13" s="1291"/>
    </row>
    <row r="14" spans="1:27" ht="15" customHeight="1">
      <c r="B14" s="1286"/>
      <c r="C14" s="1287"/>
      <c r="D14" s="1287"/>
      <c r="E14" s="1287"/>
      <c r="F14" s="1287"/>
      <c r="G14" s="1287"/>
      <c r="H14" s="1287"/>
      <c r="I14" s="1287"/>
      <c r="J14" s="1287"/>
      <c r="K14" s="1287"/>
      <c r="L14" s="1288"/>
      <c r="M14" s="1289" t="s">
        <v>380</v>
      </c>
      <c r="N14" s="1290"/>
      <c r="O14" s="1290"/>
      <c r="P14" s="1291"/>
      <c r="Q14" s="1289" t="s">
        <v>381</v>
      </c>
      <c r="R14" s="1290"/>
      <c r="S14" s="1290"/>
      <c r="T14" s="1291"/>
      <c r="U14" s="1289" t="s">
        <v>382</v>
      </c>
      <c r="V14" s="1290"/>
      <c r="W14" s="1290"/>
      <c r="X14" s="1290"/>
      <c r="Y14" s="1291"/>
    </row>
    <row r="15" spans="1:27" ht="15" customHeight="1">
      <c r="B15" s="74" t="s">
        <v>383</v>
      </c>
      <c r="C15" s="53"/>
      <c r="D15" s="53"/>
      <c r="E15" s="53"/>
      <c r="F15" s="53"/>
      <c r="G15" s="53"/>
      <c r="H15" s="53"/>
      <c r="I15" s="53"/>
      <c r="J15" s="53"/>
      <c r="K15" s="53"/>
      <c r="L15" s="53"/>
      <c r="M15" s="1303"/>
      <c r="N15" s="1304"/>
      <c r="O15" s="1304"/>
      <c r="P15" s="148" t="s">
        <v>384</v>
      </c>
      <c r="Q15" s="1303"/>
      <c r="R15" s="1304"/>
      <c r="S15" s="1304"/>
      <c r="T15" s="23" t="s">
        <v>384</v>
      </c>
      <c r="U15" s="51" t="s">
        <v>385</v>
      </c>
      <c r="V15" s="1305">
        <f>SUM(M15+Q15)</f>
        <v>0</v>
      </c>
      <c r="W15" s="1305"/>
      <c r="X15" s="1305"/>
      <c r="Y15" s="23" t="s">
        <v>386</v>
      </c>
    </row>
    <row r="16" spans="1:27" ht="15" customHeight="1">
      <c r="B16" s="74" t="s">
        <v>387</v>
      </c>
      <c r="C16" s="53"/>
      <c r="D16" s="53"/>
      <c r="E16" s="53"/>
      <c r="F16" s="53"/>
      <c r="G16" s="53"/>
      <c r="H16" s="53"/>
      <c r="I16" s="53"/>
      <c r="J16" s="53"/>
      <c r="K16" s="53"/>
      <c r="L16" s="53"/>
      <c r="M16" s="1303"/>
      <c r="N16" s="1304"/>
      <c r="O16" s="1304"/>
      <c r="P16" s="148" t="s">
        <v>384</v>
      </c>
      <c r="Q16" s="1303"/>
      <c r="R16" s="1304"/>
      <c r="S16" s="1304"/>
      <c r="T16" s="23" t="s">
        <v>384</v>
      </c>
      <c r="U16" s="149"/>
      <c r="V16" s="1305">
        <f>SUM(M16+Q16)</f>
        <v>0</v>
      </c>
      <c r="W16" s="1305"/>
      <c r="X16" s="1305"/>
      <c r="Y16" s="23" t="s">
        <v>386</v>
      </c>
    </row>
    <row r="17" spans="1:25" ht="15" customHeight="1">
      <c r="B17" s="74" t="s">
        <v>388</v>
      </c>
      <c r="C17" s="53"/>
      <c r="D17" s="53"/>
      <c r="E17" s="53"/>
      <c r="F17" s="53"/>
      <c r="G17" s="53"/>
      <c r="H17" s="53"/>
      <c r="I17" s="53"/>
      <c r="J17" s="53"/>
      <c r="K17" s="53"/>
      <c r="L17" s="53"/>
      <c r="M17" s="1307">
        <f>SUM(M15:O16)</f>
        <v>0</v>
      </c>
      <c r="N17" s="1305"/>
      <c r="O17" s="1305"/>
      <c r="P17" s="148" t="s">
        <v>384</v>
      </c>
      <c r="Q17" s="1308">
        <f>SUM(Q15:S16)</f>
        <v>0</v>
      </c>
      <c r="R17" s="1309"/>
      <c r="S17" s="1309"/>
      <c r="T17" s="150" t="s">
        <v>384</v>
      </c>
      <c r="U17" s="151" t="s">
        <v>389</v>
      </c>
      <c r="V17" s="1309">
        <f>SUM(V15:X16)</f>
        <v>0</v>
      </c>
      <c r="W17" s="1309"/>
      <c r="X17" s="1309"/>
      <c r="Y17" s="23" t="s">
        <v>386</v>
      </c>
    </row>
    <row r="18" spans="1:25" ht="12" customHeight="1">
      <c r="B18" s="73" t="s">
        <v>390</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1220" t="s">
        <v>391</v>
      </c>
      <c r="C19" s="1259"/>
      <c r="D19" s="1259"/>
      <c r="E19" s="1259"/>
      <c r="F19" s="1259"/>
      <c r="G19" s="1259"/>
      <c r="H19" s="1259"/>
      <c r="I19" s="1259"/>
      <c r="J19" s="1259"/>
      <c r="K19" s="1259"/>
      <c r="L19" s="1259"/>
      <c r="M19" s="1259"/>
      <c r="N19" s="1259"/>
      <c r="O19" s="1259"/>
      <c r="P19" s="1259"/>
      <c r="Q19" s="1259"/>
      <c r="R19" s="1259"/>
      <c r="S19" s="1259"/>
      <c r="T19" s="1259"/>
      <c r="U19" s="1259"/>
      <c r="V19" s="1259"/>
      <c r="W19" s="1259"/>
      <c r="X19" s="1259"/>
      <c r="Y19" s="1259"/>
    </row>
    <row r="20" spans="1:25" ht="12" customHeight="1">
      <c r="C20" s="73" t="s">
        <v>392</v>
      </c>
    </row>
    <row r="21" spans="1:25" ht="9" customHeight="1"/>
    <row r="22" spans="1:25" ht="15" customHeight="1">
      <c r="A22" s="1" t="s">
        <v>393</v>
      </c>
    </row>
    <row r="23" spans="1:25" ht="15" customHeight="1">
      <c r="B23" s="1" t="s">
        <v>394</v>
      </c>
    </row>
    <row r="24" spans="1:25" ht="15" customHeight="1">
      <c r="B24" s="74" t="s">
        <v>395</v>
      </c>
      <c r="C24" s="75"/>
      <c r="D24" s="75"/>
      <c r="E24" s="75"/>
      <c r="F24" s="75"/>
      <c r="G24" s="75"/>
      <c r="H24" s="75"/>
      <c r="I24" s="76"/>
      <c r="J24" s="1298">
        <f>M17</f>
        <v>0</v>
      </c>
      <c r="K24" s="1299"/>
      <c r="L24" s="1299"/>
      <c r="M24" s="1299"/>
      <c r="N24" s="57" t="s">
        <v>386</v>
      </c>
      <c r="O24" s="74" t="s">
        <v>396</v>
      </c>
      <c r="P24" s="53"/>
      <c r="Q24" s="53"/>
      <c r="R24" s="57"/>
      <c r="S24" s="94" t="s">
        <v>397</v>
      </c>
      <c r="T24" s="1294">
        <f>ROUND(J24/12,3)</f>
        <v>0</v>
      </c>
      <c r="U24" s="1294"/>
      <c r="V24" s="1294"/>
      <c r="W24" s="1294"/>
      <c r="X24" s="1294"/>
      <c r="Y24" s="57" t="s">
        <v>386</v>
      </c>
    </row>
    <row r="25" spans="1:25" ht="15" customHeight="1">
      <c r="B25" s="74" t="s">
        <v>398</v>
      </c>
      <c r="C25" s="75"/>
      <c r="D25" s="75"/>
      <c r="E25" s="75"/>
      <c r="F25" s="75"/>
      <c r="G25" s="75"/>
      <c r="H25" s="75"/>
      <c r="I25" s="76"/>
      <c r="J25" s="1298">
        <f>Q17</f>
        <v>0</v>
      </c>
      <c r="K25" s="1299"/>
      <c r="L25" s="1299"/>
      <c r="M25" s="1299"/>
      <c r="N25" s="57" t="s">
        <v>386</v>
      </c>
      <c r="O25" s="74" t="s">
        <v>396</v>
      </c>
      <c r="P25" s="53"/>
      <c r="Q25" s="53"/>
      <c r="R25" s="57"/>
      <c r="S25" s="94" t="s">
        <v>399</v>
      </c>
      <c r="T25" s="1294">
        <f>ROUND(J25/12,3)</f>
        <v>0</v>
      </c>
      <c r="U25" s="1294"/>
      <c r="V25" s="1294"/>
      <c r="W25" s="1294"/>
      <c r="X25" s="1294"/>
      <c r="Y25" s="57" t="s">
        <v>386</v>
      </c>
    </row>
    <row r="26" spans="1:25" ht="15" customHeight="1">
      <c r="B26" s="79"/>
      <c r="C26" s="79"/>
      <c r="D26" s="79"/>
      <c r="E26" s="79"/>
      <c r="F26" s="80"/>
      <c r="G26" s="80"/>
      <c r="H26" s="62"/>
      <c r="I26" s="79"/>
      <c r="J26" s="79"/>
      <c r="K26" s="79"/>
      <c r="L26" s="79"/>
      <c r="M26" s="74"/>
      <c r="N26" s="53"/>
      <c r="O26" s="53"/>
      <c r="P26" s="53" t="s">
        <v>382</v>
      </c>
      <c r="Q26" s="132"/>
      <c r="R26" s="51"/>
      <c r="S26" s="132"/>
      <c r="T26" s="152"/>
      <c r="U26" s="1300">
        <f>SUM(T24:X25)</f>
        <v>0</v>
      </c>
      <c r="V26" s="1301"/>
      <c r="W26" s="1301"/>
      <c r="X26" s="1301"/>
      <c r="Y26" s="57" t="s">
        <v>386</v>
      </c>
    </row>
    <row r="27" spans="1:25" ht="15" customHeight="1">
      <c r="B27" s="19"/>
      <c r="C27" s="19"/>
      <c r="D27" s="19"/>
      <c r="E27" s="19"/>
      <c r="F27" s="82"/>
      <c r="G27" s="82"/>
      <c r="I27" s="19"/>
      <c r="J27" s="19"/>
      <c r="K27" s="19"/>
      <c r="L27" s="19"/>
      <c r="M27" s="74" t="s">
        <v>400</v>
      </c>
      <c r="N27" s="53"/>
      <c r="O27" s="53"/>
      <c r="P27" s="53"/>
      <c r="Q27" s="132"/>
      <c r="R27" s="51"/>
      <c r="S27" s="132"/>
      <c r="T27" s="94" t="s">
        <v>401</v>
      </c>
      <c r="U27" s="1302">
        <f>ROUND(IF(T24=0,IF(J25=0,0,T25),IF(J25=0,T24,(T24+T25)/2)),0)</f>
        <v>0</v>
      </c>
      <c r="V27" s="1293"/>
      <c r="W27" s="1293"/>
      <c r="X27" s="1293"/>
      <c r="Y27" s="57" t="s">
        <v>384</v>
      </c>
    </row>
    <row r="28" spans="1:25" ht="9" customHeight="1"/>
    <row r="29" spans="1:25" ht="15" customHeight="1">
      <c r="B29" s="1" t="s">
        <v>402</v>
      </c>
      <c r="T29" s="19"/>
    </row>
    <row r="30" spans="1:25" ht="15" customHeight="1">
      <c r="B30" s="74" t="s">
        <v>395</v>
      </c>
      <c r="C30" s="75"/>
      <c r="D30" s="75"/>
      <c r="E30" s="75"/>
      <c r="F30" s="75"/>
      <c r="G30" s="75"/>
      <c r="H30" s="75"/>
      <c r="I30" s="76"/>
      <c r="J30" s="1292">
        <f>M15</f>
        <v>0</v>
      </c>
      <c r="K30" s="1293"/>
      <c r="L30" s="1293"/>
      <c r="M30" s="1293"/>
      <c r="N30" s="57" t="s">
        <v>386</v>
      </c>
      <c r="O30" s="74" t="s">
        <v>396</v>
      </c>
      <c r="P30" s="53"/>
      <c r="Q30" s="53"/>
      <c r="R30" s="57"/>
      <c r="S30" s="94" t="s">
        <v>403</v>
      </c>
      <c r="T30" s="1294">
        <f>ROUND(J30/12,3)</f>
        <v>0</v>
      </c>
      <c r="U30" s="1294"/>
      <c r="V30" s="1294"/>
      <c r="W30" s="1294"/>
      <c r="X30" s="1294"/>
      <c r="Y30" s="57" t="s">
        <v>386</v>
      </c>
    </row>
    <row r="31" spans="1:25" ht="15" customHeight="1">
      <c r="B31" s="74" t="s">
        <v>398</v>
      </c>
      <c r="C31" s="75"/>
      <c r="D31" s="75"/>
      <c r="E31" s="75"/>
      <c r="F31" s="75"/>
      <c r="G31" s="75"/>
      <c r="H31" s="75"/>
      <c r="I31" s="76"/>
      <c r="J31" s="1292">
        <f>Q15</f>
        <v>0</v>
      </c>
      <c r="K31" s="1293"/>
      <c r="L31" s="1293"/>
      <c r="M31" s="1293"/>
      <c r="N31" s="57" t="s">
        <v>386</v>
      </c>
      <c r="O31" s="74" t="s">
        <v>396</v>
      </c>
      <c r="P31" s="53"/>
      <c r="Q31" s="53"/>
      <c r="R31" s="57"/>
      <c r="S31" s="94" t="s">
        <v>404</v>
      </c>
      <c r="T31" s="1294">
        <f>ROUND(J31/12,3)</f>
        <v>0</v>
      </c>
      <c r="U31" s="1294"/>
      <c r="V31" s="1294"/>
      <c r="W31" s="1294"/>
      <c r="X31" s="1294"/>
      <c r="Y31" s="57" t="s">
        <v>386</v>
      </c>
    </row>
    <row r="32" spans="1:25" ht="12" customHeight="1">
      <c r="B32" s="1295" t="s">
        <v>405</v>
      </c>
      <c r="C32" s="1295"/>
      <c r="D32" s="1295"/>
      <c r="E32" s="1295"/>
      <c r="F32" s="1295"/>
      <c r="G32" s="1295"/>
      <c r="H32" s="1295"/>
      <c r="I32" s="1295"/>
      <c r="J32" s="1295"/>
      <c r="K32" s="1295"/>
      <c r="L32" s="1295"/>
      <c r="M32" s="1295"/>
      <c r="N32" s="1295"/>
      <c r="O32" s="1295"/>
      <c r="P32" s="1295"/>
      <c r="Q32" s="1295"/>
      <c r="R32" s="1295"/>
      <c r="S32" s="1295"/>
      <c r="T32" s="1295"/>
      <c r="U32" s="1295"/>
      <c r="V32" s="1295"/>
      <c r="W32" s="1295"/>
      <c r="X32" s="1295"/>
      <c r="Y32" s="1295"/>
    </row>
    <row r="33" spans="1:25" ht="12" customHeight="1">
      <c r="B33" s="1153"/>
      <c r="C33" s="1153"/>
      <c r="D33" s="1153"/>
      <c r="E33" s="1153"/>
      <c r="F33" s="1153"/>
      <c r="G33" s="1153"/>
      <c r="H33" s="1153"/>
      <c r="I33" s="1153"/>
      <c r="J33" s="1153"/>
      <c r="K33" s="1153"/>
      <c r="L33" s="1153"/>
      <c r="M33" s="1153"/>
      <c r="N33" s="1153"/>
      <c r="O33" s="1153"/>
      <c r="P33" s="1153"/>
      <c r="Q33" s="1153"/>
      <c r="R33" s="1153"/>
      <c r="S33" s="1153"/>
      <c r="T33" s="1153"/>
      <c r="U33" s="1153"/>
      <c r="V33" s="1153"/>
      <c r="W33" s="1153"/>
      <c r="X33" s="1153"/>
      <c r="Y33" s="1153"/>
    </row>
    <row r="34" spans="1:25" ht="12" customHeight="1">
      <c r="B34" s="1296" t="s">
        <v>406</v>
      </c>
      <c r="C34" s="1296"/>
      <c r="D34" s="1296"/>
      <c r="E34" s="1296"/>
      <c r="F34" s="1296"/>
      <c r="G34" s="1296"/>
      <c r="H34" s="1296"/>
      <c r="I34" s="1296"/>
      <c r="J34" s="1296"/>
      <c r="K34" s="1296"/>
      <c r="L34" s="1296"/>
      <c r="M34" s="1296"/>
      <c r="N34" s="1296"/>
      <c r="O34" s="1296"/>
      <c r="P34" s="1296"/>
      <c r="Q34" s="1296"/>
      <c r="R34" s="1296"/>
      <c r="S34" s="1296"/>
      <c r="T34" s="1296"/>
      <c r="U34" s="1296"/>
      <c r="V34" s="1296"/>
      <c r="W34" s="1296"/>
      <c r="X34" s="1296"/>
      <c r="Y34" s="1296"/>
    </row>
    <row r="35" spans="1:25" ht="12" customHeight="1">
      <c r="B35" s="1297"/>
      <c r="C35" s="1297"/>
      <c r="D35" s="1297"/>
      <c r="E35" s="1297"/>
      <c r="F35" s="1297"/>
      <c r="G35" s="1297"/>
      <c r="H35" s="1297"/>
      <c r="I35" s="1297"/>
      <c r="J35" s="1297"/>
      <c r="K35" s="1297"/>
      <c r="L35" s="1297"/>
      <c r="M35" s="1297"/>
      <c r="N35" s="1297"/>
      <c r="O35" s="1297"/>
      <c r="P35" s="1297"/>
      <c r="Q35" s="1297"/>
      <c r="R35" s="1297"/>
      <c r="S35" s="1297"/>
      <c r="T35" s="1297"/>
      <c r="U35" s="1297"/>
      <c r="V35" s="1297"/>
      <c r="W35" s="1297"/>
      <c r="X35" s="1297"/>
      <c r="Y35" s="1297"/>
    </row>
    <row r="36" spans="1:25" ht="9" customHeight="1">
      <c r="A36" s="73"/>
    </row>
    <row r="37" spans="1:25" ht="15" customHeight="1">
      <c r="A37" s="1" t="s">
        <v>407</v>
      </c>
    </row>
    <row r="38" spans="1:25" ht="15" customHeight="1">
      <c r="B38" s="74" t="s">
        <v>408</v>
      </c>
      <c r="C38" s="75"/>
      <c r="D38" s="75"/>
      <c r="E38" s="75"/>
      <c r="F38" s="75"/>
      <c r="G38" s="75"/>
      <c r="H38" s="75"/>
      <c r="I38" s="76"/>
      <c r="J38" s="1274"/>
      <c r="K38" s="1275"/>
      <c r="L38" s="1275"/>
      <c r="M38" s="1275"/>
      <c r="N38" s="57" t="s">
        <v>386</v>
      </c>
      <c r="O38" s="77" t="s">
        <v>409</v>
      </c>
      <c r="P38" s="53"/>
      <c r="Q38" s="53"/>
      <c r="R38" s="53"/>
      <c r="S38" s="133"/>
      <c r="T38" s="78"/>
      <c r="U38" s="1276"/>
      <c r="V38" s="1277"/>
      <c r="W38" s="1277"/>
      <c r="X38" s="1277"/>
      <c r="Y38" s="57" t="s">
        <v>386</v>
      </c>
    </row>
    <row r="39" spans="1:25" ht="15" customHeight="1">
      <c r="B39" s="74" t="s">
        <v>410</v>
      </c>
      <c r="C39" s="75"/>
      <c r="D39" s="75"/>
      <c r="E39" s="75"/>
      <c r="F39" s="75"/>
      <c r="G39" s="75"/>
      <c r="H39" s="75"/>
      <c r="I39" s="76"/>
      <c r="J39" s="1274"/>
      <c r="K39" s="1275"/>
      <c r="L39" s="1275"/>
      <c r="M39" s="1275"/>
      <c r="N39" s="57" t="s">
        <v>386</v>
      </c>
      <c r="O39" s="77" t="s">
        <v>411</v>
      </c>
      <c r="P39" s="53"/>
      <c r="Q39" s="53"/>
      <c r="R39" s="53"/>
      <c r="S39" s="133"/>
      <c r="T39" s="78"/>
      <c r="U39" s="1276"/>
      <c r="V39" s="1277"/>
      <c r="W39" s="1277"/>
      <c r="X39" s="1277"/>
      <c r="Y39" s="57" t="s">
        <v>386</v>
      </c>
    </row>
    <row r="40" spans="1:25" ht="15" customHeight="1">
      <c r="B40" s="79"/>
      <c r="C40" s="79"/>
      <c r="D40" s="79"/>
      <c r="E40" s="79"/>
      <c r="F40" s="80"/>
      <c r="G40" s="80"/>
      <c r="H40" s="62"/>
      <c r="I40" s="79"/>
      <c r="J40" s="79"/>
      <c r="K40" s="79"/>
      <c r="L40" s="79"/>
      <c r="M40" s="74"/>
      <c r="N40" s="53"/>
      <c r="O40" s="53"/>
      <c r="P40" s="53" t="s">
        <v>382</v>
      </c>
      <c r="Q40" s="132"/>
      <c r="R40" s="51"/>
      <c r="S40" s="132"/>
      <c r="T40" s="81"/>
      <c r="U40" s="1278">
        <f>SUM(U38:X39)</f>
        <v>0</v>
      </c>
      <c r="V40" s="1279"/>
      <c r="W40" s="1279"/>
      <c r="X40" s="1279"/>
      <c r="Y40" s="57" t="s">
        <v>386</v>
      </c>
    </row>
    <row r="41" spans="1:25" ht="15" customHeight="1">
      <c r="B41" s="19"/>
      <c r="C41" s="19"/>
      <c r="D41" s="19"/>
      <c r="E41" s="19"/>
      <c r="F41" s="82"/>
      <c r="G41" s="82"/>
      <c r="I41" s="19"/>
      <c r="J41" s="19"/>
      <c r="K41" s="19"/>
      <c r="L41" s="19"/>
      <c r="M41" s="83" t="s">
        <v>412</v>
      </c>
      <c r="N41" s="53"/>
      <c r="O41" s="53"/>
      <c r="P41" s="53"/>
      <c r="Q41" s="132"/>
      <c r="R41" s="51"/>
      <c r="S41" s="132"/>
      <c r="T41" s="133"/>
      <c r="U41" s="1280" t="e">
        <f>ROUNDDOWN(U40/(J38+J39),3)</f>
        <v>#DIV/0!</v>
      </c>
      <c r="V41" s="1281"/>
      <c r="W41" s="1281"/>
      <c r="X41" s="1281"/>
      <c r="Y41" s="57"/>
    </row>
    <row r="42" spans="1:25" ht="6" customHeight="1">
      <c r="B42" s="19"/>
      <c r="C42" s="19"/>
      <c r="D42" s="19"/>
      <c r="E42" s="19"/>
      <c r="F42" s="82"/>
      <c r="G42" s="82"/>
      <c r="I42" s="19"/>
      <c r="J42" s="19"/>
      <c r="K42" s="19"/>
      <c r="L42" s="19"/>
      <c r="M42" s="12"/>
      <c r="Q42" s="19"/>
      <c r="R42" s="130"/>
      <c r="S42" s="19"/>
      <c r="T42" s="19"/>
      <c r="U42" s="84"/>
      <c r="V42" s="85"/>
      <c r="W42" s="85"/>
      <c r="X42" s="85"/>
    </row>
    <row r="43" spans="1:25" ht="12" customHeight="1">
      <c r="B43" s="1282" t="s">
        <v>413</v>
      </c>
      <c r="C43" s="1282"/>
      <c r="D43" s="1282"/>
      <c r="E43" s="1282"/>
      <c r="F43" s="1282"/>
      <c r="G43" s="1282"/>
      <c r="H43" s="1282"/>
      <c r="I43" s="1282"/>
      <c r="J43" s="1282"/>
      <c r="K43" s="1282"/>
      <c r="L43" s="1282"/>
      <c r="M43" s="1282"/>
      <c r="N43" s="1282"/>
      <c r="O43" s="1282"/>
      <c r="P43" s="1282"/>
      <c r="Q43" s="1282"/>
      <c r="R43" s="1282"/>
      <c r="S43" s="1282"/>
      <c r="T43" s="1282"/>
      <c r="U43" s="1282"/>
      <c r="V43" s="1282"/>
      <c r="W43" s="1282"/>
      <c r="X43" s="1282"/>
      <c r="Y43" s="1282"/>
    </row>
    <row r="44" spans="1:25" ht="12" customHeight="1">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row>
    <row r="45" spans="1:25" ht="15" customHeight="1">
      <c r="A45" s="1" t="s">
        <v>414</v>
      </c>
    </row>
    <row r="46" spans="1:25" ht="15" customHeight="1">
      <c r="B46" s="1283" t="s">
        <v>378</v>
      </c>
      <c r="C46" s="1284"/>
      <c r="D46" s="1284"/>
      <c r="E46" s="1284"/>
      <c r="F46" s="1284"/>
      <c r="G46" s="1284"/>
      <c r="H46" s="1284"/>
      <c r="I46" s="1284"/>
      <c r="J46" s="1284"/>
      <c r="K46" s="1284"/>
      <c r="L46" s="1285"/>
      <c r="M46" s="1289" t="s">
        <v>379</v>
      </c>
      <c r="N46" s="1290"/>
      <c r="O46" s="1290"/>
      <c r="P46" s="1290"/>
      <c r="Q46" s="1290"/>
      <c r="R46" s="1290"/>
      <c r="S46" s="1290"/>
      <c r="T46" s="1290"/>
      <c r="U46" s="1290"/>
      <c r="V46" s="1290"/>
      <c r="W46" s="1290"/>
      <c r="X46" s="1290"/>
      <c r="Y46" s="1291"/>
    </row>
    <row r="47" spans="1:25" ht="15" customHeight="1">
      <c r="B47" s="1286"/>
      <c r="C47" s="1287"/>
      <c r="D47" s="1287"/>
      <c r="E47" s="1287"/>
      <c r="F47" s="1287"/>
      <c r="G47" s="1287"/>
      <c r="H47" s="1287"/>
      <c r="I47" s="1287"/>
      <c r="J47" s="1287"/>
      <c r="K47" s="1287"/>
      <c r="L47" s="1288"/>
      <c r="M47" s="1289" t="s">
        <v>380</v>
      </c>
      <c r="N47" s="1290"/>
      <c r="O47" s="1290"/>
      <c r="P47" s="1291"/>
      <c r="Q47" s="1289" t="s">
        <v>381</v>
      </c>
      <c r="R47" s="1290"/>
      <c r="S47" s="1290"/>
      <c r="T47" s="1291"/>
      <c r="U47" s="1289" t="s">
        <v>382</v>
      </c>
      <c r="V47" s="1290"/>
      <c r="W47" s="1290"/>
      <c r="X47" s="1290"/>
      <c r="Y47" s="1291"/>
    </row>
    <row r="48" spans="1:25" ht="15" customHeight="1">
      <c r="B48" s="61" t="s">
        <v>383</v>
      </c>
      <c r="C48" s="62"/>
      <c r="D48" s="62"/>
      <c r="E48" s="62"/>
      <c r="F48" s="62"/>
      <c r="G48" s="62"/>
      <c r="H48" s="62"/>
      <c r="I48" s="62"/>
      <c r="J48" s="62"/>
      <c r="K48" s="62"/>
      <c r="L48" s="62"/>
      <c r="M48" s="1266">
        <f>M15</f>
        <v>0</v>
      </c>
      <c r="N48" s="1267"/>
      <c r="O48" s="1267"/>
      <c r="P48" s="86" t="s">
        <v>384</v>
      </c>
      <c r="Q48" s="1266">
        <f>Q15</f>
        <v>0</v>
      </c>
      <c r="R48" s="1267"/>
      <c r="S48" s="1267"/>
      <c r="T48" s="87" t="s">
        <v>384</v>
      </c>
      <c r="U48" s="88" t="s">
        <v>385</v>
      </c>
      <c r="V48" s="1267">
        <f>V15</f>
        <v>0</v>
      </c>
      <c r="W48" s="1267"/>
      <c r="X48" s="1267"/>
      <c r="Y48" s="87" t="s">
        <v>386</v>
      </c>
    </row>
    <row r="49" spans="1:25" ht="15" customHeight="1">
      <c r="B49" s="1268" t="s">
        <v>415</v>
      </c>
      <c r="C49" s="1269"/>
      <c r="D49" s="1269"/>
      <c r="E49" s="1269"/>
      <c r="F49" s="1269"/>
      <c r="G49" s="1269"/>
      <c r="H49" s="1269"/>
      <c r="I49" s="1269"/>
      <c r="J49" s="1269"/>
      <c r="K49" s="1269"/>
      <c r="L49" s="1270"/>
      <c r="M49" s="1271"/>
      <c r="N49" s="1272"/>
      <c r="O49" s="1272"/>
      <c r="P49" s="89" t="s">
        <v>384</v>
      </c>
      <c r="Q49" s="1271"/>
      <c r="R49" s="1272"/>
      <c r="S49" s="1272"/>
      <c r="T49" s="90" t="s">
        <v>384</v>
      </c>
      <c r="U49" s="91" t="s">
        <v>416</v>
      </c>
      <c r="V49" s="1273">
        <f>M49+Q49</f>
        <v>0</v>
      </c>
      <c r="W49" s="1273"/>
      <c r="X49" s="1273"/>
      <c r="Y49" s="90" t="s">
        <v>384</v>
      </c>
    </row>
    <row r="50" spans="1:25" ht="12" customHeight="1">
      <c r="B50" s="73" t="s">
        <v>390</v>
      </c>
      <c r="C50" s="92"/>
      <c r="D50" s="92"/>
      <c r="E50" s="92"/>
      <c r="F50" s="92"/>
      <c r="G50" s="92"/>
      <c r="H50" s="92"/>
      <c r="I50" s="92"/>
      <c r="J50" s="92"/>
      <c r="K50" s="92"/>
      <c r="L50" s="92"/>
      <c r="M50" s="92"/>
      <c r="N50" s="62"/>
      <c r="O50" s="62"/>
      <c r="P50" s="62"/>
      <c r="Q50" s="62"/>
      <c r="R50" s="62"/>
      <c r="S50" s="62"/>
      <c r="T50" s="62"/>
      <c r="U50" s="62"/>
      <c r="V50" s="62"/>
      <c r="W50" s="62"/>
      <c r="X50" s="62"/>
      <c r="Y50" s="62"/>
    </row>
    <row r="51" spans="1:25" ht="12" customHeight="1">
      <c r="B51" s="1220" t="s">
        <v>391</v>
      </c>
      <c r="C51" s="1259"/>
      <c r="D51" s="1259"/>
      <c r="E51" s="1259"/>
      <c r="F51" s="1259"/>
      <c r="G51" s="1259"/>
      <c r="H51" s="1259"/>
      <c r="I51" s="1259"/>
      <c r="J51" s="1259"/>
      <c r="K51" s="1259"/>
      <c r="L51" s="1259"/>
      <c r="M51" s="1259"/>
      <c r="N51" s="1259"/>
      <c r="O51" s="1259"/>
      <c r="P51" s="1259"/>
      <c r="Q51" s="1259"/>
      <c r="R51" s="1259"/>
      <c r="S51" s="1259"/>
      <c r="T51" s="1259"/>
      <c r="U51" s="1259"/>
      <c r="V51" s="1259"/>
      <c r="W51" s="1259"/>
      <c r="X51" s="1259"/>
      <c r="Y51" s="1259"/>
    </row>
    <row r="52" spans="1:25" ht="12" customHeight="1">
      <c r="C52" s="73" t="s">
        <v>392</v>
      </c>
    </row>
    <row r="53" spans="1:25" ht="12" customHeight="1">
      <c r="C53" s="73"/>
    </row>
    <row r="54" spans="1:25" ht="15" customHeight="1">
      <c r="A54" s="1" t="s">
        <v>417</v>
      </c>
    </row>
    <row r="55" spans="1:25" ht="15" customHeight="1">
      <c r="P55" s="93"/>
      <c r="Q55" s="1260" t="s">
        <v>418</v>
      </c>
      <c r="R55" s="1261"/>
      <c r="S55" s="1262"/>
      <c r="T55" s="94" t="s">
        <v>419</v>
      </c>
      <c r="U55" s="1263"/>
      <c r="V55" s="1263"/>
      <c r="W55" s="1263"/>
      <c r="X55" s="1263"/>
      <c r="Y55" s="57" t="s">
        <v>420</v>
      </c>
    </row>
    <row r="56" spans="1:25" ht="15" customHeight="1">
      <c r="Q56" s="19"/>
      <c r="R56" s="19"/>
      <c r="S56" s="19"/>
      <c r="T56" s="19"/>
    </row>
    <row r="57" spans="1:25" ht="15" customHeight="1">
      <c r="A57" s="1" t="s">
        <v>421</v>
      </c>
      <c r="V57" s="1264" t="s">
        <v>422</v>
      </c>
      <c r="W57" s="1264"/>
      <c r="X57" s="1264" t="s">
        <v>423</v>
      </c>
      <c r="Y57" s="1264"/>
    </row>
    <row r="58" spans="1:25" ht="15" customHeight="1">
      <c r="V58" s="1264"/>
      <c r="W58" s="1264"/>
      <c r="X58" s="1264"/>
      <c r="Y58" s="1264"/>
    </row>
    <row r="59" spans="1:25" ht="12" customHeight="1">
      <c r="B59" s="1251" t="s">
        <v>424</v>
      </c>
      <c r="C59" s="1265" t="s">
        <v>425</v>
      </c>
      <c r="D59" s="1265"/>
      <c r="E59" s="1265"/>
      <c r="F59" s="1265"/>
      <c r="G59" s="1265"/>
      <c r="H59" s="1265"/>
      <c r="I59" s="1265"/>
      <c r="J59" s="1265"/>
      <c r="K59" s="1265"/>
      <c r="L59" s="1265"/>
      <c r="M59" s="1265"/>
      <c r="N59" s="1265"/>
      <c r="O59" s="1265"/>
      <c r="P59" s="1265"/>
      <c r="Q59" s="1265"/>
      <c r="R59" s="1265"/>
      <c r="S59" s="1265"/>
      <c r="T59" s="1265"/>
      <c r="U59" s="1265"/>
      <c r="V59" s="1253"/>
      <c r="W59" s="1254"/>
      <c r="X59" s="1253"/>
      <c r="Y59" s="1254"/>
    </row>
    <row r="60" spans="1:25" ht="12" customHeight="1">
      <c r="B60" s="1251"/>
      <c r="C60" s="1265"/>
      <c r="D60" s="1265"/>
      <c r="E60" s="1265"/>
      <c r="F60" s="1265"/>
      <c r="G60" s="1265"/>
      <c r="H60" s="1265"/>
      <c r="I60" s="1265"/>
      <c r="J60" s="1265"/>
      <c r="K60" s="1265"/>
      <c r="L60" s="1265"/>
      <c r="M60" s="1265"/>
      <c r="N60" s="1265"/>
      <c r="O60" s="1265"/>
      <c r="P60" s="1265"/>
      <c r="Q60" s="1265"/>
      <c r="R60" s="1265"/>
      <c r="S60" s="1265"/>
      <c r="T60" s="1265"/>
      <c r="U60" s="1265"/>
      <c r="V60" s="1255"/>
      <c r="W60" s="1256"/>
      <c r="X60" s="1255"/>
      <c r="Y60" s="1256"/>
    </row>
    <row r="61" spans="1:25" ht="12" customHeight="1">
      <c r="B61" s="1251" t="s">
        <v>426</v>
      </c>
      <c r="C61" s="899" t="s">
        <v>427</v>
      </c>
      <c r="D61" s="899"/>
      <c r="E61" s="899"/>
      <c r="F61" s="899"/>
      <c r="G61" s="899"/>
      <c r="H61" s="899"/>
      <c r="I61" s="899"/>
      <c r="J61" s="899"/>
      <c r="K61" s="899"/>
      <c r="L61" s="899"/>
      <c r="M61" s="899"/>
      <c r="N61" s="899"/>
      <c r="O61" s="899"/>
      <c r="P61" s="899"/>
      <c r="Q61" s="899"/>
      <c r="R61" s="899"/>
      <c r="S61" s="899"/>
      <c r="T61" s="899"/>
      <c r="U61" s="1252"/>
      <c r="V61" s="1253"/>
      <c r="W61" s="1254"/>
      <c r="X61" s="1253"/>
      <c r="Y61" s="1254"/>
    </row>
    <row r="62" spans="1:25" ht="12" customHeight="1">
      <c r="B62" s="1251"/>
      <c r="C62" s="899"/>
      <c r="D62" s="899"/>
      <c r="E62" s="899"/>
      <c r="F62" s="899"/>
      <c r="G62" s="899"/>
      <c r="H62" s="899"/>
      <c r="I62" s="899"/>
      <c r="J62" s="899"/>
      <c r="K62" s="899"/>
      <c r="L62" s="899"/>
      <c r="M62" s="899"/>
      <c r="N62" s="899"/>
      <c r="O62" s="899"/>
      <c r="P62" s="899"/>
      <c r="Q62" s="899"/>
      <c r="R62" s="899"/>
      <c r="S62" s="899"/>
      <c r="T62" s="899"/>
      <c r="U62" s="1252"/>
      <c r="V62" s="1255"/>
      <c r="W62" s="1256"/>
      <c r="X62" s="1255"/>
      <c r="Y62" s="1256"/>
    </row>
    <row r="63" spans="1:25" ht="15" customHeight="1">
      <c r="Q63" s="19"/>
      <c r="R63" s="19"/>
      <c r="S63" s="19"/>
      <c r="T63" s="19"/>
    </row>
    <row r="64" spans="1:25" ht="12" customHeight="1">
      <c r="B64" s="153"/>
      <c r="N64" s="28"/>
      <c r="O64" s="28"/>
      <c r="P64" s="28"/>
      <c r="Q64" s="154"/>
      <c r="R64" s="19"/>
      <c r="S64" s="19"/>
      <c r="T64" s="18"/>
    </row>
    <row r="65" spans="1:40" ht="24.95" customHeight="1">
      <c r="A65" s="1169" t="s">
        <v>428</v>
      </c>
      <c r="B65" s="1169"/>
      <c r="C65" s="1169"/>
      <c r="D65" s="1169"/>
      <c r="E65" s="1169"/>
      <c r="F65" s="1169"/>
      <c r="G65" s="1169"/>
      <c r="H65" s="1169"/>
      <c r="I65" s="1169"/>
      <c r="J65" s="1169"/>
      <c r="K65" s="1169"/>
      <c r="L65" s="1169"/>
      <c r="M65" s="1169"/>
      <c r="N65" s="999" t="s">
        <v>429</v>
      </c>
      <c r="O65" s="959"/>
      <c r="P65" s="1228" t="s">
        <v>430</v>
      </c>
      <c r="Q65" s="1229"/>
      <c r="R65" s="1229"/>
      <c r="S65" s="1230"/>
      <c r="T65" s="149" t="s">
        <v>431</v>
      </c>
      <c r="U65" s="1231"/>
      <c r="V65" s="1232"/>
      <c r="W65" s="1232"/>
      <c r="X65" s="1233"/>
      <c r="Y65" s="57" t="s">
        <v>432</v>
      </c>
    </row>
    <row r="66" spans="1:40" ht="24.95" customHeight="1">
      <c r="A66" s="1169"/>
      <c r="B66" s="1169"/>
      <c r="C66" s="1169"/>
      <c r="D66" s="1169"/>
      <c r="E66" s="1169"/>
      <c r="F66" s="1169"/>
      <c r="G66" s="1169"/>
      <c r="H66" s="1169"/>
      <c r="I66" s="1169"/>
      <c r="J66" s="1169"/>
      <c r="K66" s="1169"/>
      <c r="L66" s="1169"/>
      <c r="M66" s="1169"/>
      <c r="N66" s="1257"/>
      <c r="O66" s="1258"/>
      <c r="P66" s="1228" t="s">
        <v>433</v>
      </c>
      <c r="Q66" s="1229"/>
      <c r="R66" s="1229"/>
      <c r="S66" s="1230"/>
      <c r="T66" s="149" t="s">
        <v>434</v>
      </c>
      <c r="U66" s="1231"/>
      <c r="V66" s="1232"/>
      <c r="W66" s="1232"/>
      <c r="X66" s="1233"/>
      <c r="Y66" s="57" t="s">
        <v>420</v>
      </c>
      <c r="AM66" s="155"/>
      <c r="AN66" s="155"/>
    </row>
    <row r="67" spans="1:40" ht="24.95" customHeight="1">
      <c r="A67" s="1169" t="s">
        <v>435</v>
      </c>
      <c r="B67" s="1169"/>
      <c r="C67" s="1169"/>
      <c r="D67" s="1169"/>
      <c r="E67" s="1169"/>
      <c r="F67" s="1169"/>
      <c r="G67" s="1169"/>
      <c r="H67" s="1169"/>
      <c r="I67" s="1169"/>
      <c r="J67" s="1169"/>
      <c r="K67" s="1169"/>
      <c r="L67" s="1169"/>
      <c r="M67" s="1169"/>
      <c r="N67" s="1250" t="s">
        <v>436</v>
      </c>
      <c r="O67" s="1225"/>
      <c r="P67" s="1228" t="s">
        <v>430</v>
      </c>
      <c r="Q67" s="1229"/>
      <c r="R67" s="1229"/>
      <c r="S67" s="1230"/>
      <c r="T67" s="149" t="s">
        <v>437</v>
      </c>
      <c r="U67" s="1231"/>
      <c r="V67" s="1232"/>
      <c r="W67" s="1232"/>
      <c r="X67" s="1233"/>
      <c r="Y67" s="57" t="s">
        <v>432</v>
      </c>
      <c r="AM67" s="155">
        <v>1</v>
      </c>
      <c r="AN67" s="155">
        <v>2</v>
      </c>
    </row>
    <row r="68" spans="1:40" ht="24.95" customHeight="1">
      <c r="A68" s="1169"/>
      <c r="B68" s="1169"/>
      <c r="C68" s="1169"/>
      <c r="D68" s="1169"/>
      <c r="E68" s="1169"/>
      <c r="F68" s="1169"/>
      <c r="G68" s="1169"/>
      <c r="H68" s="1169"/>
      <c r="I68" s="1169"/>
      <c r="J68" s="1169"/>
      <c r="K68" s="1169"/>
      <c r="L68" s="1169"/>
      <c r="M68" s="1169"/>
      <c r="N68" s="1000"/>
      <c r="O68" s="960"/>
      <c r="P68" s="1228" t="s">
        <v>433</v>
      </c>
      <c r="Q68" s="1229"/>
      <c r="R68" s="1229"/>
      <c r="S68" s="1230"/>
      <c r="T68" s="149" t="s">
        <v>438</v>
      </c>
      <c r="U68" s="1231"/>
      <c r="V68" s="1232"/>
      <c r="W68" s="1232"/>
      <c r="X68" s="1233"/>
      <c r="Y68" s="57" t="s">
        <v>420</v>
      </c>
      <c r="AM68" s="155">
        <v>2</v>
      </c>
      <c r="AN68" s="155">
        <v>3</v>
      </c>
    </row>
    <row r="69" spans="1:40" ht="13.5" customHeight="1">
      <c r="A69" s="60"/>
      <c r="B69" s="60"/>
      <c r="C69" s="60"/>
      <c r="D69" s="60"/>
      <c r="E69" s="60"/>
      <c r="F69" s="60"/>
      <c r="G69" s="60"/>
      <c r="H69" s="60"/>
      <c r="I69" s="60"/>
      <c r="J69" s="60"/>
      <c r="K69" s="60"/>
      <c r="L69" s="60"/>
      <c r="M69" s="60"/>
      <c r="N69" s="154"/>
      <c r="O69" s="154"/>
      <c r="P69" s="154"/>
      <c r="Q69" s="154"/>
      <c r="R69" s="154"/>
      <c r="S69" s="154"/>
      <c r="T69" s="18"/>
      <c r="AM69" s="155">
        <v>3</v>
      </c>
    </row>
    <row r="70" spans="1:40" ht="24.95" customHeight="1">
      <c r="A70" s="1169" t="s">
        <v>439</v>
      </c>
      <c r="B70" s="1169"/>
      <c r="C70" s="1169"/>
      <c r="D70" s="1169"/>
      <c r="E70" s="1169"/>
      <c r="F70" s="1169"/>
      <c r="G70" s="1169"/>
      <c r="H70" s="1169"/>
      <c r="I70" s="1169"/>
      <c r="J70" s="1169"/>
      <c r="K70" s="1169"/>
      <c r="L70" s="1169"/>
      <c r="M70" s="1169"/>
      <c r="N70" s="1240" t="s">
        <v>429</v>
      </c>
      <c r="O70" s="1241"/>
      <c r="P70" s="1244" t="s">
        <v>430</v>
      </c>
      <c r="Q70" s="1245"/>
      <c r="R70" s="1245"/>
      <c r="S70" s="1246"/>
      <c r="T70" s="156" t="s">
        <v>440</v>
      </c>
      <c r="U70" s="1247"/>
      <c r="V70" s="1248"/>
      <c r="W70" s="1248"/>
      <c r="X70" s="1249"/>
      <c r="Y70" s="157" t="s">
        <v>432</v>
      </c>
      <c r="AM70" s="155">
        <v>4</v>
      </c>
    </row>
    <row r="71" spans="1:40" ht="24.95" customHeight="1">
      <c r="A71" s="1169"/>
      <c r="B71" s="1169"/>
      <c r="C71" s="1169"/>
      <c r="D71" s="1169"/>
      <c r="E71" s="1169"/>
      <c r="F71" s="1169"/>
      <c r="G71" s="1169"/>
      <c r="H71" s="1169"/>
      <c r="I71" s="1169"/>
      <c r="J71" s="1169"/>
      <c r="K71" s="1169"/>
      <c r="L71" s="1169"/>
      <c r="M71" s="1169"/>
      <c r="N71" s="1242"/>
      <c r="O71" s="1243"/>
      <c r="P71" s="1228" t="s">
        <v>433</v>
      </c>
      <c r="Q71" s="1229"/>
      <c r="R71" s="1229"/>
      <c r="S71" s="1230"/>
      <c r="T71" s="149" t="s">
        <v>441</v>
      </c>
      <c r="U71" s="1231"/>
      <c r="V71" s="1232"/>
      <c r="W71" s="1232"/>
      <c r="X71" s="1233"/>
      <c r="Y71" s="158" t="s">
        <v>420</v>
      </c>
      <c r="AM71" s="155">
        <v>5</v>
      </c>
    </row>
    <row r="72" spans="1:40" ht="24.95" customHeight="1">
      <c r="A72" s="1169" t="s">
        <v>442</v>
      </c>
      <c r="B72" s="1169"/>
      <c r="C72" s="1169"/>
      <c r="D72" s="1169"/>
      <c r="E72" s="1169"/>
      <c r="F72" s="1169"/>
      <c r="G72" s="1169"/>
      <c r="H72" s="1169"/>
      <c r="I72" s="1169"/>
      <c r="J72" s="1169"/>
      <c r="K72" s="1169"/>
      <c r="L72" s="1169"/>
      <c r="M72" s="1169"/>
      <c r="N72" s="1224" t="s">
        <v>436</v>
      </c>
      <c r="O72" s="1225"/>
      <c r="P72" s="1228" t="s">
        <v>430</v>
      </c>
      <c r="Q72" s="1229"/>
      <c r="R72" s="1229"/>
      <c r="S72" s="1230"/>
      <c r="T72" s="149" t="s">
        <v>443</v>
      </c>
      <c r="U72" s="1231"/>
      <c r="V72" s="1232"/>
      <c r="W72" s="1232"/>
      <c r="X72" s="1233"/>
      <c r="Y72" s="158" t="s">
        <v>432</v>
      </c>
    </row>
    <row r="73" spans="1:40" ht="24.95" customHeight="1">
      <c r="A73" s="1169"/>
      <c r="B73" s="1169"/>
      <c r="C73" s="1169"/>
      <c r="D73" s="1169"/>
      <c r="E73" s="1169"/>
      <c r="F73" s="1169"/>
      <c r="G73" s="1169"/>
      <c r="H73" s="1169"/>
      <c r="I73" s="1169"/>
      <c r="J73" s="1169"/>
      <c r="K73" s="1169"/>
      <c r="L73" s="1169"/>
      <c r="M73" s="1169"/>
      <c r="N73" s="1226"/>
      <c r="O73" s="1227"/>
      <c r="P73" s="1234" t="s">
        <v>433</v>
      </c>
      <c r="Q73" s="1235"/>
      <c r="R73" s="1235"/>
      <c r="S73" s="1236"/>
      <c r="T73" s="159" t="s">
        <v>444</v>
      </c>
      <c r="U73" s="1237"/>
      <c r="V73" s="1238"/>
      <c r="W73" s="1238"/>
      <c r="X73" s="1239"/>
      <c r="Y73" s="160" t="s">
        <v>420</v>
      </c>
    </row>
    <row r="74" spans="1:40" ht="15" customHeight="1">
      <c r="A74" s="1" t="s">
        <v>445</v>
      </c>
    </row>
    <row r="75" spans="1:40" ht="9" customHeight="1"/>
    <row r="76" spans="1:40" ht="8.25" customHeight="1">
      <c r="B76" s="61"/>
      <c r="C76" s="62"/>
      <c r="D76" s="62"/>
      <c r="E76" s="62"/>
      <c r="F76" s="62"/>
      <c r="G76" s="62"/>
      <c r="H76" s="62"/>
      <c r="I76" s="62"/>
      <c r="J76" s="62"/>
      <c r="K76" s="62"/>
      <c r="L76" s="62"/>
      <c r="M76" s="62"/>
      <c r="N76" s="62"/>
      <c r="O76" s="62"/>
      <c r="P76" s="62"/>
      <c r="Q76" s="62"/>
      <c r="R76" s="62"/>
      <c r="S76" s="63"/>
      <c r="T76" s="61"/>
      <c r="U76" s="62"/>
      <c r="V76" s="62"/>
      <c r="W76" s="62"/>
      <c r="X76" s="62"/>
      <c r="Y76" s="63"/>
    </row>
    <row r="77" spans="1:40" ht="15" customHeight="1">
      <c r="B77" s="2"/>
      <c r="C77" s="1" t="s">
        <v>446</v>
      </c>
      <c r="H77" s="1220" t="s">
        <v>447</v>
      </c>
      <c r="I77" s="1220"/>
      <c r="J77" s="1220"/>
      <c r="K77" s="1220"/>
      <c r="L77" s="1220"/>
      <c r="M77" s="1220"/>
      <c r="N77" s="1220"/>
      <c r="O77" s="1220"/>
      <c r="P77" s="1220"/>
      <c r="Q77" s="1220"/>
      <c r="R77" s="1220"/>
      <c r="S77" s="1220"/>
      <c r="T77" s="1220"/>
      <c r="U77" s="1220"/>
      <c r="V77" s="1220"/>
      <c r="W77" s="1220"/>
      <c r="X77" s="1220"/>
      <c r="Y77" s="1221"/>
    </row>
    <row r="78" spans="1:40" ht="15" customHeight="1">
      <c r="B78" s="2"/>
      <c r="C78" s="1" t="s">
        <v>448</v>
      </c>
      <c r="I78" s="1222" t="s">
        <v>449</v>
      </c>
      <c r="J78" s="1223"/>
      <c r="K78" s="161"/>
      <c r="L78" s="1" t="s">
        <v>450</v>
      </c>
      <c r="N78" s="161"/>
      <c r="O78" s="1" t="s">
        <v>451</v>
      </c>
      <c r="T78" s="8" t="s">
        <v>452</v>
      </c>
      <c r="U78" s="1187" t="str">
        <f>IFERROR(U79+U114,"")</f>
        <v/>
      </c>
      <c r="V78" s="1187"/>
      <c r="W78" s="1187"/>
      <c r="X78" s="1187"/>
      <c r="Y78" s="9" t="s">
        <v>453</v>
      </c>
      <c r="Z78" s="162"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454</v>
      </c>
      <c r="I79" s="19"/>
      <c r="J79" s="19"/>
      <c r="T79" s="8" t="s">
        <v>190</v>
      </c>
      <c r="U79" s="1187" t="str">
        <f>IFERROR(IF(OR(AB80="20人未満",$C$123=1),(E81*Q81)+(E83*Q83)+(E85*Q85)+(E87*Q87)+(E89*Q89)+(E92*Q92)+(E95*0.5*Q95),(E98*Q98)+(E100*Q100)+(E102*Q102)+(E104*Q104)+(E106*Q106)+(E109*Q109)+(E112*0.5*Q112)),"")</f>
        <v/>
      </c>
      <c r="V79" s="1187"/>
      <c r="W79" s="1187"/>
      <c r="X79" s="1187"/>
      <c r="Y79" s="9" t="s">
        <v>191</v>
      </c>
    </row>
    <row r="80" spans="1:40" ht="30" customHeight="1">
      <c r="B80" s="1217" t="s">
        <v>455</v>
      </c>
      <c r="C80" s="900"/>
      <c r="D80" s="900"/>
      <c r="E80" s="900"/>
      <c r="F80" s="900"/>
      <c r="G80" s="900"/>
      <c r="H80" s="900"/>
      <c r="I80" s="900"/>
      <c r="J80" s="900"/>
      <c r="K80" s="900"/>
      <c r="L80" s="900"/>
      <c r="M80" s="900"/>
      <c r="N80" s="900"/>
      <c r="O80" s="900"/>
      <c r="P80" s="900"/>
      <c r="Q80" s="900"/>
      <c r="R80" s="900"/>
      <c r="S80" s="1218"/>
      <c r="T80" s="8"/>
      <c r="U80" s="163"/>
      <c r="V80" s="163"/>
      <c r="W80" s="163"/>
      <c r="X80" s="163"/>
      <c r="Y80" s="9"/>
      <c r="AB80" s="162" t="str">
        <f>IF(N163="","未入力",IF(N163&gt;=20,"20人以上","20人未満"))</f>
        <v>未入力</v>
      </c>
    </row>
    <row r="81" spans="2:31" ht="32.25" customHeight="1">
      <c r="B81" s="1214" t="s">
        <v>456</v>
      </c>
      <c r="C81" s="906"/>
      <c r="D81" s="18" t="s">
        <v>457</v>
      </c>
      <c r="E81" s="1215"/>
      <c r="F81" s="1188"/>
      <c r="G81" s="1188"/>
      <c r="H81" s="1" t="s">
        <v>458</v>
      </c>
      <c r="K81" s="19" t="s">
        <v>195</v>
      </c>
      <c r="M81" s="1212" t="s">
        <v>459</v>
      </c>
      <c r="N81" s="1212"/>
      <c r="O81" s="1212"/>
      <c r="P81" s="1212"/>
      <c r="Q81" s="1189" t="str">
        <f>IF(OR($AB$80="20人未満",$C$123=1),IF($K$78=1,$V$15,0)+IF($K$78=2,$V$15,0),"")</f>
        <v/>
      </c>
      <c r="R81" s="1189"/>
      <c r="S81" s="1" t="s">
        <v>386</v>
      </c>
      <c r="T81" s="8"/>
      <c r="U81" s="163"/>
      <c r="V81" s="163"/>
      <c r="W81" s="163"/>
      <c r="X81" s="163"/>
      <c r="Y81" s="9"/>
    </row>
    <row r="82" spans="2:31" ht="9" customHeight="1">
      <c r="B82" s="24"/>
      <c r="C82" s="15"/>
      <c r="D82" s="18"/>
      <c r="E82" s="29"/>
      <c r="F82" s="29"/>
      <c r="G82" s="29"/>
      <c r="K82" s="19"/>
      <c r="M82" s="20"/>
      <c r="N82" s="20"/>
      <c r="O82" s="20"/>
      <c r="P82" s="20"/>
      <c r="Q82" s="138"/>
      <c r="R82" s="138"/>
      <c r="T82" s="8"/>
      <c r="U82" s="163"/>
      <c r="V82" s="163"/>
      <c r="W82" s="163"/>
      <c r="X82" s="163"/>
      <c r="Y82" s="9"/>
    </row>
    <row r="83" spans="2:31" ht="27.75" customHeight="1">
      <c r="B83" s="1211" t="s">
        <v>460</v>
      </c>
      <c r="C83" s="906"/>
      <c r="D83" s="18" t="s">
        <v>457</v>
      </c>
      <c r="E83" s="1215"/>
      <c r="F83" s="1188"/>
      <c r="G83" s="1188"/>
      <c r="H83" s="1" t="s">
        <v>458</v>
      </c>
      <c r="K83" s="19" t="s">
        <v>195</v>
      </c>
      <c r="M83" s="1212" t="s">
        <v>459</v>
      </c>
      <c r="N83" s="1212"/>
      <c r="O83" s="1212"/>
      <c r="P83" s="1212"/>
      <c r="Q83" s="1189" t="str">
        <f>IF(OR($AB$80="20人未満",$C$123=1),IF($K$78=3,$V$15,0),"")</f>
        <v/>
      </c>
      <c r="R83" s="1189"/>
      <c r="S83" s="1" t="s">
        <v>386</v>
      </c>
      <c r="T83" s="8"/>
      <c r="U83" s="163"/>
      <c r="V83" s="163"/>
      <c r="W83" s="163"/>
      <c r="X83" s="163"/>
      <c r="Y83" s="9"/>
    </row>
    <row r="84" spans="2:31" ht="18" customHeight="1">
      <c r="B84" s="25"/>
      <c r="C84" s="26"/>
      <c r="D84" s="18"/>
      <c r="E84" s="134"/>
      <c r="F84" s="29"/>
      <c r="G84" s="29"/>
      <c r="K84" s="19"/>
      <c r="Q84" s="138"/>
      <c r="R84" s="138"/>
      <c r="T84" s="8"/>
      <c r="U84" s="163"/>
      <c r="V84" s="163"/>
      <c r="W84" s="163"/>
      <c r="X84" s="163"/>
      <c r="Y84" s="9"/>
    </row>
    <row r="85" spans="2:31" ht="18" customHeight="1">
      <c r="B85" s="1211" t="s">
        <v>461</v>
      </c>
      <c r="C85" s="906"/>
      <c r="D85" s="18" t="s">
        <v>457</v>
      </c>
      <c r="E85" s="1188"/>
      <c r="F85" s="1188"/>
      <c r="G85" s="1188"/>
      <c r="H85" s="1" t="s">
        <v>458</v>
      </c>
      <c r="K85" s="19" t="s">
        <v>195</v>
      </c>
      <c r="M85" s="1212" t="s">
        <v>459</v>
      </c>
      <c r="N85" s="1212"/>
      <c r="O85" s="1212"/>
      <c r="P85" s="1212"/>
      <c r="Q85" s="1189" t="str">
        <f>IF(OR($AB$80="20人未満",$C$123=1),IF($K$78=4,$V$15,0),"")</f>
        <v/>
      </c>
      <c r="R85" s="1189"/>
      <c r="S85" s="1" t="s">
        <v>386</v>
      </c>
      <c r="T85" s="8"/>
      <c r="U85" s="163"/>
      <c r="V85" s="163"/>
      <c r="W85" s="163"/>
      <c r="X85" s="163"/>
      <c r="Y85" s="9"/>
    </row>
    <row r="86" spans="2:31" ht="18" customHeight="1">
      <c r="B86" s="25"/>
      <c r="C86" s="26"/>
      <c r="D86" s="18"/>
      <c r="E86" s="1188"/>
      <c r="F86" s="1188"/>
      <c r="G86" s="1188"/>
      <c r="K86" s="19"/>
      <c r="Q86" s="138"/>
      <c r="R86" s="138"/>
      <c r="T86" s="8"/>
      <c r="U86" s="163"/>
      <c r="V86" s="163"/>
      <c r="W86" s="163"/>
      <c r="X86" s="163"/>
      <c r="Y86" s="9"/>
    </row>
    <row r="87" spans="2:31" ht="18" customHeight="1">
      <c r="B87" s="1211" t="s">
        <v>462</v>
      </c>
      <c r="C87" s="906"/>
      <c r="D87" s="18" t="s">
        <v>457</v>
      </c>
      <c r="E87" s="1188"/>
      <c r="F87" s="1188"/>
      <c r="G87" s="1188"/>
      <c r="H87" s="1" t="s">
        <v>458</v>
      </c>
      <c r="K87" s="19" t="s">
        <v>195</v>
      </c>
      <c r="M87" s="1212" t="s">
        <v>459</v>
      </c>
      <c r="N87" s="1212"/>
      <c r="O87" s="1212"/>
      <c r="P87" s="1212"/>
      <c r="Q87" s="1189" t="str">
        <f>IF(OR($AB$80="20人未満",$C123=1),IF($K$78=5,$V$15,0),"")</f>
        <v/>
      </c>
      <c r="R87" s="1189"/>
      <c r="S87" s="1" t="s">
        <v>386</v>
      </c>
      <c r="T87" s="8"/>
      <c r="U87" s="163"/>
      <c r="V87" s="163"/>
      <c r="W87" s="163"/>
      <c r="X87" s="163"/>
      <c r="Y87" s="9"/>
    </row>
    <row r="88" spans="2:31" ht="18" customHeight="1">
      <c r="B88" s="25"/>
      <c r="C88" s="26"/>
      <c r="D88" s="18"/>
      <c r="E88" s="1188"/>
      <c r="F88" s="1188"/>
      <c r="G88" s="1188"/>
      <c r="K88" s="19"/>
      <c r="Q88" s="138"/>
      <c r="R88" s="138"/>
      <c r="T88" s="8"/>
      <c r="U88" s="163"/>
      <c r="V88" s="163"/>
      <c r="W88" s="163"/>
      <c r="X88" s="163"/>
      <c r="Y88" s="9"/>
    </row>
    <row r="89" spans="2:31" ht="33.75" customHeight="1">
      <c r="B89" s="1204" t="s">
        <v>463</v>
      </c>
      <c r="C89" s="1205"/>
      <c r="D89" s="27" t="s">
        <v>457</v>
      </c>
      <c r="E89" s="1201"/>
      <c r="F89" s="1201"/>
      <c r="G89" s="1201"/>
      <c r="H89" s="10" t="s">
        <v>458</v>
      </c>
      <c r="I89" s="10"/>
      <c r="J89" s="10"/>
      <c r="K89" s="28" t="s">
        <v>195</v>
      </c>
      <c r="L89" s="10"/>
      <c r="M89" s="1202" t="s">
        <v>459</v>
      </c>
      <c r="N89" s="1202"/>
      <c r="O89" s="1202"/>
      <c r="P89" s="1202"/>
      <c r="Q89" s="1219" t="str">
        <f>IF(OR($AB$80="20人未満",$C123=1),IF($N$78=2,$V$15,0)+IF($N$78=3,$V$15,0),"")</f>
        <v/>
      </c>
      <c r="R89" s="1219"/>
      <c r="S89" s="10" t="s">
        <v>386</v>
      </c>
      <c r="T89" s="8"/>
      <c r="U89" s="163"/>
      <c r="V89" s="163"/>
      <c r="W89" s="163"/>
      <c r="X89" s="163"/>
      <c r="Y89" s="9"/>
    </row>
    <row r="90" spans="2:31" ht="9" customHeight="1">
      <c r="B90" s="135"/>
      <c r="C90" s="136"/>
      <c r="D90" s="27"/>
      <c r="E90" s="137"/>
      <c r="F90" s="137"/>
      <c r="G90" s="137"/>
      <c r="H90" s="10"/>
      <c r="I90" s="10"/>
      <c r="J90" s="10"/>
      <c r="K90" s="28"/>
      <c r="L90" s="10"/>
      <c r="M90" s="10"/>
      <c r="N90" s="10"/>
      <c r="O90" s="10"/>
      <c r="P90" s="10"/>
      <c r="Q90" s="29"/>
      <c r="R90" s="29"/>
      <c r="S90" s="10"/>
      <c r="T90" s="8"/>
      <c r="U90" s="163"/>
      <c r="V90" s="163"/>
      <c r="W90" s="163"/>
      <c r="X90" s="163"/>
      <c r="Y90" s="9"/>
    </row>
    <row r="91" spans="2:31" ht="22.5" customHeight="1">
      <c r="B91" s="1207" t="s">
        <v>464</v>
      </c>
      <c r="C91" s="1208"/>
      <c r="D91" s="1208"/>
      <c r="E91" s="1208"/>
      <c r="F91" s="1208"/>
      <c r="G91" s="1208"/>
      <c r="H91" s="1208"/>
      <c r="I91" s="1208"/>
      <c r="J91" s="1208"/>
      <c r="K91" s="1208"/>
      <c r="L91" s="1208"/>
      <c r="M91" s="1208"/>
      <c r="N91" s="1208"/>
      <c r="O91" s="1208"/>
      <c r="P91" s="1208"/>
      <c r="Q91" s="1208"/>
      <c r="R91" s="1208"/>
      <c r="S91" s="1209"/>
      <c r="T91" s="8"/>
      <c r="U91" s="139"/>
      <c r="V91" s="139"/>
      <c r="W91" s="139"/>
      <c r="X91" s="139"/>
      <c r="Y91" s="9"/>
    </row>
    <row r="92" spans="2:31" ht="33.75" customHeight="1">
      <c r="B92" s="1204" t="s">
        <v>465</v>
      </c>
      <c r="C92" s="1205"/>
      <c r="D92" s="27" t="s">
        <v>457</v>
      </c>
      <c r="E92" s="1206"/>
      <c r="F92" s="1206"/>
      <c r="G92" s="1206"/>
      <c r="H92" s="10" t="s">
        <v>458</v>
      </c>
      <c r="I92" s="10"/>
      <c r="J92" s="10"/>
      <c r="K92" s="28" t="s">
        <v>195</v>
      </c>
      <c r="L92" s="10"/>
      <c r="M92" s="1007" t="s">
        <v>466</v>
      </c>
      <c r="N92" s="1007"/>
      <c r="O92" s="1007"/>
      <c r="P92" s="1007"/>
      <c r="Q92" s="1216" t="str">
        <f>IF(OR($AB$80="20人未満",$C$123=1),IF(AC92="",0,AC92),"")</f>
        <v/>
      </c>
      <c r="R92" s="1216"/>
      <c r="S92" s="10" t="s">
        <v>386</v>
      </c>
      <c r="T92" s="8"/>
      <c r="U92" s="139"/>
      <c r="V92" s="139"/>
      <c r="W92" s="139"/>
      <c r="X92" s="139"/>
      <c r="Y92" s="9"/>
      <c r="AB92" s="261" t="e">
        <f>IF($U$41&gt;=0.5,"50％以上","50％未満")</f>
        <v>#DIV/0!</v>
      </c>
      <c r="AC92" s="15" t="e">
        <f>IF(AB92="50％以上",IF(OR(K78=1,K78=2),V49,""),"")</f>
        <v>#DIV/0!</v>
      </c>
      <c r="AD92" s="15" t="e">
        <f>IF(AB92="50％未満",IF(OR(K78=2,K78=1),U40,""),"")</f>
        <v>#DIV/0!</v>
      </c>
      <c r="AE92" s="15"/>
    </row>
    <row r="93" spans="2:31" ht="9" customHeight="1">
      <c r="B93" s="135"/>
      <c r="C93" s="136"/>
      <c r="D93" s="27"/>
      <c r="E93" s="95"/>
      <c r="F93" s="95"/>
      <c r="G93" s="95"/>
      <c r="H93" s="10"/>
      <c r="I93" s="10"/>
      <c r="J93" s="10"/>
      <c r="K93" s="28"/>
      <c r="L93" s="10"/>
      <c r="M93" s="10"/>
      <c r="N93" s="10"/>
      <c r="O93" s="10"/>
      <c r="P93" s="10"/>
      <c r="Q93" s="95"/>
      <c r="R93" s="95"/>
      <c r="S93" s="10"/>
      <c r="T93" s="8"/>
      <c r="U93" s="139"/>
      <c r="V93" s="139"/>
      <c r="W93" s="139"/>
      <c r="X93" s="139"/>
      <c r="Y93" s="9"/>
    </row>
    <row r="94" spans="2:31" ht="22.5" customHeight="1">
      <c r="B94" s="1207" t="s">
        <v>467</v>
      </c>
      <c r="C94" s="1208"/>
      <c r="D94" s="1208"/>
      <c r="E94" s="1208"/>
      <c r="F94" s="1208"/>
      <c r="G94" s="1208"/>
      <c r="H94" s="1208"/>
      <c r="I94" s="1208"/>
      <c r="J94" s="1208"/>
      <c r="K94" s="1208"/>
      <c r="L94" s="1208"/>
      <c r="M94" s="1208"/>
      <c r="N94" s="1208"/>
      <c r="O94" s="1208"/>
      <c r="P94" s="1208"/>
      <c r="Q94" s="1208"/>
      <c r="R94" s="1208"/>
      <c r="S94" s="1209"/>
      <c r="T94" s="8"/>
      <c r="U94" s="139"/>
      <c r="V94" s="139"/>
      <c r="W94" s="139"/>
      <c r="X94" s="139"/>
      <c r="Y94" s="9"/>
    </row>
    <row r="95" spans="2:31" ht="33.75" customHeight="1">
      <c r="B95" s="1204" t="s">
        <v>465</v>
      </c>
      <c r="C95" s="1205"/>
      <c r="D95" s="27" t="s">
        <v>457</v>
      </c>
      <c r="E95" s="1206"/>
      <c r="F95" s="1206"/>
      <c r="G95" s="1206"/>
      <c r="H95" s="96" t="s">
        <v>468</v>
      </c>
      <c r="I95" s="10"/>
      <c r="J95" s="10"/>
      <c r="K95" s="28" t="s">
        <v>195</v>
      </c>
      <c r="L95" s="10"/>
      <c r="M95" s="1007" t="s">
        <v>466</v>
      </c>
      <c r="N95" s="1007"/>
      <c r="O95" s="1007"/>
      <c r="P95" s="1007"/>
      <c r="Q95" s="1216" t="str">
        <f>IF(OR($AB$80="20人未満",$C$123=1),IF(AD92="",0,AD92),"")</f>
        <v/>
      </c>
      <c r="R95" s="1216"/>
      <c r="S95" s="10" t="s">
        <v>386</v>
      </c>
      <c r="T95" s="8"/>
      <c r="U95" s="139"/>
      <c r="V95" s="139"/>
      <c r="W95" s="139"/>
      <c r="X95" s="139"/>
      <c r="Y95" s="9"/>
    </row>
    <row r="96" spans="2:31" ht="9" customHeight="1">
      <c r="B96" s="135"/>
      <c r="C96" s="136"/>
      <c r="D96" s="27"/>
      <c r="E96" s="95"/>
      <c r="F96" s="95"/>
      <c r="G96" s="95"/>
      <c r="H96" s="96"/>
      <c r="I96" s="10"/>
      <c r="J96" s="10"/>
      <c r="K96" s="28"/>
      <c r="L96" s="10"/>
      <c r="M96" s="108"/>
      <c r="N96" s="108"/>
      <c r="O96" s="108"/>
      <c r="P96" s="108"/>
      <c r="Q96" s="95"/>
      <c r="R96" s="95"/>
      <c r="S96" s="10"/>
      <c r="T96" s="8"/>
      <c r="U96" s="139"/>
      <c r="V96" s="139"/>
      <c r="W96" s="139"/>
      <c r="X96" s="139"/>
      <c r="Y96" s="9"/>
    </row>
    <row r="97" spans="2:25" ht="30" customHeight="1">
      <c r="B97" s="1217" t="s">
        <v>469</v>
      </c>
      <c r="C97" s="900"/>
      <c r="D97" s="900"/>
      <c r="E97" s="900"/>
      <c r="F97" s="900"/>
      <c r="G97" s="900"/>
      <c r="H97" s="900"/>
      <c r="I97" s="900"/>
      <c r="J97" s="900"/>
      <c r="K97" s="900"/>
      <c r="L97" s="900"/>
      <c r="M97" s="900"/>
      <c r="N97" s="900"/>
      <c r="O97" s="900"/>
      <c r="P97" s="900"/>
      <c r="Q97" s="900"/>
      <c r="R97" s="900"/>
      <c r="S97" s="1218"/>
      <c r="T97" s="8"/>
      <c r="U97" s="163"/>
      <c r="V97" s="163"/>
      <c r="W97" s="163"/>
      <c r="X97" s="163"/>
      <c r="Y97" s="9"/>
    </row>
    <row r="98" spans="2:25" ht="32.25" customHeight="1">
      <c r="B98" s="1214" t="s">
        <v>456</v>
      </c>
      <c r="C98" s="906"/>
      <c r="D98" s="18" t="s">
        <v>457</v>
      </c>
      <c r="E98" s="1215"/>
      <c r="F98" s="1188"/>
      <c r="G98" s="1188"/>
      <c r="H98" s="1" t="s">
        <v>458</v>
      </c>
      <c r="K98" s="19" t="s">
        <v>195</v>
      </c>
      <c r="M98" s="1212" t="s">
        <v>459</v>
      </c>
      <c r="N98" s="1212"/>
      <c r="O98" s="1212"/>
      <c r="P98" s="1212"/>
      <c r="Q98" s="1213" t="str">
        <f>IF(AND($AB$80="20人以上",$C$123=""),IF($K$78=1,$V$15,0)+IF($K$78=2,$V$15,0),"")</f>
        <v/>
      </c>
      <c r="R98" s="1213"/>
      <c r="S98" s="1" t="s">
        <v>386</v>
      </c>
      <c r="T98" s="8"/>
      <c r="U98" s="163"/>
      <c r="V98" s="163"/>
      <c r="W98" s="163"/>
      <c r="X98" s="163"/>
      <c r="Y98" s="9"/>
    </row>
    <row r="99" spans="2:25" ht="9" customHeight="1">
      <c r="B99" s="24"/>
      <c r="C99" s="15"/>
      <c r="D99" s="18"/>
      <c r="E99" s="29"/>
      <c r="F99" s="29"/>
      <c r="G99" s="29"/>
      <c r="K99" s="19"/>
      <c r="M99" s="20"/>
      <c r="N99" s="20"/>
      <c r="O99" s="20"/>
      <c r="P99" s="20"/>
      <c r="Q99" s="138"/>
      <c r="R99" s="138"/>
      <c r="T99" s="8"/>
      <c r="U99" s="163"/>
      <c r="V99" s="163"/>
      <c r="W99" s="163"/>
      <c r="X99" s="163"/>
      <c r="Y99" s="9"/>
    </row>
    <row r="100" spans="2:25" ht="27.75" customHeight="1">
      <c r="B100" s="1211" t="s">
        <v>460</v>
      </c>
      <c r="C100" s="906"/>
      <c r="D100" s="18" t="s">
        <v>457</v>
      </c>
      <c r="E100" s="1215"/>
      <c r="F100" s="1188"/>
      <c r="G100" s="1188"/>
      <c r="H100" s="1" t="s">
        <v>458</v>
      </c>
      <c r="K100" s="19" t="s">
        <v>195</v>
      </c>
      <c r="M100" s="1212" t="s">
        <v>459</v>
      </c>
      <c r="N100" s="1212"/>
      <c r="O100" s="1212"/>
      <c r="P100" s="1212"/>
      <c r="Q100" s="1213" t="str">
        <f>IF(AND($AB$80="20人以上",$C$123=""),IF($K$78=3,$V$15,0),"")</f>
        <v/>
      </c>
      <c r="R100" s="1213"/>
      <c r="S100" s="1" t="s">
        <v>386</v>
      </c>
      <c r="T100" s="8"/>
      <c r="U100" s="163"/>
      <c r="V100" s="163"/>
      <c r="W100" s="163"/>
      <c r="X100" s="163"/>
      <c r="Y100" s="9"/>
    </row>
    <row r="101" spans="2:25" ht="18" customHeight="1">
      <c r="B101" s="25"/>
      <c r="C101" s="26"/>
      <c r="D101" s="18"/>
      <c r="E101" s="134"/>
      <c r="F101" s="29"/>
      <c r="G101" s="29"/>
      <c r="K101" s="19"/>
      <c r="Q101" s="138"/>
      <c r="R101" s="138"/>
      <c r="T101" s="8"/>
      <c r="U101" s="163"/>
      <c r="V101" s="163"/>
      <c r="W101" s="163"/>
      <c r="X101" s="163"/>
      <c r="Y101" s="9"/>
    </row>
    <row r="102" spans="2:25" ht="18" customHeight="1">
      <c r="B102" s="1211" t="s">
        <v>461</v>
      </c>
      <c r="C102" s="906"/>
      <c r="D102" s="18" t="s">
        <v>457</v>
      </c>
      <c r="E102" s="1188"/>
      <c r="F102" s="1188"/>
      <c r="G102" s="1188"/>
      <c r="H102" s="1" t="s">
        <v>458</v>
      </c>
      <c r="K102" s="19" t="s">
        <v>195</v>
      </c>
      <c r="M102" s="1212" t="s">
        <v>459</v>
      </c>
      <c r="N102" s="1212"/>
      <c r="O102" s="1212"/>
      <c r="P102" s="1212"/>
      <c r="Q102" s="1213" t="str">
        <f>IF(AND($AB$80="20人以上",$C$123=""),IF($K$78=4,$V$15,0),"")</f>
        <v/>
      </c>
      <c r="R102" s="1213"/>
      <c r="S102" s="1" t="s">
        <v>386</v>
      </c>
      <c r="T102" s="8"/>
      <c r="U102" s="163"/>
      <c r="V102" s="163"/>
      <c r="W102" s="163"/>
      <c r="X102" s="163"/>
      <c r="Y102" s="9"/>
    </row>
    <row r="103" spans="2:25" ht="18" customHeight="1">
      <c r="B103" s="25"/>
      <c r="C103" s="26"/>
      <c r="D103" s="18"/>
      <c r="E103" s="1188"/>
      <c r="F103" s="1188"/>
      <c r="G103" s="1188"/>
      <c r="K103" s="19"/>
      <c r="Q103" s="138"/>
      <c r="R103" s="138"/>
      <c r="T103" s="8"/>
      <c r="U103" s="163"/>
      <c r="V103" s="163"/>
      <c r="W103" s="163"/>
      <c r="X103" s="163"/>
      <c r="Y103" s="9"/>
    </row>
    <row r="104" spans="2:25" ht="18" customHeight="1">
      <c r="B104" s="1211" t="s">
        <v>462</v>
      </c>
      <c r="C104" s="906"/>
      <c r="D104" s="18" t="s">
        <v>457</v>
      </c>
      <c r="E104" s="1188"/>
      <c r="F104" s="1188"/>
      <c r="G104" s="1188"/>
      <c r="H104" s="1" t="s">
        <v>458</v>
      </c>
      <c r="K104" s="19" t="s">
        <v>195</v>
      </c>
      <c r="M104" s="1212" t="s">
        <v>459</v>
      </c>
      <c r="N104" s="1212"/>
      <c r="O104" s="1212"/>
      <c r="P104" s="1212"/>
      <c r="Q104" s="1213" t="str">
        <f>IF(AND($AB$80="20人以上",$C$123=""),IF($K$78=5,$V$15,0),"")</f>
        <v/>
      </c>
      <c r="R104" s="1213"/>
      <c r="S104" s="1" t="s">
        <v>386</v>
      </c>
      <c r="T104" s="8"/>
      <c r="U104" s="163"/>
      <c r="V104" s="163"/>
      <c r="W104" s="163"/>
      <c r="X104" s="163"/>
      <c r="Y104" s="9"/>
    </row>
    <row r="105" spans="2:25" ht="18" customHeight="1">
      <c r="B105" s="25"/>
      <c r="C105" s="26"/>
      <c r="D105" s="18"/>
      <c r="E105" s="1188"/>
      <c r="F105" s="1188"/>
      <c r="G105" s="1188"/>
      <c r="K105" s="19"/>
      <c r="Q105" s="138"/>
      <c r="R105" s="138"/>
      <c r="T105" s="8"/>
      <c r="U105" s="163"/>
      <c r="V105" s="163"/>
      <c r="W105" s="163"/>
      <c r="X105" s="163"/>
      <c r="Y105" s="9"/>
    </row>
    <row r="106" spans="2:25" ht="33.75" customHeight="1">
      <c r="B106" s="1204" t="s">
        <v>463</v>
      </c>
      <c r="C106" s="1205"/>
      <c r="D106" s="27" t="s">
        <v>457</v>
      </c>
      <c r="E106" s="1201"/>
      <c r="F106" s="1201"/>
      <c r="G106" s="1201"/>
      <c r="H106" s="10" t="s">
        <v>458</v>
      </c>
      <c r="I106" s="10"/>
      <c r="J106" s="10"/>
      <c r="K106" s="28" t="s">
        <v>195</v>
      </c>
      <c r="L106" s="10"/>
      <c r="M106" s="1202" t="s">
        <v>459</v>
      </c>
      <c r="N106" s="1202"/>
      <c r="O106" s="1202"/>
      <c r="P106" s="1202"/>
      <c r="Q106" s="1210" t="str">
        <f>IF(AND($AB$80="20人以上",$C$123=""),IF($N$78=2,$V$15,0)+IF($N$78=3,$V$15,0),"")</f>
        <v/>
      </c>
      <c r="R106" s="1210"/>
      <c r="S106" s="10" t="s">
        <v>386</v>
      </c>
      <c r="T106" s="8"/>
      <c r="U106" s="166"/>
      <c r="V106" s="166"/>
      <c r="W106" s="166"/>
      <c r="X106" s="166"/>
      <c r="Y106" s="9"/>
    </row>
    <row r="107" spans="2:25" ht="9" customHeight="1">
      <c r="B107" s="135"/>
      <c r="C107" s="136"/>
      <c r="D107" s="27"/>
      <c r="E107" s="137"/>
      <c r="F107" s="137"/>
      <c r="G107" s="137"/>
      <c r="H107" s="10"/>
      <c r="I107" s="10"/>
      <c r="J107" s="10"/>
      <c r="K107" s="28"/>
      <c r="L107" s="10"/>
      <c r="M107" s="10"/>
      <c r="N107" s="10"/>
      <c r="O107" s="10"/>
      <c r="P107" s="10"/>
      <c r="Q107" s="29"/>
      <c r="R107" s="29"/>
      <c r="S107" s="10"/>
      <c r="T107" s="8"/>
      <c r="U107" s="163"/>
      <c r="V107" s="163"/>
      <c r="W107" s="163"/>
      <c r="X107" s="163"/>
      <c r="Y107" s="9"/>
    </row>
    <row r="108" spans="2:25" ht="22.5" customHeight="1">
      <c r="B108" s="1207" t="s">
        <v>464</v>
      </c>
      <c r="C108" s="1208"/>
      <c r="D108" s="1208"/>
      <c r="E108" s="1208"/>
      <c r="F108" s="1208"/>
      <c r="G108" s="1208"/>
      <c r="H108" s="1208"/>
      <c r="I108" s="1208"/>
      <c r="J108" s="1208"/>
      <c r="K108" s="1208"/>
      <c r="L108" s="1208"/>
      <c r="M108" s="1208"/>
      <c r="N108" s="1208"/>
      <c r="O108" s="1208"/>
      <c r="P108" s="1208"/>
      <c r="Q108" s="1208"/>
      <c r="R108" s="1208"/>
      <c r="S108" s="1209"/>
      <c r="T108" s="8"/>
      <c r="U108" s="139"/>
      <c r="V108" s="139"/>
      <c r="W108" s="139"/>
      <c r="X108" s="139"/>
      <c r="Y108" s="9"/>
    </row>
    <row r="109" spans="2:25" ht="33.75" customHeight="1">
      <c r="B109" s="1204" t="s">
        <v>465</v>
      </c>
      <c r="C109" s="1205"/>
      <c r="D109" s="27" t="s">
        <v>457</v>
      </c>
      <c r="E109" s="1206"/>
      <c r="F109" s="1206"/>
      <c r="G109" s="1206"/>
      <c r="H109" s="10" t="s">
        <v>458</v>
      </c>
      <c r="I109" s="10"/>
      <c r="J109" s="10"/>
      <c r="K109" s="28" t="s">
        <v>195</v>
      </c>
      <c r="L109" s="10"/>
      <c r="M109" s="1007" t="s">
        <v>466</v>
      </c>
      <c r="N109" s="1007"/>
      <c r="O109" s="1007"/>
      <c r="P109" s="1007"/>
      <c r="Q109" s="1189" t="str">
        <f>IF(AND($AB$80="20人以上",$C$123=""),IF(AC92="",0,AC92),"")</f>
        <v/>
      </c>
      <c r="R109" s="1189"/>
      <c r="S109" s="10" t="s">
        <v>386</v>
      </c>
      <c r="T109" s="8"/>
      <c r="U109" s="139"/>
      <c r="V109" s="139"/>
      <c r="W109" s="139"/>
      <c r="X109" s="139"/>
      <c r="Y109" s="9"/>
    </row>
    <row r="110" spans="2:25" ht="9" customHeight="1">
      <c r="B110" s="135"/>
      <c r="C110" s="136"/>
      <c r="D110" s="27"/>
      <c r="E110" s="95"/>
      <c r="F110" s="95"/>
      <c r="G110" s="95"/>
      <c r="H110" s="10"/>
      <c r="I110" s="10"/>
      <c r="J110" s="10"/>
      <c r="K110" s="28"/>
      <c r="L110" s="10"/>
      <c r="M110" s="10"/>
      <c r="N110" s="10"/>
      <c r="O110" s="10"/>
      <c r="P110" s="10"/>
      <c r="Q110" s="95"/>
      <c r="R110" s="95"/>
      <c r="S110" s="10"/>
      <c r="T110" s="8"/>
      <c r="U110" s="139"/>
      <c r="V110" s="139"/>
      <c r="W110" s="139"/>
      <c r="X110" s="139"/>
      <c r="Y110" s="9"/>
    </row>
    <row r="111" spans="2:25" ht="22.5" customHeight="1">
      <c r="B111" s="1207" t="s">
        <v>467</v>
      </c>
      <c r="C111" s="1208"/>
      <c r="D111" s="1208"/>
      <c r="E111" s="1208"/>
      <c r="F111" s="1208"/>
      <c r="G111" s="1208"/>
      <c r="H111" s="1208"/>
      <c r="I111" s="1208"/>
      <c r="J111" s="1208"/>
      <c r="K111" s="1208"/>
      <c r="L111" s="1208"/>
      <c r="M111" s="1208"/>
      <c r="N111" s="1208"/>
      <c r="O111" s="1208"/>
      <c r="P111" s="1208"/>
      <c r="Q111" s="1208"/>
      <c r="R111" s="1208"/>
      <c r="S111" s="1209"/>
      <c r="T111" s="8"/>
      <c r="U111" s="139"/>
      <c r="V111" s="139"/>
      <c r="W111" s="139"/>
      <c r="X111" s="139"/>
      <c r="Y111" s="9"/>
    </row>
    <row r="112" spans="2:25" ht="33.75" customHeight="1">
      <c r="B112" s="1204" t="s">
        <v>465</v>
      </c>
      <c r="C112" s="1205"/>
      <c r="D112" s="27" t="s">
        <v>457</v>
      </c>
      <c r="E112" s="1206"/>
      <c r="F112" s="1206"/>
      <c r="G112" s="1206"/>
      <c r="H112" s="96" t="s">
        <v>468</v>
      </c>
      <c r="I112" s="10"/>
      <c r="J112" s="10"/>
      <c r="K112" s="28" t="s">
        <v>195</v>
      </c>
      <c r="L112" s="10"/>
      <c r="M112" s="1007" t="s">
        <v>466</v>
      </c>
      <c r="N112" s="1007"/>
      <c r="O112" s="1007"/>
      <c r="P112" s="1007"/>
      <c r="Q112" s="1189" t="str">
        <f>IF(AND($AB$80="20人以上",$C$123=""),IF(AD92="",0,AD92),"")</f>
        <v/>
      </c>
      <c r="R112" s="1189"/>
      <c r="S112" s="10" t="s">
        <v>386</v>
      </c>
      <c r="T112" s="8"/>
      <c r="U112" s="139"/>
      <c r="V112" s="139"/>
      <c r="W112" s="139"/>
      <c r="X112" s="139"/>
      <c r="Y112" s="9"/>
    </row>
    <row r="113" spans="2:32" ht="9" customHeight="1">
      <c r="B113" s="135"/>
      <c r="C113" s="136"/>
      <c r="D113" s="27"/>
      <c r="E113" s="95"/>
      <c r="F113" s="95"/>
      <c r="G113" s="95"/>
      <c r="H113" s="96"/>
      <c r="I113" s="10"/>
      <c r="J113" s="10"/>
      <c r="K113" s="28"/>
      <c r="L113" s="10"/>
      <c r="M113" s="108"/>
      <c r="N113" s="108"/>
      <c r="O113" s="108"/>
      <c r="P113" s="108"/>
      <c r="Q113" s="95"/>
      <c r="R113" s="95"/>
      <c r="S113" s="10"/>
      <c r="T113" s="8"/>
      <c r="U113" s="139"/>
      <c r="V113" s="139"/>
      <c r="W113" s="139"/>
      <c r="X113" s="139"/>
      <c r="Y113" s="9"/>
    </row>
    <row r="114" spans="2:32" s="10" customFormat="1" ht="19.5" customHeight="1">
      <c r="B114" s="30" t="s">
        <v>470</v>
      </c>
      <c r="C114" s="16"/>
      <c r="D114" s="27" t="s">
        <v>190</v>
      </c>
      <c r="E114" s="1201"/>
      <c r="F114" s="1201"/>
      <c r="G114" s="1201"/>
      <c r="H114" s="10" t="s">
        <v>458</v>
      </c>
      <c r="K114" s="28" t="s">
        <v>195</v>
      </c>
      <c r="M114" s="1202" t="s">
        <v>459</v>
      </c>
      <c r="N114" s="1202"/>
      <c r="O114" s="1202"/>
      <c r="P114" s="1202"/>
      <c r="Q114" s="1189">
        <f>V15</f>
        <v>0</v>
      </c>
      <c r="R114" s="1189"/>
      <c r="S114" s="10" t="s">
        <v>384</v>
      </c>
      <c r="T114" s="167" t="s">
        <v>190</v>
      </c>
      <c r="U114" s="1186">
        <f>E114*Q114</f>
        <v>0</v>
      </c>
      <c r="V114" s="1186"/>
      <c r="W114" s="1186"/>
      <c r="X114" s="1186"/>
      <c r="Y114" s="168" t="s">
        <v>191</v>
      </c>
    </row>
    <row r="115" spans="2:32" ht="6" customHeight="1">
      <c r="B115" s="169"/>
      <c r="C115" s="170"/>
      <c r="D115" s="18"/>
      <c r="E115" s="29"/>
      <c r="F115" s="29"/>
      <c r="G115" s="29"/>
      <c r="K115" s="19"/>
      <c r="Q115" s="29"/>
      <c r="R115" s="29"/>
      <c r="T115" s="8"/>
      <c r="U115" s="166"/>
      <c r="V115" s="166"/>
      <c r="W115" s="166"/>
      <c r="X115" s="166"/>
      <c r="Y115" s="9"/>
    </row>
    <row r="116" spans="2:32" ht="15" customHeight="1" thickBot="1">
      <c r="B116" s="2"/>
      <c r="C116" s="1" t="s">
        <v>471</v>
      </c>
      <c r="H116" s="73" t="s">
        <v>472</v>
      </c>
      <c r="T116" s="167"/>
      <c r="U116" s="1185"/>
      <c r="V116" s="1185"/>
      <c r="W116" s="1185"/>
      <c r="X116" s="1185"/>
      <c r="Y116" s="168"/>
    </row>
    <row r="117" spans="2:32" ht="15" customHeight="1" thickBot="1">
      <c r="B117" s="2"/>
      <c r="C117" s="171"/>
      <c r="D117" s="1" t="s">
        <v>473</v>
      </c>
      <c r="K117" s="19" t="s">
        <v>474</v>
      </c>
      <c r="L117" s="73" t="s">
        <v>475</v>
      </c>
      <c r="Q117" s="1199">
        <f>U27</f>
        <v>0</v>
      </c>
      <c r="R117" s="1200"/>
      <c r="S117" s="1" t="s">
        <v>384</v>
      </c>
      <c r="T117" s="8"/>
      <c r="U117" s="1203"/>
      <c r="V117" s="1203"/>
      <c r="W117" s="1203"/>
      <c r="X117" s="1203"/>
      <c r="Y117" s="9"/>
      <c r="AB117" s="172"/>
      <c r="AC117" s="172"/>
      <c r="AF117" s="172"/>
    </row>
    <row r="118" spans="2:32" ht="15" customHeight="1" thickBot="1">
      <c r="B118" s="2"/>
      <c r="D118" s="18" t="s">
        <v>457</v>
      </c>
      <c r="E118" s="1188"/>
      <c r="F118" s="1188"/>
      <c r="G118" s="1188"/>
      <c r="H118" s="1" t="s">
        <v>476</v>
      </c>
      <c r="K118" s="1195"/>
      <c r="L118" s="1195"/>
      <c r="M118" s="1195"/>
      <c r="N118" s="1195"/>
      <c r="O118" s="1195"/>
      <c r="P118" s="1195"/>
      <c r="Q118" s="1195"/>
      <c r="R118" s="1195"/>
      <c r="S118" s="1196"/>
      <c r="T118" s="2"/>
      <c r="U118" s="162"/>
      <c r="V118" s="162"/>
      <c r="W118" s="162"/>
      <c r="X118" s="162"/>
      <c r="Y118" s="9"/>
      <c r="AE118" s="172"/>
      <c r="AF118" s="172"/>
    </row>
    <row r="119" spans="2:32" ht="15" customHeight="1" thickBot="1">
      <c r="B119" s="2"/>
      <c r="C119" s="173"/>
      <c r="D119" s="1" t="s">
        <v>477</v>
      </c>
      <c r="K119" s="19" t="s">
        <v>195</v>
      </c>
      <c r="L119" s="73" t="s">
        <v>475</v>
      </c>
      <c r="M119" s="174"/>
      <c r="N119" s="174"/>
      <c r="O119" s="174"/>
      <c r="P119" s="174"/>
      <c r="Q119" s="1189">
        <f>U27</f>
        <v>0</v>
      </c>
      <c r="R119" s="1189"/>
      <c r="S119" s="1" t="s">
        <v>386</v>
      </c>
      <c r="T119" s="8" t="s">
        <v>478</v>
      </c>
      <c r="U119" s="1197">
        <f>IF(C119="○",AA120,IF(C117="○",AA119,0))</f>
        <v>0</v>
      </c>
      <c r="V119" s="1197"/>
      <c r="W119" s="1197"/>
      <c r="X119" s="1197"/>
      <c r="Y119" s="9" t="s">
        <v>479</v>
      </c>
      <c r="AA119" s="1198">
        <f>IF(Q119=0,0,ROUNDDOWN((40000*M120/Q120*Q119),0))</f>
        <v>0</v>
      </c>
      <c r="AB119" s="1198"/>
      <c r="AC119" s="1198"/>
      <c r="AD119" s="1198"/>
      <c r="AE119" s="1198"/>
    </row>
    <row r="120" spans="2:32" ht="15" customHeight="1">
      <c r="B120" s="2"/>
      <c r="D120" s="18" t="s">
        <v>457</v>
      </c>
      <c r="E120" s="1188"/>
      <c r="F120" s="1188"/>
      <c r="G120" s="1188"/>
      <c r="H120" s="1" t="s">
        <v>476</v>
      </c>
      <c r="K120" s="18" t="s">
        <v>457</v>
      </c>
      <c r="L120" s="19" t="s">
        <v>480</v>
      </c>
      <c r="M120" s="1199">
        <f>+V15</f>
        <v>0</v>
      </c>
      <c r="N120" s="1200"/>
      <c r="O120" s="19" t="s">
        <v>481</v>
      </c>
      <c r="P120" s="19" t="s">
        <v>482</v>
      </c>
      <c r="Q120" s="1199">
        <f>+V17</f>
        <v>0</v>
      </c>
      <c r="R120" s="1200"/>
      <c r="S120" s="1" t="s">
        <v>483</v>
      </c>
      <c r="T120" s="8"/>
      <c r="U120" s="166"/>
      <c r="V120" s="166"/>
      <c r="W120" s="166"/>
      <c r="X120" s="166"/>
      <c r="Y120" s="9"/>
      <c r="AA120" s="1198" t="e">
        <f>IF(C117="○","",ROUNDDOWN((95000*M120/Q120*Q119),0))</f>
        <v>#DIV/0!</v>
      </c>
      <c r="AB120" s="1198"/>
      <c r="AC120" s="1198"/>
      <c r="AD120" s="1198"/>
      <c r="AE120" s="1198"/>
    </row>
    <row r="121" spans="2:32" ht="8.25" customHeight="1">
      <c r="B121" s="2"/>
      <c r="M121" s="18"/>
      <c r="P121" s="19"/>
      <c r="T121" s="2"/>
      <c r="U121" s="162"/>
      <c r="V121" s="162"/>
      <c r="W121" s="162"/>
      <c r="X121" s="162"/>
      <c r="Y121" s="9"/>
    </row>
    <row r="122" spans="2:32" ht="13.5" customHeight="1" thickBot="1">
      <c r="B122" s="2"/>
      <c r="C122" s="73"/>
      <c r="D122" s="73" t="s">
        <v>484</v>
      </c>
      <c r="M122" s="18"/>
      <c r="P122" s="19"/>
      <c r="T122" s="2"/>
      <c r="U122" s="162"/>
      <c r="V122" s="162"/>
      <c r="W122" s="162"/>
      <c r="X122" s="162"/>
      <c r="Y122" s="9"/>
    </row>
    <row r="123" spans="2:32" ht="15" customHeight="1" thickBot="1">
      <c r="B123" s="2"/>
      <c r="C123" s="31"/>
      <c r="D123" s="73" t="s">
        <v>485</v>
      </c>
      <c r="M123" s="18"/>
      <c r="P123" s="19"/>
      <c r="T123" s="2"/>
      <c r="U123" s="162"/>
      <c r="V123" s="162"/>
      <c r="W123" s="162"/>
      <c r="X123" s="162"/>
      <c r="Y123" s="9"/>
    </row>
    <row r="124" spans="2:32" ht="15" customHeight="1">
      <c r="B124" s="2"/>
      <c r="C124" s="1" t="s">
        <v>486</v>
      </c>
      <c r="L124" s="175"/>
      <c r="M124" s="175"/>
      <c r="N124" s="175"/>
      <c r="O124" s="175"/>
      <c r="P124" s="175"/>
      <c r="T124" s="2"/>
      <c r="U124" s="162"/>
      <c r="V124" s="162"/>
      <c r="W124" s="162"/>
      <c r="X124" s="162"/>
      <c r="Y124" s="9"/>
    </row>
    <row r="125" spans="2:32" ht="15" customHeight="1" thickBot="1">
      <c r="B125" s="2"/>
      <c r="D125" s="175"/>
      <c r="E125" s="1192"/>
      <c r="F125" s="1192"/>
      <c r="G125" s="1192"/>
      <c r="H125" s="1192"/>
      <c r="K125" s="897" t="s">
        <v>487</v>
      </c>
      <c r="L125" s="897"/>
      <c r="M125" s="897"/>
      <c r="N125" s="897"/>
      <c r="O125" s="897"/>
      <c r="P125" s="897"/>
      <c r="Q125" s="1189">
        <f>U27</f>
        <v>0</v>
      </c>
      <c r="R125" s="1189"/>
      <c r="S125" s="1" t="s">
        <v>386</v>
      </c>
      <c r="T125" s="8" t="s">
        <v>478</v>
      </c>
      <c r="U125" s="1187">
        <f>IF($C123=1,0,IF(C126="○",0,IF($U27&gt;19,538000,IF($U27&gt;1,269000,IF($U27=0,0,179000)))))</f>
        <v>0</v>
      </c>
      <c r="V125" s="1187"/>
      <c r="W125" s="1187"/>
      <c r="X125" s="1187"/>
      <c r="Y125" s="9" t="s">
        <v>479</v>
      </c>
    </row>
    <row r="126" spans="2:32" ht="15" customHeight="1" thickBot="1">
      <c r="B126" s="2"/>
      <c r="C126" s="176"/>
      <c r="D126" s="1193" t="s">
        <v>488</v>
      </c>
      <c r="E126" s="1193"/>
      <c r="F126" s="1193"/>
      <c r="G126" s="1193"/>
      <c r="H126" s="1193"/>
      <c r="I126" s="1193"/>
      <c r="J126" s="1193"/>
      <c r="K126" s="1193"/>
      <c r="L126" s="1193"/>
      <c r="M126" s="1193"/>
      <c r="N126" s="1193"/>
      <c r="O126" s="1193"/>
      <c r="P126" s="1193"/>
      <c r="Q126" s="1193"/>
      <c r="R126" s="1193"/>
      <c r="S126" s="1194"/>
      <c r="T126" s="8" t="s">
        <v>478</v>
      </c>
      <c r="U126" s="1187">
        <f>IF(C123=1,0,IF(C126="○",1076000,0))</f>
        <v>0</v>
      </c>
      <c r="V126" s="1187"/>
      <c r="W126" s="1187"/>
      <c r="X126" s="1187"/>
      <c r="Y126" s="9" t="s">
        <v>479</v>
      </c>
    </row>
    <row r="127" spans="2:32" ht="7.5" customHeight="1">
      <c r="B127" s="2"/>
      <c r="D127" s="1193"/>
      <c r="E127" s="1193"/>
      <c r="F127" s="1193"/>
      <c r="G127" s="1193"/>
      <c r="H127" s="1193"/>
      <c r="I127" s="1193"/>
      <c r="J127" s="1193"/>
      <c r="K127" s="1193"/>
      <c r="L127" s="1193"/>
      <c r="M127" s="1193"/>
      <c r="N127" s="1193"/>
      <c r="O127" s="1193"/>
      <c r="P127" s="1193"/>
      <c r="Q127" s="1193"/>
      <c r="R127" s="1193"/>
      <c r="S127" s="1194"/>
      <c r="T127" s="8"/>
      <c r="U127" s="166"/>
      <c r="V127" s="166"/>
      <c r="W127" s="166"/>
      <c r="X127" s="166"/>
      <c r="Y127" s="9"/>
    </row>
    <row r="128" spans="2:32" ht="15" customHeight="1">
      <c r="B128" s="2"/>
      <c r="D128" s="175"/>
      <c r="E128" s="175"/>
      <c r="T128" s="2"/>
      <c r="U128" s="162"/>
      <c r="V128" s="162"/>
      <c r="W128" s="162"/>
      <c r="X128" s="162"/>
      <c r="Y128" s="9"/>
    </row>
    <row r="129" spans="2:39" ht="15" customHeight="1">
      <c r="B129" s="2"/>
      <c r="C129" s="1" t="s">
        <v>489</v>
      </c>
      <c r="T129" s="8" t="s">
        <v>478</v>
      </c>
      <c r="U129" s="1187">
        <f>U130+U132</f>
        <v>0</v>
      </c>
      <c r="V129" s="1187"/>
      <c r="W129" s="1187"/>
      <c r="X129" s="1187"/>
      <c r="Y129" s="9" t="s">
        <v>479</v>
      </c>
    </row>
    <row r="130" spans="2:39" ht="15" customHeight="1">
      <c r="B130" s="2"/>
      <c r="D130" s="1" t="s">
        <v>490</v>
      </c>
      <c r="T130" s="8" t="s">
        <v>190</v>
      </c>
      <c r="U130" s="1187">
        <f>IF($I$7="",0,IF(C123=1,0,240000))</f>
        <v>0</v>
      </c>
      <c r="V130" s="1187"/>
      <c r="W130" s="1187"/>
      <c r="X130" s="1187"/>
      <c r="Y130" s="9" t="s">
        <v>191</v>
      </c>
    </row>
    <row r="131" spans="2:39" ht="15" customHeight="1">
      <c r="B131" s="2"/>
      <c r="D131" s="1" t="s">
        <v>491</v>
      </c>
      <c r="T131" s="8"/>
      <c r="U131" s="166"/>
      <c r="V131" s="166"/>
      <c r="W131" s="166"/>
      <c r="X131" s="166"/>
      <c r="Y131" s="9"/>
    </row>
    <row r="132" spans="2:39" ht="15" customHeight="1">
      <c r="B132" s="2"/>
      <c r="E132" s="177"/>
      <c r="F132" s="177"/>
      <c r="G132" s="1188"/>
      <c r="H132" s="1188"/>
      <c r="I132" s="1188"/>
      <c r="J132" s="1" t="s">
        <v>175</v>
      </c>
      <c r="K132" s="1" t="s">
        <v>474</v>
      </c>
      <c r="L132" s="1190" t="s">
        <v>492</v>
      </c>
      <c r="M132" s="1190"/>
      <c r="N132" s="1190"/>
      <c r="O132" s="1191"/>
      <c r="P132" s="1191"/>
      <c r="Q132" s="1" t="s">
        <v>493</v>
      </c>
      <c r="T132" s="8" t="s">
        <v>190</v>
      </c>
      <c r="U132" s="1187">
        <f>IF(C123=1,0,G132*O132)</f>
        <v>0</v>
      </c>
      <c r="V132" s="1187"/>
      <c r="W132" s="1187"/>
      <c r="X132" s="1187"/>
      <c r="Y132" s="9" t="s">
        <v>191</v>
      </c>
      <c r="AM132" s="155">
        <v>0</v>
      </c>
    </row>
    <row r="133" spans="2:39" ht="15" customHeight="1">
      <c r="B133" s="2"/>
      <c r="N133" s="12" t="s">
        <v>494</v>
      </c>
      <c r="T133" s="8"/>
      <c r="U133" s="166"/>
      <c r="V133" s="166"/>
      <c r="W133" s="166"/>
      <c r="X133" s="166"/>
      <c r="Y133" s="9"/>
      <c r="AM133" s="155">
        <v>1</v>
      </c>
    </row>
    <row r="134" spans="2:39" ht="15" customHeight="1">
      <c r="B134" s="2"/>
      <c r="C134" s="1" t="s">
        <v>495</v>
      </c>
      <c r="T134" s="2"/>
      <c r="U134" s="162"/>
      <c r="V134" s="162"/>
      <c r="W134" s="162"/>
      <c r="X134" s="162"/>
      <c r="Y134" s="9"/>
      <c r="AM134" s="155">
        <v>2</v>
      </c>
    </row>
    <row r="135" spans="2:39" ht="15.75" customHeight="1">
      <c r="B135" s="2"/>
      <c r="D135" s="18" t="s">
        <v>457</v>
      </c>
      <c r="E135" s="1188"/>
      <c r="F135" s="1188"/>
      <c r="G135" s="1188"/>
      <c r="H135" s="1" t="s">
        <v>496</v>
      </c>
      <c r="K135" s="19" t="s">
        <v>195</v>
      </c>
      <c r="M135" s="1182" t="s">
        <v>497</v>
      </c>
      <c r="N135" s="1182"/>
      <c r="O135" s="1182"/>
      <c r="P135" s="1" t="s">
        <v>498</v>
      </c>
      <c r="Q135" s="1189">
        <f>U55</f>
        <v>0</v>
      </c>
      <c r="R135" s="1189"/>
      <c r="S135" s="1" t="s">
        <v>420</v>
      </c>
      <c r="T135" s="8" t="s">
        <v>478</v>
      </c>
      <c r="U135" s="1187">
        <f>+IF(C123=1,0,E135*Q135)</f>
        <v>0</v>
      </c>
      <c r="V135" s="1187"/>
      <c r="W135" s="1187"/>
      <c r="X135" s="1187"/>
      <c r="Y135" s="9" t="s">
        <v>479</v>
      </c>
    </row>
    <row r="136" spans="2:39" ht="15.75" customHeight="1">
      <c r="B136" s="2"/>
      <c r="D136" s="18"/>
      <c r="E136" s="29"/>
      <c r="F136" s="29"/>
      <c r="G136" s="29"/>
      <c r="K136" s="19"/>
      <c r="M136" s="20"/>
      <c r="N136" s="20"/>
      <c r="O136" s="20"/>
      <c r="Q136" s="29"/>
      <c r="R136" s="29"/>
      <c r="T136" s="8"/>
      <c r="U136" s="166"/>
      <c r="V136" s="166"/>
      <c r="W136" s="166"/>
      <c r="X136" s="166"/>
      <c r="Y136" s="9"/>
    </row>
    <row r="137" spans="2:39">
      <c r="B137" s="2"/>
      <c r="C137" s="1169" t="s">
        <v>499</v>
      </c>
      <c r="D137" s="1169"/>
      <c r="E137" s="1169"/>
      <c r="F137" s="1169"/>
      <c r="G137" s="1169"/>
      <c r="H137" s="1169"/>
      <c r="I137" s="1169"/>
      <c r="J137" s="1169"/>
      <c r="K137" s="1169"/>
      <c r="L137" s="1169"/>
      <c r="M137" s="1169"/>
      <c r="N137" s="1169"/>
      <c r="O137" s="1169"/>
      <c r="P137" s="178"/>
      <c r="Q137" s="28"/>
      <c r="R137" s="28"/>
      <c r="S137" s="168"/>
      <c r="T137" s="8"/>
      <c r="U137" s="1187"/>
      <c r="V137" s="1187"/>
      <c r="W137" s="1187"/>
      <c r="X137" s="1187"/>
      <c r="Y137" s="9"/>
    </row>
    <row r="138" spans="2:39" ht="16.5" customHeight="1">
      <c r="B138" s="2"/>
      <c r="C138" s="60"/>
      <c r="D138" s="1" t="s">
        <v>500</v>
      </c>
      <c r="F138" s="60"/>
      <c r="G138" s="60"/>
      <c r="H138" s="60"/>
      <c r="I138" s="60"/>
      <c r="J138" s="60"/>
      <c r="K138" s="60"/>
      <c r="L138" s="60"/>
      <c r="M138" s="60"/>
      <c r="N138" s="60"/>
      <c r="O138" s="60"/>
      <c r="P138" s="178"/>
      <c r="Q138" s="28"/>
      <c r="R138" s="28"/>
      <c r="S138" s="168"/>
      <c r="T138" s="8" t="s">
        <v>478</v>
      </c>
      <c r="U138" s="1187">
        <f>U139+U140</f>
        <v>0</v>
      </c>
      <c r="V138" s="1187"/>
      <c r="W138" s="1187"/>
      <c r="X138" s="1187"/>
      <c r="Y138" s="9" t="s">
        <v>479</v>
      </c>
    </row>
    <row r="139" spans="2:39" ht="25.5" customHeight="1">
      <c r="B139" s="2"/>
      <c r="E139" s="1182"/>
      <c r="F139" s="1182"/>
      <c r="G139" s="18" t="s">
        <v>457</v>
      </c>
      <c r="H139" s="1183"/>
      <c r="I139" s="1183"/>
      <c r="J139" s="1" t="s">
        <v>501</v>
      </c>
      <c r="M139" s="28" t="s">
        <v>502</v>
      </c>
      <c r="N139" s="1153" t="s">
        <v>503</v>
      </c>
      <c r="O139" s="1184"/>
      <c r="P139" s="1184"/>
      <c r="Q139" s="1185">
        <f>U65</f>
        <v>0</v>
      </c>
      <c r="R139" s="1185"/>
      <c r="S139" s="168" t="s">
        <v>432</v>
      </c>
      <c r="T139" s="167" t="s">
        <v>190</v>
      </c>
      <c r="U139" s="1186">
        <f>H139*Q139</f>
        <v>0</v>
      </c>
      <c r="V139" s="1186"/>
      <c r="W139" s="1186"/>
      <c r="X139" s="1186"/>
      <c r="Y139" s="168" t="s">
        <v>191</v>
      </c>
    </row>
    <row r="140" spans="2:39" ht="25.5" customHeight="1">
      <c r="B140" s="2"/>
      <c r="E140" s="1182"/>
      <c r="F140" s="1182"/>
      <c r="G140" s="18" t="s">
        <v>457</v>
      </c>
      <c r="H140" s="1183"/>
      <c r="I140" s="1183"/>
      <c r="J140" s="1" t="s">
        <v>496</v>
      </c>
      <c r="M140" s="28" t="s">
        <v>502</v>
      </c>
      <c r="N140" s="1153" t="s">
        <v>504</v>
      </c>
      <c r="O140" s="1184"/>
      <c r="P140" s="1184"/>
      <c r="Q140" s="1185">
        <f>U66</f>
        <v>0</v>
      </c>
      <c r="R140" s="1185"/>
      <c r="S140" s="168" t="s">
        <v>420</v>
      </c>
      <c r="T140" s="167" t="s">
        <v>190</v>
      </c>
      <c r="U140" s="1186">
        <f>H140*Q140</f>
        <v>0</v>
      </c>
      <c r="V140" s="1186"/>
      <c r="W140" s="1186"/>
      <c r="X140" s="1186"/>
      <c r="Y140" s="168" t="s">
        <v>191</v>
      </c>
    </row>
    <row r="141" spans="2:39" ht="12.75" customHeight="1">
      <c r="B141" s="2"/>
      <c r="E141" s="20"/>
      <c r="F141" s="20"/>
      <c r="G141" s="18"/>
      <c r="H141" s="179"/>
      <c r="I141" s="179"/>
      <c r="M141" s="28"/>
      <c r="N141" s="180"/>
      <c r="O141" s="178"/>
      <c r="P141" s="178"/>
      <c r="Q141" s="181"/>
      <c r="R141" s="181"/>
      <c r="S141" s="168"/>
      <c r="T141" s="167"/>
      <c r="U141" s="182"/>
      <c r="V141" s="182"/>
      <c r="W141" s="182"/>
      <c r="X141" s="182"/>
      <c r="Y141" s="168"/>
    </row>
    <row r="142" spans="2:39" ht="15" customHeight="1">
      <c r="B142" s="2"/>
      <c r="D142" s="1" t="s">
        <v>505</v>
      </c>
      <c r="F142" s="60"/>
      <c r="G142" s="60"/>
      <c r="H142" s="60"/>
      <c r="I142" s="60"/>
      <c r="J142" s="60"/>
      <c r="K142" s="60"/>
      <c r="L142" s="60"/>
      <c r="M142" s="60"/>
      <c r="N142" s="60"/>
      <c r="O142" s="60"/>
      <c r="P142" s="178"/>
      <c r="Q142" s="181"/>
      <c r="R142" s="181"/>
      <c r="S142" s="168"/>
      <c r="T142" s="8" t="s">
        <v>478</v>
      </c>
      <c r="U142" s="1187">
        <f>U143+U144</f>
        <v>0</v>
      </c>
      <c r="V142" s="1187"/>
      <c r="W142" s="1187"/>
      <c r="X142" s="1187"/>
      <c r="Y142" s="9" t="s">
        <v>479</v>
      </c>
    </row>
    <row r="143" spans="2:39" ht="27.75" customHeight="1">
      <c r="B143" s="2"/>
      <c r="E143" s="1182"/>
      <c r="F143" s="1182"/>
      <c r="G143" s="18" t="s">
        <v>457</v>
      </c>
      <c r="H143" s="1183"/>
      <c r="I143" s="1183"/>
      <c r="J143" s="1" t="s">
        <v>501</v>
      </c>
      <c r="M143" s="28" t="s">
        <v>502</v>
      </c>
      <c r="N143" s="1153" t="s">
        <v>506</v>
      </c>
      <c r="O143" s="1184"/>
      <c r="P143" s="1184"/>
      <c r="Q143" s="1185">
        <f>U67</f>
        <v>0</v>
      </c>
      <c r="R143" s="1185"/>
      <c r="S143" s="168" t="s">
        <v>432</v>
      </c>
      <c r="T143" s="167" t="s">
        <v>190</v>
      </c>
      <c r="U143" s="1186">
        <f>H143*Q143</f>
        <v>0</v>
      </c>
      <c r="V143" s="1186"/>
      <c r="W143" s="1186"/>
      <c r="X143" s="1186"/>
      <c r="Y143" s="168" t="s">
        <v>191</v>
      </c>
    </row>
    <row r="144" spans="2:39" ht="27.75" customHeight="1">
      <c r="B144" s="2"/>
      <c r="E144" s="1182"/>
      <c r="F144" s="1182"/>
      <c r="G144" s="18" t="s">
        <v>457</v>
      </c>
      <c r="H144" s="1183"/>
      <c r="I144" s="1183"/>
      <c r="J144" s="1" t="s">
        <v>496</v>
      </c>
      <c r="M144" s="28" t="s">
        <v>502</v>
      </c>
      <c r="N144" s="1153" t="s">
        <v>507</v>
      </c>
      <c r="O144" s="1184"/>
      <c r="P144" s="1184"/>
      <c r="Q144" s="1185">
        <f>U68</f>
        <v>0</v>
      </c>
      <c r="R144" s="1185"/>
      <c r="S144" s="168" t="s">
        <v>420</v>
      </c>
      <c r="T144" s="167" t="s">
        <v>190</v>
      </c>
      <c r="U144" s="1186">
        <f>H144*Q144</f>
        <v>0</v>
      </c>
      <c r="V144" s="1186"/>
      <c r="W144" s="1186"/>
      <c r="X144" s="1186"/>
      <c r="Y144" s="168" t="s">
        <v>191</v>
      </c>
    </row>
    <row r="145" spans="2:28" ht="13.5" customHeight="1">
      <c r="B145" s="2"/>
      <c r="E145" s="20"/>
      <c r="F145" s="20"/>
      <c r="G145" s="18"/>
      <c r="H145" s="179"/>
      <c r="I145" s="179"/>
      <c r="M145" s="28"/>
      <c r="N145" s="180"/>
      <c r="O145" s="178"/>
      <c r="P145" s="178"/>
      <c r="Q145" s="181"/>
      <c r="R145" s="181"/>
      <c r="S145" s="168"/>
      <c r="T145" s="167"/>
      <c r="U145" s="182"/>
      <c r="V145" s="182"/>
      <c r="W145" s="182"/>
      <c r="X145" s="182"/>
      <c r="Y145" s="168"/>
    </row>
    <row r="146" spans="2:28">
      <c r="B146" s="2"/>
      <c r="C146" s="1169" t="s">
        <v>508</v>
      </c>
      <c r="D146" s="1169"/>
      <c r="E146" s="1169"/>
      <c r="F146" s="1169"/>
      <c r="G146" s="1169"/>
      <c r="H146" s="1169"/>
      <c r="I146" s="1169"/>
      <c r="J146" s="1169"/>
      <c r="K146" s="1169"/>
      <c r="L146" s="1169"/>
      <c r="M146" s="1169"/>
      <c r="N146" s="1169"/>
      <c r="O146" s="1169"/>
      <c r="P146" s="178"/>
      <c r="Q146" s="181"/>
      <c r="R146" s="181"/>
      <c r="S146" s="168"/>
      <c r="T146" s="8"/>
      <c r="U146" s="1187"/>
      <c r="V146" s="1187"/>
      <c r="W146" s="1187"/>
      <c r="X146" s="1187"/>
      <c r="Y146" s="9"/>
    </row>
    <row r="147" spans="2:28" ht="14.25" customHeight="1">
      <c r="B147" s="2"/>
      <c r="C147" s="60"/>
      <c r="D147" s="1" t="s">
        <v>500</v>
      </c>
      <c r="F147" s="60"/>
      <c r="G147" s="60"/>
      <c r="H147" s="60"/>
      <c r="I147" s="60"/>
      <c r="J147" s="60"/>
      <c r="K147" s="60"/>
      <c r="L147" s="60"/>
      <c r="M147" s="60"/>
      <c r="N147" s="60"/>
      <c r="O147" s="60"/>
      <c r="P147" s="178"/>
      <c r="Q147" s="181"/>
      <c r="R147" s="181"/>
      <c r="S147" s="168"/>
      <c r="T147" s="8" t="s">
        <v>478</v>
      </c>
      <c r="U147" s="1187">
        <f>U148+U149</f>
        <v>0</v>
      </c>
      <c r="V147" s="1187"/>
      <c r="W147" s="1187"/>
      <c r="X147" s="1187"/>
      <c r="Y147" s="9" t="s">
        <v>479</v>
      </c>
    </row>
    <row r="148" spans="2:28" ht="25.5" customHeight="1">
      <c r="B148" s="2"/>
      <c r="E148" s="1182"/>
      <c r="F148" s="1182"/>
      <c r="G148" s="18" t="s">
        <v>457</v>
      </c>
      <c r="H148" s="1183"/>
      <c r="I148" s="1183"/>
      <c r="J148" s="1" t="s">
        <v>501</v>
      </c>
      <c r="M148" s="28" t="s">
        <v>502</v>
      </c>
      <c r="N148" s="1153" t="s">
        <v>509</v>
      </c>
      <c r="O148" s="1184"/>
      <c r="P148" s="1184"/>
      <c r="Q148" s="1185">
        <f>U70</f>
        <v>0</v>
      </c>
      <c r="R148" s="1185"/>
      <c r="S148" s="168" t="s">
        <v>432</v>
      </c>
      <c r="T148" s="167" t="s">
        <v>190</v>
      </c>
      <c r="U148" s="1186">
        <f>H148*Q148</f>
        <v>0</v>
      </c>
      <c r="V148" s="1186"/>
      <c r="W148" s="1186"/>
      <c r="X148" s="1186"/>
      <c r="Y148" s="168" t="s">
        <v>191</v>
      </c>
    </row>
    <row r="149" spans="2:28" ht="25.5" customHeight="1">
      <c r="B149" s="2"/>
      <c r="E149" s="1182"/>
      <c r="F149" s="1182"/>
      <c r="G149" s="18" t="s">
        <v>457</v>
      </c>
      <c r="H149" s="1183"/>
      <c r="I149" s="1183"/>
      <c r="J149" s="1" t="s">
        <v>496</v>
      </c>
      <c r="M149" s="28" t="s">
        <v>502</v>
      </c>
      <c r="N149" s="1153" t="s">
        <v>510</v>
      </c>
      <c r="O149" s="1184"/>
      <c r="P149" s="1184"/>
      <c r="Q149" s="1185">
        <f>U71</f>
        <v>0</v>
      </c>
      <c r="R149" s="1185"/>
      <c r="S149" s="168" t="s">
        <v>420</v>
      </c>
      <c r="T149" s="167" t="s">
        <v>190</v>
      </c>
      <c r="U149" s="1186">
        <f>H149*Q149</f>
        <v>0</v>
      </c>
      <c r="V149" s="1186"/>
      <c r="W149" s="1186"/>
      <c r="X149" s="1186"/>
      <c r="Y149" s="168" t="s">
        <v>191</v>
      </c>
    </row>
    <row r="150" spans="2:28" ht="14.25" customHeight="1">
      <c r="B150" s="2"/>
      <c r="E150" s="20"/>
      <c r="F150" s="20"/>
      <c r="G150" s="18"/>
      <c r="H150" s="179"/>
      <c r="I150" s="179"/>
      <c r="M150" s="28"/>
      <c r="N150" s="180"/>
      <c r="O150" s="178"/>
      <c r="P150" s="178"/>
      <c r="Q150" s="181"/>
      <c r="R150" s="181"/>
      <c r="S150" s="168"/>
      <c r="T150" s="167"/>
      <c r="U150" s="182"/>
      <c r="V150" s="182"/>
      <c r="W150" s="182"/>
      <c r="X150" s="182"/>
      <c r="Y150" s="168"/>
    </row>
    <row r="151" spans="2:28" ht="15" customHeight="1">
      <c r="B151" s="2"/>
      <c r="D151" s="1" t="s">
        <v>505</v>
      </c>
      <c r="F151" s="60"/>
      <c r="G151" s="60"/>
      <c r="H151" s="60"/>
      <c r="I151" s="60"/>
      <c r="J151" s="60"/>
      <c r="K151" s="60"/>
      <c r="L151" s="60"/>
      <c r="M151" s="60"/>
      <c r="N151" s="60"/>
      <c r="O151" s="60"/>
      <c r="P151" s="178"/>
      <c r="Q151" s="181"/>
      <c r="R151" s="181"/>
      <c r="S151" s="168"/>
      <c r="T151" s="8" t="s">
        <v>478</v>
      </c>
      <c r="U151" s="1187">
        <f>U152+U153</f>
        <v>0</v>
      </c>
      <c r="V151" s="1187"/>
      <c r="W151" s="1187"/>
      <c r="X151" s="1187"/>
      <c r="Y151" s="9" t="s">
        <v>479</v>
      </c>
    </row>
    <row r="152" spans="2:28" ht="27.75" customHeight="1">
      <c r="B152" s="2"/>
      <c r="E152" s="1182"/>
      <c r="F152" s="1182"/>
      <c r="G152" s="18" t="s">
        <v>457</v>
      </c>
      <c r="H152" s="1183"/>
      <c r="I152" s="1183"/>
      <c r="J152" s="1" t="s">
        <v>501</v>
      </c>
      <c r="M152" s="28" t="s">
        <v>502</v>
      </c>
      <c r="N152" s="1153" t="s">
        <v>511</v>
      </c>
      <c r="O152" s="1184"/>
      <c r="P152" s="1184"/>
      <c r="Q152" s="1185">
        <f>U72</f>
        <v>0</v>
      </c>
      <c r="R152" s="1185"/>
      <c r="S152" s="168" t="s">
        <v>432</v>
      </c>
      <c r="T152" s="167" t="s">
        <v>190</v>
      </c>
      <c r="U152" s="1186">
        <f>H152*Q152</f>
        <v>0</v>
      </c>
      <c r="V152" s="1186"/>
      <c r="W152" s="1186"/>
      <c r="X152" s="1186"/>
      <c r="Y152" s="168" t="s">
        <v>191</v>
      </c>
    </row>
    <row r="153" spans="2:28" ht="27.75" customHeight="1">
      <c r="B153" s="2"/>
      <c r="E153" s="1182"/>
      <c r="F153" s="1182"/>
      <c r="G153" s="18" t="s">
        <v>457</v>
      </c>
      <c r="H153" s="1183"/>
      <c r="I153" s="1183"/>
      <c r="J153" s="1" t="s">
        <v>496</v>
      </c>
      <c r="M153" s="28" t="s">
        <v>502</v>
      </c>
      <c r="N153" s="1153" t="s">
        <v>512</v>
      </c>
      <c r="O153" s="1184"/>
      <c r="P153" s="1184"/>
      <c r="Q153" s="1185">
        <f>U73</f>
        <v>0</v>
      </c>
      <c r="R153" s="1185"/>
      <c r="S153" s="168" t="s">
        <v>420</v>
      </c>
      <c r="T153" s="167" t="s">
        <v>190</v>
      </c>
      <c r="U153" s="1186">
        <f>H153*Q153</f>
        <v>0</v>
      </c>
      <c r="V153" s="1186"/>
      <c r="W153" s="1186"/>
      <c r="X153" s="1186"/>
      <c r="Y153" s="168" t="s">
        <v>191</v>
      </c>
    </row>
    <row r="154" spans="2:28" ht="8.25" customHeight="1">
      <c r="B154" s="2"/>
      <c r="C154" s="1169"/>
      <c r="D154" s="1169"/>
      <c r="E154" s="1169"/>
      <c r="F154" s="1169"/>
      <c r="G154" s="1169"/>
      <c r="H154" s="1169"/>
      <c r="I154" s="1169"/>
      <c r="J154" s="1169"/>
      <c r="K154" s="1169"/>
      <c r="L154" s="1169"/>
      <c r="M154" s="1169"/>
      <c r="N154" s="1169"/>
      <c r="O154" s="1169"/>
      <c r="P154" s="29"/>
      <c r="Q154" s="29"/>
      <c r="R154" s="29"/>
      <c r="S154" s="9"/>
      <c r="T154" s="8"/>
      <c r="U154" s="166"/>
      <c r="V154" s="166"/>
      <c r="W154" s="166"/>
      <c r="X154" s="166"/>
      <c r="Y154" s="9"/>
    </row>
    <row r="155" spans="2:28" ht="9" customHeight="1">
      <c r="B155" s="2"/>
      <c r="D155" s="19"/>
      <c r="E155" s="20"/>
      <c r="F155" s="20"/>
      <c r="G155" s="18"/>
      <c r="H155" s="179"/>
      <c r="I155" s="179"/>
      <c r="M155" s="108"/>
      <c r="N155" s="183"/>
      <c r="O155" s="70"/>
      <c r="P155" s="70"/>
      <c r="Q155" s="28"/>
      <c r="R155" s="28"/>
      <c r="T155" s="167"/>
      <c r="U155" s="182"/>
      <c r="V155" s="182"/>
      <c r="W155" s="182"/>
      <c r="X155" s="182"/>
      <c r="Y155" s="168"/>
    </row>
    <row r="156" spans="2:28" ht="15" customHeight="1">
      <c r="B156" s="2"/>
      <c r="K156" s="1" t="s">
        <v>513</v>
      </c>
      <c r="P156" s="130"/>
      <c r="Q156" s="19"/>
      <c r="R156" s="19"/>
      <c r="S156" s="93"/>
      <c r="T156" s="8" t="s">
        <v>478</v>
      </c>
      <c r="U156" s="1155" t="e">
        <f>U78+U117+U119+U125+U126+U129+U135+U138+U142+U147+U151</f>
        <v>#VALUE!</v>
      </c>
      <c r="V156" s="1155"/>
      <c r="W156" s="1155"/>
      <c r="X156" s="1155"/>
      <c r="Y156" s="9" t="s">
        <v>479</v>
      </c>
      <c r="AB156" s="82"/>
    </row>
    <row r="157" spans="2:28" ht="6" customHeight="1" thickBot="1">
      <c r="B157" s="184"/>
      <c r="C157" s="185"/>
      <c r="D157" s="185"/>
      <c r="E157" s="185"/>
      <c r="F157" s="185"/>
      <c r="G157" s="185"/>
      <c r="H157" s="185"/>
      <c r="I157" s="185"/>
      <c r="J157" s="185"/>
      <c r="K157" s="185"/>
      <c r="L157" s="185"/>
      <c r="M157" s="185"/>
      <c r="N157" s="185"/>
      <c r="O157" s="185"/>
      <c r="P157" s="185"/>
      <c r="Q157" s="185"/>
      <c r="R157" s="185"/>
      <c r="S157" s="186"/>
      <c r="T157" s="184"/>
      <c r="U157" s="185"/>
      <c r="V157" s="185"/>
      <c r="W157" s="185"/>
      <c r="X157" s="185"/>
      <c r="Y157" s="186"/>
    </row>
    <row r="158" spans="2:28" ht="30" customHeight="1" thickTop="1">
      <c r="B158" s="1170" t="s">
        <v>514</v>
      </c>
      <c r="C158" s="1171"/>
      <c r="D158" s="1171"/>
      <c r="E158" s="1171"/>
      <c r="F158" s="1171"/>
      <c r="G158" s="1171"/>
      <c r="H158" s="1171"/>
      <c r="I158" s="1174"/>
      <c r="J158" s="1174"/>
      <c r="K158" s="1174"/>
      <c r="L158" s="1174"/>
      <c r="M158" s="1174"/>
      <c r="N158" s="1175"/>
      <c r="O158" s="1175"/>
      <c r="P158" s="1175"/>
      <c r="Q158" s="1175"/>
      <c r="R158" s="1175"/>
      <c r="S158" s="32"/>
      <c r="T158" s="1176" t="s">
        <v>515</v>
      </c>
      <c r="U158" s="1177"/>
      <c r="V158" s="1177"/>
      <c r="W158" s="1177"/>
      <c r="X158" s="1177"/>
      <c r="Y158" s="1178"/>
    </row>
    <row r="159" spans="2:28" ht="30" customHeight="1" thickBot="1">
      <c r="B159" s="1172"/>
      <c r="C159" s="1173"/>
      <c r="D159" s="1173"/>
      <c r="E159" s="1173"/>
      <c r="F159" s="1173"/>
      <c r="G159" s="1173"/>
      <c r="H159" s="1179" t="s">
        <v>516</v>
      </c>
      <c r="I159" s="1180"/>
      <c r="J159" s="1180"/>
      <c r="K159" s="1180"/>
      <c r="L159" s="1180"/>
      <c r="M159" s="1180"/>
      <c r="N159" s="1181"/>
      <c r="O159" s="1181"/>
      <c r="P159" s="1181"/>
      <c r="Q159" s="1181"/>
      <c r="R159" s="1181"/>
      <c r="S159" s="9" t="s">
        <v>175</v>
      </c>
      <c r="T159" s="1158"/>
      <c r="U159" s="1159"/>
      <c r="V159" s="1159"/>
      <c r="W159" s="1159"/>
      <c r="X159" s="1159"/>
      <c r="Y159" s="1160"/>
      <c r="AB159" s="187" t="e">
        <f>U156</f>
        <v>#VALUE!</v>
      </c>
    </row>
    <row r="160" spans="2:28" ht="17.25" customHeight="1">
      <c r="B160" s="33"/>
      <c r="C160" s="34"/>
      <c r="D160" s="34"/>
      <c r="E160" s="34"/>
      <c r="F160" s="34"/>
      <c r="G160" s="34"/>
      <c r="H160" s="34"/>
      <c r="I160" s="34"/>
      <c r="J160" s="97" t="s">
        <v>517</v>
      </c>
      <c r="S160" s="9"/>
      <c r="T160" s="8" t="s">
        <v>478</v>
      </c>
      <c r="U160" s="1155">
        <f>ROUNDDOWN(IF(N159&gt;7200000,U156*0.8,0),0)</f>
        <v>0</v>
      </c>
      <c r="V160" s="1155"/>
      <c r="W160" s="1155"/>
      <c r="X160" s="1155"/>
      <c r="Y160" s="9" t="s">
        <v>479</v>
      </c>
      <c r="AB160" s="187">
        <f>U160</f>
        <v>0</v>
      </c>
    </row>
    <row r="161" spans="2:28" ht="28.5" customHeight="1">
      <c r="B161" s="11"/>
      <c r="C161" s="35"/>
      <c r="D161" s="35"/>
      <c r="E161" s="35"/>
      <c r="F161" s="35"/>
      <c r="G161" s="35"/>
      <c r="H161" s="1156" t="s">
        <v>518</v>
      </c>
      <c r="I161" s="1156"/>
      <c r="J161" s="1156"/>
      <c r="K161" s="1156"/>
      <c r="L161" s="1156"/>
      <c r="M161" s="1156"/>
      <c r="N161" s="1156"/>
      <c r="O161" s="1156"/>
      <c r="P161" s="1156"/>
      <c r="Q161" s="1156"/>
      <c r="R161" s="1156"/>
      <c r="S161" s="1157"/>
      <c r="T161" s="1158" t="s">
        <v>519</v>
      </c>
      <c r="U161" s="1159"/>
      <c r="V161" s="1159"/>
      <c r="W161" s="1159"/>
      <c r="X161" s="1159"/>
      <c r="Y161" s="1160"/>
      <c r="AB161" s="82">
        <f>U163</f>
        <v>0</v>
      </c>
    </row>
    <row r="162" spans="2:28" ht="30" customHeight="1">
      <c r="B162" s="1161" t="s">
        <v>520</v>
      </c>
      <c r="C162" s="1162"/>
      <c r="D162" s="1162"/>
      <c r="E162" s="1162"/>
      <c r="F162" s="1162"/>
      <c r="G162" s="1162"/>
      <c r="H162" s="1165"/>
      <c r="I162" s="1165"/>
      <c r="J162" s="1165"/>
      <c r="K162" s="36"/>
      <c r="L162" s="36"/>
      <c r="M162" s="36"/>
      <c r="N162" s="37"/>
      <c r="O162" s="37"/>
      <c r="P162" s="37"/>
      <c r="Q162" s="37"/>
      <c r="R162" s="37"/>
      <c r="S162" s="38"/>
      <c r="T162" s="1158"/>
      <c r="U162" s="1159"/>
      <c r="V162" s="1159"/>
      <c r="W162" s="1159"/>
      <c r="X162" s="1159"/>
      <c r="Y162" s="1160"/>
    </row>
    <row r="163" spans="2:28" ht="30" customHeight="1" thickBot="1">
      <c r="B163" s="1163"/>
      <c r="C163" s="1164"/>
      <c r="D163" s="1164"/>
      <c r="E163" s="1164"/>
      <c r="F163" s="1164"/>
      <c r="G163" s="1164"/>
      <c r="H163" s="1166"/>
      <c r="I163" s="1167"/>
      <c r="J163" s="1167"/>
      <c r="K163" s="1167"/>
      <c r="L163" s="1167"/>
      <c r="M163" s="1167"/>
      <c r="N163" s="1168"/>
      <c r="O163" s="1168"/>
      <c r="P163" s="1168"/>
      <c r="Q163" s="1168"/>
      <c r="R163" s="1168"/>
      <c r="S163" s="9" t="s">
        <v>384</v>
      </c>
      <c r="T163" s="8" t="s">
        <v>478</v>
      </c>
      <c r="U163" s="1155">
        <f>ROUNDDOWN(IF(AND(N159&gt;6300000,N159&lt;=7200000),U156*0.9,0),0)</f>
        <v>0</v>
      </c>
      <c r="V163" s="1155"/>
      <c r="W163" s="1155"/>
      <c r="X163" s="1155"/>
      <c r="Y163" s="9" t="s">
        <v>479</v>
      </c>
    </row>
    <row r="164" spans="2:28" ht="43.5" customHeight="1">
      <c r="B164" s="1152" t="s">
        <v>521</v>
      </c>
      <c r="C164" s="1153"/>
      <c r="D164" s="1153"/>
      <c r="E164" s="1153"/>
      <c r="F164" s="1153"/>
      <c r="G164" s="1153"/>
      <c r="H164" s="1153"/>
      <c r="I164" s="1153"/>
      <c r="J164" s="1153"/>
      <c r="K164" s="1153"/>
      <c r="L164" s="1153"/>
      <c r="M164" s="1153"/>
      <c r="N164" s="1153"/>
      <c r="O164" s="1153"/>
      <c r="P164" s="1153"/>
      <c r="Q164" s="1153"/>
      <c r="R164" s="1153"/>
      <c r="S164" s="1154"/>
      <c r="T164" s="8"/>
      <c r="U164" s="39"/>
      <c r="V164" s="39"/>
      <c r="W164" s="39"/>
      <c r="X164" s="39"/>
      <c r="Y164" s="9"/>
    </row>
    <row r="165" spans="2:28" ht="6" customHeight="1">
      <c r="B165" s="40"/>
      <c r="C165" s="41"/>
      <c r="D165" s="41"/>
      <c r="E165" s="41"/>
      <c r="F165" s="41"/>
      <c r="G165" s="41"/>
      <c r="H165" s="41"/>
      <c r="I165" s="41"/>
      <c r="J165" s="41"/>
      <c r="K165" s="41"/>
      <c r="L165" s="41"/>
      <c r="M165" s="41"/>
      <c r="N165" s="41"/>
      <c r="O165" s="41"/>
      <c r="P165" s="41"/>
      <c r="Q165" s="41"/>
      <c r="R165" s="41"/>
      <c r="S165" s="42"/>
      <c r="T165" s="11"/>
      <c r="U165" s="35"/>
      <c r="V165" s="35"/>
      <c r="W165" s="35"/>
      <c r="X165" s="35"/>
      <c r="Y165" s="43"/>
    </row>
    <row r="166" spans="2:28" ht="15.75" customHeight="1">
      <c r="B166" s="188" t="s">
        <v>215</v>
      </c>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row>
    <row r="167" spans="2:28" ht="11.1" customHeight="1">
      <c r="B167" s="190"/>
      <c r="C167" s="190"/>
      <c r="D167" s="190"/>
      <c r="E167" s="190"/>
      <c r="F167" s="190"/>
      <c r="G167" s="190"/>
      <c r="H167" s="190"/>
      <c r="I167" s="190"/>
      <c r="J167" s="190"/>
      <c r="K167" s="190"/>
      <c r="L167" s="190"/>
      <c r="M167" s="190"/>
      <c r="N167" s="190"/>
      <c r="O167" s="190"/>
      <c r="P167" s="190"/>
      <c r="Q167" s="190"/>
      <c r="R167" s="190"/>
      <c r="S167" s="190"/>
      <c r="T167" s="190"/>
      <c r="U167" s="190"/>
      <c r="V167" s="190"/>
      <c r="W167" s="190"/>
      <c r="X167" s="190"/>
      <c r="Y167" s="190"/>
    </row>
    <row r="168" spans="2:28" ht="11.25" customHeight="1">
      <c r="B168" s="190"/>
      <c r="C168" s="190"/>
      <c r="D168" s="190"/>
      <c r="E168" s="190"/>
      <c r="F168" s="190"/>
      <c r="G168" s="190"/>
      <c r="H168" s="190"/>
      <c r="I168" s="190"/>
      <c r="J168" s="190"/>
      <c r="K168" s="190"/>
      <c r="L168" s="190"/>
      <c r="M168" s="190"/>
      <c r="N168" s="190"/>
      <c r="O168" s="190"/>
      <c r="P168" s="190"/>
      <c r="Q168" s="190"/>
      <c r="R168" s="190"/>
      <c r="S168" s="190"/>
      <c r="T168" s="190"/>
      <c r="U168" s="190"/>
      <c r="V168" s="190"/>
      <c r="W168" s="190"/>
      <c r="X168" s="190"/>
      <c r="Y168" s="190"/>
    </row>
  </sheetData>
  <mergeCells count="253">
    <mergeCell ref="A3:Y3"/>
    <mergeCell ref="N6:Y6"/>
    <mergeCell ref="B8:Y9"/>
    <mergeCell ref="B13:L14"/>
    <mergeCell ref="M13:Y13"/>
    <mergeCell ref="M14:P14"/>
    <mergeCell ref="Q14:T14"/>
    <mergeCell ref="U14:Y14"/>
    <mergeCell ref="M17:O17"/>
    <mergeCell ref="Q17:S17"/>
    <mergeCell ref="V17:X17"/>
    <mergeCell ref="B19:Y19"/>
    <mergeCell ref="J24:M24"/>
    <mergeCell ref="T24:X24"/>
    <mergeCell ref="M15:O15"/>
    <mergeCell ref="Q15:S15"/>
    <mergeCell ref="V15:X15"/>
    <mergeCell ref="M16:O16"/>
    <mergeCell ref="Q16:S16"/>
    <mergeCell ref="V16:X16"/>
    <mergeCell ref="J31:M31"/>
    <mergeCell ref="T31:X31"/>
    <mergeCell ref="B32:Y33"/>
    <mergeCell ref="B34:Y35"/>
    <mergeCell ref="J38:M38"/>
    <mergeCell ref="U38:X38"/>
    <mergeCell ref="J25:M25"/>
    <mergeCell ref="T25:X25"/>
    <mergeCell ref="U26:X26"/>
    <mergeCell ref="U27:X27"/>
    <mergeCell ref="J30:M30"/>
    <mergeCell ref="T30:X3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B51:Y51"/>
    <mergeCell ref="Q55:S55"/>
    <mergeCell ref="U55:X55"/>
    <mergeCell ref="V57:W58"/>
    <mergeCell ref="X57:Y58"/>
    <mergeCell ref="B59:B60"/>
    <mergeCell ref="C59:U60"/>
    <mergeCell ref="V59:W60"/>
    <mergeCell ref="X59:Y60"/>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A72:M73"/>
    <mergeCell ref="N72:O73"/>
    <mergeCell ref="P72:S72"/>
    <mergeCell ref="U72:X72"/>
    <mergeCell ref="P73:S73"/>
    <mergeCell ref="U73:X73"/>
    <mergeCell ref="A70:M71"/>
    <mergeCell ref="N70:O71"/>
    <mergeCell ref="P70:S70"/>
    <mergeCell ref="U70:X70"/>
    <mergeCell ref="P71:S71"/>
    <mergeCell ref="U71:X71"/>
    <mergeCell ref="H77:Y77"/>
    <mergeCell ref="I78:J78"/>
    <mergeCell ref="U78:X78"/>
    <mergeCell ref="U79:X79"/>
    <mergeCell ref="B80:S80"/>
    <mergeCell ref="B81:C81"/>
    <mergeCell ref="E81:G81"/>
    <mergeCell ref="M81:P81"/>
    <mergeCell ref="Q81:R81"/>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1:S91"/>
    <mergeCell ref="B92:C92"/>
    <mergeCell ref="E92:G92"/>
    <mergeCell ref="M92:P92"/>
    <mergeCell ref="Q92:R92"/>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109:C109"/>
    <mergeCell ref="E109:G109"/>
    <mergeCell ref="M109:P109"/>
    <mergeCell ref="Q109:R109"/>
    <mergeCell ref="B111:S111"/>
    <mergeCell ref="B112:C112"/>
    <mergeCell ref="E112:G112"/>
    <mergeCell ref="M112:P112"/>
    <mergeCell ref="Q112:R112"/>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E125:H125"/>
    <mergeCell ref="K125:P125"/>
    <mergeCell ref="Q125:R125"/>
    <mergeCell ref="U125:X125"/>
    <mergeCell ref="D126:S127"/>
    <mergeCell ref="U126:X126"/>
    <mergeCell ref="E118:G118"/>
    <mergeCell ref="K118:S118"/>
    <mergeCell ref="Q119:R119"/>
    <mergeCell ref="U119:X11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43:F143"/>
    <mergeCell ref="H143:I143"/>
    <mergeCell ref="N143:P143"/>
    <mergeCell ref="Q143:R143"/>
    <mergeCell ref="U143:X143"/>
    <mergeCell ref="E144:F144"/>
    <mergeCell ref="H144:I144"/>
    <mergeCell ref="N144:P144"/>
    <mergeCell ref="Q144:R144"/>
    <mergeCell ref="U144:X144"/>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B164:S164"/>
    <mergeCell ref="U160:X160"/>
    <mergeCell ref="H161:S161"/>
    <mergeCell ref="T161:Y162"/>
    <mergeCell ref="B162:G163"/>
    <mergeCell ref="H162:J162"/>
    <mergeCell ref="H163:M163"/>
    <mergeCell ref="N163:R163"/>
    <mergeCell ref="U163:X163"/>
  </mergeCells>
  <phoneticPr fontId="4"/>
  <conditionalFormatting sqref="C117">
    <cfRule type="containsBlanks" dxfId="129" priority="7">
      <formula>LEN(TRIM(C117))=0</formula>
    </cfRule>
  </conditionalFormatting>
  <conditionalFormatting sqref="C119">
    <cfRule type="containsBlanks" dxfId="128" priority="6">
      <formula>LEN(TRIM(C119))=0</formula>
    </cfRule>
  </conditionalFormatting>
  <conditionalFormatting sqref="C123">
    <cfRule type="containsBlanks" dxfId="127" priority="5">
      <formula>LEN(TRIM(C123))=0</formula>
    </cfRule>
  </conditionalFormatting>
  <conditionalFormatting sqref="C126">
    <cfRule type="containsBlanks" dxfId="126" priority="4">
      <formula>LEN(TRIM(C126))=0</formula>
    </cfRule>
  </conditionalFormatting>
  <conditionalFormatting sqref="I7">
    <cfRule type="containsBlanks" dxfId="125" priority="10" stopIfTrue="1">
      <formula>LEN(TRIM(I7))=0</formula>
    </cfRule>
  </conditionalFormatting>
  <conditionalFormatting sqref="J38:M39 U38:X39">
    <cfRule type="containsBlanks" dxfId="124" priority="13">
      <formula>LEN(TRIM(J38))=0</formula>
    </cfRule>
  </conditionalFormatting>
  <conditionalFormatting sqref="K78 N78">
    <cfRule type="containsBlanks" dxfId="123" priority="8" stopIfTrue="1">
      <formula>LEN(TRIM(K78))=0</formula>
    </cfRule>
  </conditionalFormatting>
  <conditionalFormatting sqref="M49:O49 Q49:S49">
    <cfRule type="containsBlanks" dxfId="122" priority="1">
      <formula>LEN(TRIM(M49))=0</formula>
    </cfRule>
  </conditionalFormatting>
  <conditionalFormatting sqref="N163:R163">
    <cfRule type="containsBlanks" dxfId="121" priority="2">
      <formula>LEN(TRIM(N163))=0</formula>
    </cfRule>
  </conditionalFormatting>
  <conditionalFormatting sqref="N6:Y6">
    <cfRule type="containsBlanks" dxfId="120" priority="11" stopIfTrue="1">
      <formula>LEN(TRIM(N6))=0</formula>
    </cfRule>
  </conditionalFormatting>
  <conditionalFormatting sqref="O132:P132">
    <cfRule type="containsBlanks" dxfId="119" priority="3">
      <formula>LEN(TRIM(O132))=0</formula>
    </cfRule>
  </conditionalFormatting>
  <conditionalFormatting sqref="V59:Y62">
    <cfRule type="containsBlanks" dxfId="118"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0B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0B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0B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0B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0B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2" manualBreakCount="2">
    <brk id="73" max="24" man="1"/>
    <brk id="133" max="2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pageSetUpPr fitToPage="1"/>
  </sheetPr>
  <dimension ref="A1:AN165"/>
  <sheetViews>
    <sheetView view="pageBreakPreview" topLeftCell="A55" zoomScaleNormal="100" zoomScaleSheetLayoutView="100" workbookViewId="0">
      <selection activeCell="AB7" sqref="AB7"/>
    </sheetView>
  </sheetViews>
  <sheetFormatPr defaultColWidth="3.625" defaultRowHeight="13.5"/>
  <cols>
    <col min="1" max="1" width="4.375" style="1" customWidth="1"/>
    <col min="2" max="8" width="3.625" style="1" customWidth="1"/>
    <col min="9" max="9" width="4.125" style="1" customWidth="1"/>
    <col min="10" max="17" width="3.625" style="1" customWidth="1"/>
    <col min="18" max="18" width="6.25" style="1" customWidth="1"/>
    <col min="19"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522</v>
      </c>
      <c r="B1" s="298"/>
      <c r="AA1" s="1" t="s">
        <v>370</v>
      </c>
    </row>
    <row r="2" spans="1:29" ht="9" customHeight="1"/>
    <row r="3" spans="1:29" ht="18.75" customHeight="1">
      <c r="A3" s="901" t="s">
        <v>523</v>
      </c>
      <c r="B3" s="901"/>
      <c r="C3" s="901"/>
      <c r="D3" s="901"/>
      <c r="E3" s="901"/>
      <c r="F3" s="901"/>
      <c r="G3" s="901"/>
      <c r="H3" s="901"/>
      <c r="I3" s="901"/>
      <c r="J3" s="901"/>
      <c r="K3" s="901"/>
      <c r="L3" s="901"/>
      <c r="M3" s="901"/>
      <c r="N3" s="901"/>
      <c r="O3" s="901"/>
      <c r="P3" s="901"/>
      <c r="Q3" s="901"/>
      <c r="R3" s="901"/>
      <c r="S3" s="901"/>
      <c r="T3" s="901"/>
      <c r="U3" s="901"/>
      <c r="V3" s="901"/>
      <c r="W3" s="901"/>
      <c r="X3" s="901"/>
      <c r="Y3" s="901"/>
      <c r="AA3" s="1" t="s">
        <v>183</v>
      </c>
    </row>
    <row r="4" spans="1:29" ht="9" customHeight="1"/>
    <row r="5" spans="1:29" ht="18.75" customHeight="1">
      <c r="L5" s="10"/>
      <c r="N5" s="73" t="s">
        <v>372</v>
      </c>
    </row>
    <row r="6" spans="1:29" ht="18.75" customHeight="1">
      <c r="N6" s="1306"/>
      <c r="O6" s="1306"/>
      <c r="P6" s="1306"/>
      <c r="Q6" s="1306"/>
      <c r="R6" s="1306"/>
      <c r="S6" s="1306"/>
      <c r="T6" s="1306"/>
      <c r="U6" s="1306"/>
      <c r="V6" s="1306"/>
      <c r="W6" s="1306"/>
      <c r="X6" s="1306"/>
      <c r="Y6" s="1306"/>
    </row>
    <row r="7" spans="1:29" ht="18.75" customHeight="1">
      <c r="A7" s="1" t="s">
        <v>373</v>
      </c>
      <c r="I7" s="147"/>
      <c r="J7" s="1" t="s">
        <v>374</v>
      </c>
      <c r="N7" s="19"/>
      <c r="O7" s="19"/>
      <c r="P7" s="19"/>
      <c r="Q7" s="19"/>
      <c r="R7" s="19"/>
      <c r="S7" s="19"/>
      <c r="T7" s="19"/>
      <c r="U7" s="19"/>
      <c r="V7" s="19"/>
      <c r="W7" s="19"/>
      <c r="X7" s="19"/>
      <c r="Y7" s="19"/>
    </row>
    <row r="8" spans="1:29" ht="18.75" customHeight="1">
      <c r="A8" s="1" t="s">
        <v>46</v>
      </c>
      <c r="B8" s="900" t="s">
        <v>375</v>
      </c>
      <c r="C8" s="900"/>
      <c r="D8" s="900"/>
      <c r="E8" s="900"/>
      <c r="F8" s="900"/>
      <c r="G8" s="900"/>
      <c r="H8" s="900"/>
      <c r="I8" s="900"/>
      <c r="J8" s="900"/>
      <c r="K8" s="900"/>
      <c r="L8" s="900"/>
      <c r="M8" s="900"/>
      <c r="N8" s="900"/>
      <c r="O8" s="900"/>
      <c r="P8" s="900"/>
      <c r="Q8" s="900"/>
      <c r="R8" s="900"/>
      <c r="S8" s="900"/>
      <c r="T8" s="900"/>
      <c r="U8" s="900"/>
      <c r="V8" s="900"/>
      <c r="W8" s="900"/>
      <c r="X8" s="900"/>
      <c r="Y8" s="900"/>
    </row>
    <row r="9" spans="1:29" ht="18.75" customHeight="1">
      <c r="B9" s="900"/>
      <c r="C9" s="900"/>
      <c r="D9" s="900"/>
      <c r="E9" s="900"/>
      <c r="F9" s="900"/>
      <c r="G9" s="900"/>
      <c r="H9" s="900"/>
      <c r="I9" s="900"/>
      <c r="J9" s="900"/>
      <c r="K9" s="900"/>
      <c r="L9" s="900"/>
      <c r="M9" s="900"/>
      <c r="N9" s="900"/>
      <c r="O9" s="900"/>
      <c r="P9" s="900"/>
      <c r="Q9" s="900"/>
      <c r="R9" s="900"/>
      <c r="S9" s="900"/>
      <c r="T9" s="900"/>
      <c r="U9" s="900"/>
      <c r="V9" s="900"/>
      <c r="W9" s="900"/>
      <c r="X9" s="900"/>
      <c r="Y9" s="900"/>
    </row>
    <row r="10" spans="1:29" ht="18.75" customHeight="1">
      <c r="N10" s="19"/>
      <c r="O10" s="19"/>
      <c r="P10" s="19"/>
      <c r="Q10" s="19"/>
      <c r="R10" s="19"/>
      <c r="S10" s="19"/>
      <c r="T10" s="19"/>
      <c r="U10" s="19"/>
      <c r="V10" s="19"/>
      <c r="W10" s="19"/>
      <c r="X10" s="19"/>
      <c r="Y10" s="19"/>
    </row>
    <row r="11" spans="1:29" ht="15" customHeight="1">
      <c r="A11" s="1" t="s">
        <v>376</v>
      </c>
    </row>
    <row r="12" spans="1:29" ht="15" customHeight="1">
      <c r="A12" s="1" t="s">
        <v>524</v>
      </c>
      <c r="AC12" s="1" t="s">
        <v>525</v>
      </c>
    </row>
    <row r="13" spans="1:29" ht="15" customHeight="1">
      <c r="B13" s="1283" t="s">
        <v>378</v>
      </c>
      <c r="C13" s="1284"/>
      <c r="D13" s="1284"/>
      <c r="E13" s="1284"/>
      <c r="F13" s="1284"/>
      <c r="G13" s="1284"/>
      <c r="H13" s="1284"/>
      <c r="I13" s="1284"/>
      <c r="J13" s="1284"/>
      <c r="K13" s="1284"/>
      <c r="L13" s="1285"/>
      <c r="M13" s="1289" t="s">
        <v>379</v>
      </c>
      <c r="N13" s="1290"/>
      <c r="O13" s="1290"/>
      <c r="P13" s="1290"/>
      <c r="Q13" s="1290"/>
      <c r="R13" s="1290"/>
      <c r="S13" s="1290"/>
      <c r="T13" s="1290"/>
      <c r="U13" s="1290"/>
      <c r="V13" s="1290"/>
      <c r="W13" s="1290"/>
      <c r="X13" s="1290"/>
      <c r="Y13" s="1291"/>
    </row>
    <row r="14" spans="1:29" ht="15" customHeight="1">
      <c r="B14" s="1286"/>
      <c r="C14" s="1287"/>
      <c r="D14" s="1287"/>
      <c r="E14" s="1287"/>
      <c r="F14" s="1287"/>
      <c r="G14" s="1287"/>
      <c r="H14" s="1287"/>
      <c r="I14" s="1287"/>
      <c r="J14" s="1287"/>
      <c r="K14" s="1287"/>
      <c r="L14" s="1288"/>
      <c r="M14" s="1289" t="s">
        <v>380</v>
      </c>
      <c r="N14" s="1290"/>
      <c r="O14" s="1290"/>
      <c r="P14" s="1291"/>
      <c r="Q14" s="1289" t="s">
        <v>381</v>
      </c>
      <c r="R14" s="1290"/>
      <c r="S14" s="1290"/>
      <c r="T14" s="1291"/>
      <c r="U14" s="1289" t="s">
        <v>382</v>
      </c>
      <c r="V14" s="1290"/>
      <c r="W14" s="1290"/>
      <c r="X14" s="1290"/>
      <c r="Y14" s="1291"/>
    </row>
    <row r="15" spans="1:29" ht="15" customHeight="1">
      <c r="B15" s="74" t="s">
        <v>383</v>
      </c>
      <c r="C15" s="53"/>
      <c r="D15" s="53"/>
      <c r="E15" s="53"/>
      <c r="F15" s="53"/>
      <c r="G15" s="53"/>
      <c r="H15" s="53"/>
      <c r="I15" s="53"/>
      <c r="J15" s="53"/>
      <c r="K15" s="53"/>
      <c r="L15" s="53"/>
      <c r="M15" s="1303">
        <f>'第2号様式別紙2-1（臨床研修（医師）事業計画書）'!D8</f>
        <v>0</v>
      </c>
      <c r="N15" s="1304"/>
      <c r="O15" s="1304"/>
      <c r="P15" s="342" t="s">
        <v>384</v>
      </c>
      <c r="Q15" s="1303">
        <f>'第2号様式別紙2-1（臨床研修（医師）事業計画書）'!D21</f>
        <v>0</v>
      </c>
      <c r="R15" s="1304"/>
      <c r="S15" s="1304"/>
      <c r="T15" s="23" t="s">
        <v>384</v>
      </c>
      <c r="U15" s="51" t="s">
        <v>385</v>
      </c>
      <c r="V15" s="1305">
        <f>SUM(M15+Q15)</f>
        <v>0</v>
      </c>
      <c r="W15" s="1305"/>
      <c r="X15" s="1305"/>
      <c r="Y15" s="23" t="s">
        <v>386</v>
      </c>
    </row>
    <row r="16" spans="1:29" ht="15" customHeight="1">
      <c r="B16" s="74" t="s">
        <v>387</v>
      </c>
      <c r="C16" s="53"/>
      <c r="D16" s="53"/>
      <c r="E16" s="53"/>
      <c r="F16" s="53"/>
      <c r="G16" s="53"/>
      <c r="H16" s="53"/>
      <c r="I16" s="53"/>
      <c r="J16" s="53"/>
      <c r="K16" s="53"/>
      <c r="L16" s="53"/>
      <c r="M16" s="1303">
        <f>'第2号様式別紙2-1（臨床研修（医師）事業計画書）'!E8</f>
        <v>0</v>
      </c>
      <c r="N16" s="1304"/>
      <c r="O16" s="1304"/>
      <c r="P16" s="342" t="s">
        <v>384</v>
      </c>
      <c r="Q16" s="1303">
        <f>'第2号様式別紙2-1（臨床研修（医師）事業計画書）'!E21</f>
        <v>0</v>
      </c>
      <c r="R16" s="1304"/>
      <c r="S16" s="1304"/>
      <c r="T16" s="23" t="s">
        <v>384</v>
      </c>
      <c r="U16" s="149"/>
      <c r="V16" s="1305">
        <f>SUM(M16+Q16)</f>
        <v>0</v>
      </c>
      <c r="W16" s="1305"/>
      <c r="X16" s="1305"/>
      <c r="Y16" s="23" t="s">
        <v>386</v>
      </c>
    </row>
    <row r="17" spans="1:25" ht="15" customHeight="1">
      <c r="B17" s="74" t="s">
        <v>388</v>
      </c>
      <c r="C17" s="53"/>
      <c r="D17" s="53"/>
      <c r="E17" s="53"/>
      <c r="F17" s="53"/>
      <c r="G17" s="53"/>
      <c r="H17" s="53"/>
      <c r="I17" s="53"/>
      <c r="J17" s="53"/>
      <c r="K17" s="53"/>
      <c r="L17" s="53"/>
      <c r="M17" s="1307">
        <f>SUM(M15:O16)</f>
        <v>0</v>
      </c>
      <c r="N17" s="1305"/>
      <c r="O17" s="1305"/>
      <c r="P17" s="342" t="s">
        <v>384</v>
      </c>
      <c r="Q17" s="1354">
        <f>SUM(Q15:S16)</f>
        <v>0</v>
      </c>
      <c r="R17" s="1349"/>
      <c r="S17" s="1349"/>
      <c r="T17" s="343" t="s">
        <v>384</v>
      </c>
      <c r="U17" s="344" t="s">
        <v>389</v>
      </c>
      <c r="V17" s="1349">
        <f>SUM(V15:X16)</f>
        <v>0</v>
      </c>
      <c r="W17" s="1349"/>
      <c r="X17" s="1349"/>
      <c r="Y17" s="23" t="s">
        <v>386</v>
      </c>
    </row>
    <row r="18" spans="1:25" ht="12" customHeight="1">
      <c r="B18" s="73" t="s">
        <v>390</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73" t="s">
        <v>526</v>
      </c>
      <c r="C19" s="73"/>
      <c r="D19" s="73"/>
      <c r="E19" s="73"/>
      <c r="F19" s="73"/>
      <c r="G19" s="73"/>
      <c r="H19" s="73"/>
      <c r="I19" s="73"/>
      <c r="J19" s="73"/>
      <c r="K19" s="73"/>
      <c r="L19" s="73"/>
      <c r="M19" s="73"/>
    </row>
    <row r="20" spans="1:25" ht="12" customHeight="1">
      <c r="B20" s="1339" t="s">
        <v>527</v>
      </c>
      <c r="C20" s="1340"/>
      <c r="D20" s="1340"/>
      <c r="E20" s="1340"/>
      <c r="F20" s="1340"/>
      <c r="G20" s="1340"/>
      <c r="H20" s="1340"/>
      <c r="I20" s="1340"/>
      <c r="J20" s="1340"/>
      <c r="K20" s="1340"/>
      <c r="L20" s="1340"/>
      <c r="M20" s="1340"/>
      <c r="N20" s="1340"/>
      <c r="O20" s="1340"/>
      <c r="P20" s="1340"/>
      <c r="Q20" s="1340"/>
      <c r="R20" s="1340"/>
      <c r="S20" s="1340"/>
      <c r="T20" s="1340"/>
      <c r="U20" s="1340"/>
      <c r="V20" s="1340"/>
      <c r="W20" s="1340"/>
      <c r="X20" s="1340"/>
      <c r="Y20" s="1340"/>
    </row>
    <row r="21" spans="1:25" ht="12" customHeight="1">
      <c r="B21" s="363"/>
      <c r="C21" s="394" t="s">
        <v>392</v>
      </c>
      <c r="D21" s="363"/>
      <c r="E21" s="363"/>
      <c r="F21" s="363"/>
      <c r="G21" s="363"/>
      <c r="H21" s="363"/>
      <c r="I21" s="363"/>
      <c r="J21" s="363"/>
      <c r="K21" s="363"/>
      <c r="L21" s="363"/>
      <c r="M21" s="363"/>
      <c r="N21" s="363"/>
      <c r="O21" s="363"/>
      <c r="P21" s="363"/>
      <c r="Q21" s="363"/>
      <c r="R21" s="363"/>
      <c r="S21" s="363"/>
      <c r="T21" s="363"/>
      <c r="U21" s="363"/>
      <c r="V21" s="363"/>
      <c r="W21" s="363"/>
      <c r="X21" s="363"/>
      <c r="Y21" s="363"/>
    </row>
    <row r="22" spans="1:25" ht="9" customHeight="1"/>
    <row r="23" spans="1:25" ht="15" customHeight="1">
      <c r="A23" s="1" t="s">
        <v>393</v>
      </c>
    </row>
    <row r="24" spans="1:25" ht="15" customHeight="1">
      <c r="B24" s="1" t="s">
        <v>394</v>
      </c>
    </row>
    <row r="25" spans="1:25" ht="15" customHeight="1">
      <c r="B25" s="74" t="s">
        <v>395</v>
      </c>
      <c r="C25" s="75"/>
      <c r="D25" s="75"/>
      <c r="E25" s="75"/>
      <c r="F25" s="75"/>
      <c r="G25" s="75"/>
      <c r="H25" s="75"/>
      <c r="I25" s="76"/>
      <c r="J25" s="1298">
        <f>M17</f>
        <v>0</v>
      </c>
      <c r="K25" s="1299"/>
      <c r="L25" s="1299"/>
      <c r="M25" s="1299"/>
      <c r="N25" s="57" t="s">
        <v>386</v>
      </c>
      <c r="O25" s="74" t="s">
        <v>396</v>
      </c>
      <c r="P25" s="53"/>
      <c r="Q25" s="53"/>
      <c r="R25" s="57"/>
      <c r="S25" s="94" t="s">
        <v>397</v>
      </c>
      <c r="T25" s="1344">
        <f>ROUND(J25/12,3)</f>
        <v>0</v>
      </c>
      <c r="U25" s="1344"/>
      <c r="V25" s="1344"/>
      <c r="W25" s="1344"/>
      <c r="X25" s="1344"/>
      <c r="Y25" s="57" t="s">
        <v>386</v>
      </c>
    </row>
    <row r="26" spans="1:25" ht="15" customHeight="1">
      <c r="B26" s="74" t="s">
        <v>398</v>
      </c>
      <c r="C26" s="75"/>
      <c r="D26" s="75"/>
      <c r="E26" s="75"/>
      <c r="F26" s="75"/>
      <c r="G26" s="75"/>
      <c r="H26" s="75"/>
      <c r="I26" s="76"/>
      <c r="J26" s="1298">
        <f>Q17</f>
        <v>0</v>
      </c>
      <c r="K26" s="1299"/>
      <c r="L26" s="1299"/>
      <c r="M26" s="1299"/>
      <c r="N26" s="57" t="s">
        <v>386</v>
      </c>
      <c r="O26" s="74" t="s">
        <v>396</v>
      </c>
      <c r="P26" s="53"/>
      <c r="Q26" s="53"/>
      <c r="R26" s="57"/>
      <c r="S26" s="94" t="s">
        <v>399</v>
      </c>
      <c r="T26" s="1344">
        <f>ROUND(J26/12,3)</f>
        <v>0</v>
      </c>
      <c r="U26" s="1344"/>
      <c r="V26" s="1344"/>
      <c r="W26" s="1344"/>
      <c r="X26" s="1344"/>
      <c r="Y26" s="57" t="s">
        <v>386</v>
      </c>
    </row>
    <row r="27" spans="1:25" ht="15" customHeight="1">
      <c r="B27" s="79"/>
      <c r="C27" s="79"/>
      <c r="D27" s="79"/>
      <c r="E27" s="79"/>
      <c r="F27" s="80"/>
      <c r="G27" s="80"/>
      <c r="H27" s="62"/>
      <c r="I27" s="79"/>
      <c r="J27" s="79"/>
      <c r="K27" s="79"/>
      <c r="L27" s="79"/>
      <c r="M27" s="74"/>
      <c r="N27" s="53"/>
      <c r="O27" s="53"/>
      <c r="P27" s="53" t="s">
        <v>382</v>
      </c>
      <c r="Q27" s="132"/>
      <c r="R27" s="51"/>
      <c r="S27" s="132"/>
      <c r="T27" s="152"/>
      <c r="U27" s="1352">
        <f>SUM(T25:X26)</f>
        <v>0</v>
      </c>
      <c r="V27" s="1301"/>
      <c r="W27" s="1301"/>
      <c r="X27" s="1301"/>
      <c r="Y27" s="57" t="s">
        <v>386</v>
      </c>
    </row>
    <row r="28" spans="1:25" ht="15" customHeight="1">
      <c r="B28" s="19"/>
      <c r="C28" s="19"/>
      <c r="D28" s="19"/>
      <c r="E28" s="19"/>
      <c r="F28" s="82"/>
      <c r="G28" s="82"/>
      <c r="I28" s="19"/>
      <c r="J28" s="19"/>
      <c r="K28" s="19"/>
      <c r="L28" s="19"/>
      <c r="M28" s="74" t="s">
        <v>400</v>
      </c>
      <c r="N28" s="53"/>
      <c r="O28" s="53"/>
      <c r="P28" s="53"/>
      <c r="Q28" s="132"/>
      <c r="R28" s="51"/>
      <c r="S28" s="132"/>
      <c r="T28" s="94" t="s">
        <v>401</v>
      </c>
      <c r="U28" s="1353">
        <f>ROUND(IF(T25=0,IF(J26=0,0,T26),IF(J26=0,T25,(T25+T26)/2)),0)</f>
        <v>0</v>
      </c>
      <c r="V28" s="1293"/>
      <c r="W28" s="1293"/>
      <c r="X28" s="1293"/>
      <c r="Y28" s="57" t="s">
        <v>384</v>
      </c>
    </row>
    <row r="29" spans="1:25" ht="9" customHeight="1"/>
    <row r="30" spans="1:25" ht="15" customHeight="1">
      <c r="B30" s="1" t="s">
        <v>402</v>
      </c>
      <c r="T30" s="19"/>
    </row>
    <row r="31" spans="1:25" ht="15" customHeight="1">
      <c r="B31" s="74" t="s">
        <v>395</v>
      </c>
      <c r="C31" s="75"/>
      <c r="D31" s="75"/>
      <c r="E31" s="75"/>
      <c r="F31" s="75"/>
      <c r="G31" s="75"/>
      <c r="H31" s="75"/>
      <c r="I31" s="76"/>
      <c r="J31" s="1292">
        <f>M15</f>
        <v>0</v>
      </c>
      <c r="K31" s="1293"/>
      <c r="L31" s="1293"/>
      <c r="M31" s="1293"/>
      <c r="N31" s="57" t="s">
        <v>386</v>
      </c>
      <c r="O31" s="74" t="s">
        <v>396</v>
      </c>
      <c r="P31" s="53"/>
      <c r="Q31" s="53"/>
      <c r="R31" s="57"/>
      <c r="S31" s="94" t="s">
        <v>403</v>
      </c>
      <c r="T31" s="1344">
        <f>ROUND(J31/12,3)</f>
        <v>0</v>
      </c>
      <c r="U31" s="1344"/>
      <c r="V31" s="1344"/>
      <c r="W31" s="1344"/>
      <c r="X31" s="1344"/>
      <c r="Y31" s="57" t="s">
        <v>386</v>
      </c>
    </row>
    <row r="32" spans="1:25" ht="15" customHeight="1">
      <c r="B32" s="74" t="s">
        <v>398</v>
      </c>
      <c r="C32" s="75"/>
      <c r="D32" s="75"/>
      <c r="E32" s="75"/>
      <c r="F32" s="75"/>
      <c r="G32" s="75"/>
      <c r="H32" s="75"/>
      <c r="I32" s="76"/>
      <c r="J32" s="1292">
        <f>Q15</f>
        <v>0</v>
      </c>
      <c r="K32" s="1293"/>
      <c r="L32" s="1293"/>
      <c r="M32" s="1293"/>
      <c r="N32" s="57" t="s">
        <v>386</v>
      </c>
      <c r="O32" s="74" t="s">
        <v>396</v>
      </c>
      <c r="P32" s="53"/>
      <c r="Q32" s="53"/>
      <c r="R32" s="57"/>
      <c r="S32" s="94" t="s">
        <v>404</v>
      </c>
      <c r="T32" s="1344">
        <f>ROUND(J32/12,3)</f>
        <v>0</v>
      </c>
      <c r="U32" s="1344"/>
      <c r="V32" s="1344"/>
      <c r="W32" s="1344"/>
      <c r="X32" s="1344"/>
      <c r="Y32" s="57" t="s">
        <v>386</v>
      </c>
    </row>
    <row r="33" spans="1:34" ht="12" customHeight="1">
      <c r="B33" s="1295" t="s">
        <v>405</v>
      </c>
      <c r="C33" s="1295"/>
      <c r="D33" s="1295"/>
      <c r="E33" s="1295"/>
      <c r="F33" s="1295"/>
      <c r="G33" s="1295"/>
      <c r="H33" s="1295"/>
      <c r="I33" s="1295"/>
      <c r="J33" s="1295"/>
      <c r="K33" s="1295"/>
      <c r="L33" s="1295"/>
      <c r="M33" s="1295"/>
      <c r="N33" s="1295"/>
      <c r="O33" s="1295"/>
      <c r="P33" s="1295"/>
      <c r="Q33" s="1295"/>
      <c r="R33" s="1295"/>
      <c r="S33" s="1295"/>
      <c r="T33" s="1295"/>
      <c r="U33" s="1295"/>
      <c r="V33" s="1295"/>
      <c r="W33" s="1295"/>
      <c r="X33" s="1295"/>
      <c r="Y33" s="1295"/>
      <c r="AH33" s="1" t="b">
        <f>IF('第2号様式別紙2-1（臨床研修（医師）事業計画書）附表A1'!AI17="入力不可",FALSE,TRUE)</f>
        <v>1</v>
      </c>
    </row>
    <row r="34" spans="1:34" ht="12" customHeight="1">
      <c r="B34" s="1153"/>
      <c r="C34" s="1153"/>
      <c r="D34" s="1153"/>
      <c r="E34" s="1153"/>
      <c r="F34" s="1153"/>
      <c r="G34" s="1153"/>
      <c r="H34" s="1153"/>
      <c r="I34" s="1153"/>
      <c r="J34" s="1153"/>
      <c r="K34" s="1153"/>
      <c r="L34" s="1153"/>
      <c r="M34" s="1153"/>
      <c r="N34" s="1153"/>
      <c r="O34" s="1153"/>
      <c r="P34" s="1153"/>
      <c r="Q34" s="1153"/>
      <c r="R34" s="1153"/>
      <c r="S34" s="1153"/>
      <c r="T34" s="1153"/>
      <c r="U34" s="1153"/>
      <c r="V34" s="1153"/>
      <c r="W34" s="1153"/>
      <c r="X34" s="1153"/>
      <c r="Y34" s="1153"/>
    </row>
    <row r="35" spans="1:34" ht="12" customHeight="1">
      <c r="B35" s="1296" t="s">
        <v>406</v>
      </c>
      <c r="C35" s="1296"/>
      <c r="D35" s="1296"/>
      <c r="E35" s="1296"/>
      <c r="F35" s="1296"/>
      <c r="G35" s="1296"/>
      <c r="H35" s="1296"/>
      <c r="I35" s="1296"/>
      <c r="J35" s="1296"/>
      <c r="K35" s="1296"/>
      <c r="L35" s="1296"/>
      <c r="M35" s="1296"/>
      <c r="N35" s="1296"/>
      <c r="O35" s="1296"/>
      <c r="P35" s="1296"/>
      <c r="Q35" s="1296"/>
      <c r="R35" s="1296"/>
      <c r="S35" s="1296"/>
      <c r="T35" s="1296"/>
      <c r="U35" s="1296"/>
      <c r="V35" s="1296"/>
      <c r="W35" s="1296"/>
      <c r="X35" s="1296"/>
      <c r="Y35" s="1296"/>
    </row>
    <row r="36" spans="1:34" ht="12" customHeight="1">
      <c r="B36" s="1297"/>
      <c r="C36" s="1297"/>
      <c r="D36" s="1297"/>
      <c r="E36" s="1297"/>
      <c r="F36" s="1297"/>
      <c r="G36" s="1297"/>
      <c r="H36" s="1297"/>
      <c r="I36" s="1297"/>
      <c r="J36" s="1297"/>
      <c r="K36" s="1297"/>
      <c r="L36" s="1297"/>
      <c r="M36" s="1297"/>
      <c r="N36" s="1297"/>
      <c r="O36" s="1297"/>
      <c r="P36" s="1297"/>
      <c r="Q36" s="1297"/>
      <c r="R36" s="1297"/>
      <c r="S36" s="1297"/>
      <c r="T36" s="1297"/>
      <c r="U36" s="1297"/>
      <c r="V36" s="1297"/>
      <c r="W36" s="1297"/>
      <c r="X36" s="1297"/>
      <c r="Y36" s="1297"/>
    </row>
    <row r="37" spans="1:34" ht="9" customHeight="1">
      <c r="A37" s="73"/>
    </row>
    <row r="38" spans="1:34" ht="15" customHeight="1">
      <c r="A38" s="1" t="s">
        <v>407</v>
      </c>
    </row>
    <row r="39" spans="1:34" ht="15" customHeight="1">
      <c r="B39" s="74" t="s">
        <v>408</v>
      </c>
      <c r="C39" s="75"/>
      <c r="D39" s="75"/>
      <c r="E39" s="75"/>
      <c r="F39" s="75"/>
      <c r="G39" s="75"/>
      <c r="H39" s="75"/>
      <c r="I39" s="76"/>
      <c r="J39" s="1345"/>
      <c r="K39" s="1346"/>
      <c r="L39" s="1346"/>
      <c r="M39" s="1346"/>
      <c r="N39" s="57" t="s">
        <v>386</v>
      </c>
      <c r="O39" s="77" t="s">
        <v>409</v>
      </c>
      <c r="P39" s="53"/>
      <c r="Q39" s="53"/>
      <c r="R39" s="53"/>
      <c r="S39" s="133"/>
      <c r="T39" s="345"/>
      <c r="U39" s="1347"/>
      <c r="V39" s="1348"/>
      <c r="W39" s="1348"/>
      <c r="X39" s="1348"/>
      <c r="Y39" s="57" t="s">
        <v>386</v>
      </c>
    </row>
    <row r="40" spans="1:34" ht="15" customHeight="1">
      <c r="B40" s="74" t="s">
        <v>410</v>
      </c>
      <c r="C40" s="75"/>
      <c r="D40" s="75"/>
      <c r="E40" s="75"/>
      <c r="F40" s="75"/>
      <c r="G40" s="75"/>
      <c r="H40" s="75"/>
      <c r="I40" s="76"/>
      <c r="J40" s="1274"/>
      <c r="K40" s="1275"/>
      <c r="L40" s="1275"/>
      <c r="M40" s="1275"/>
      <c r="N40" s="57" t="s">
        <v>386</v>
      </c>
      <c r="O40" s="77" t="s">
        <v>411</v>
      </c>
      <c r="P40" s="53"/>
      <c r="Q40" s="53"/>
      <c r="R40" s="53"/>
      <c r="S40" s="133"/>
      <c r="T40" s="345"/>
      <c r="U40" s="1347"/>
      <c r="V40" s="1348"/>
      <c r="W40" s="1348"/>
      <c r="X40" s="1348"/>
      <c r="Y40" s="57" t="s">
        <v>386</v>
      </c>
    </row>
    <row r="41" spans="1:34" ht="15" customHeight="1">
      <c r="B41" s="79"/>
      <c r="C41" s="79"/>
      <c r="D41" s="79"/>
      <c r="E41" s="79"/>
      <c r="F41" s="80"/>
      <c r="G41" s="80"/>
      <c r="H41" s="62"/>
      <c r="I41" s="79"/>
      <c r="J41" s="79"/>
      <c r="K41" s="79"/>
      <c r="L41" s="79"/>
      <c r="M41" s="74"/>
      <c r="N41" s="53"/>
      <c r="O41" s="53"/>
      <c r="P41" s="53" t="s">
        <v>382</v>
      </c>
      <c r="Q41" s="132"/>
      <c r="R41" s="51"/>
      <c r="S41" s="132"/>
      <c r="T41" s="81"/>
      <c r="U41" s="1350">
        <f>SUM(U39:X40)</f>
        <v>0</v>
      </c>
      <c r="V41" s="1279"/>
      <c r="W41" s="1279"/>
      <c r="X41" s="1279"/>
      <c r="Y41" s="57" t="s">
        <v>386</v>
      </c>
    </row>
    <row r="42" spans="1:34" ht="15" customHeight="1">
      <c r="B42" s="19"/>
      <c r="C42" s="19"/>
      <c r="D42" s="19"/>
      <c r="E42" s="19"/>
      <c r="F42" s="82"/>
      <c r="G42" s="82"/>
      <c r="I42" s="19"/>
      <c r="J42" s="19"/>
      <c r="K42" s="19"/>
      <c r="L42" s="19"/>
      <c r="M42" s="83" t="s">
        <v>412</v>
      </c>
      <c r="N42" s="53"/>
      <c r="O42" s="53"/>
      <c r="P42" s="53"/>
      <c r="Q42" s="132"/>
      <c r="R42" s="51"/>
      <c r="S42" s="132"/>
      <c r="T42" s="133"/>
      <c r="U42" s="1351" t="e">
        <f>ROUNDDOWN(U41/(J39+J40),3)</f>
        <v>#DIV/0!</v>
      </c>
      <c r="V42" s="1281"/>
      <c r="W42" s="1281"/>
      <c r="X42" s="1281"/>
      <c r="Y42" s="57"/>
    </row>
    <row r="43" spans="1:34" ht="6" customHeight="1">
      <c r="B43" s="19"/>
      <c r="C43" s="19"/>
      <c r="D43" s="19"/>
      <c r="E43" s="19"/>
      <c r="F43" s="82"/>
      <c r="G43" s="82"/>
      <c r="I43" s="19"/>
      <c r="J43" s="19"/>
      <c r="K43" s="19"/>
      <c r="L43" s="19"/>
      <c r="M43" s="12"/>
      <c r="Q43" s="19"/>
      <c r="R43" s="130"/>
      <c r="S43" s="19"/>
      <c r="T43" s="19"/>
      <c r="U43" s="346"/>
      <c r="V43" s="85"/>
      <c r="W43" s="85"/>
      <c r="X43" s="85"/>
    </row>
    <row r="44" spans="1:34" ht="12" customHeight="1">
      <c r="B44" s="1282" t="s">
        <v>413</v>
      </c>
      <c r="C44" s="1282"/>
      <c r="D44" s="1282"/>
      <c r="E44" s="1282"/>
      <c r="F44" s="1282"/>
      <c r="G44" s="1282"/>
      <c r="H44" s="1282"/>
      <c r="I44" s="1282"/>
      <c r="J44" s="1282"/>
      <c r="K44" s="1282"/>
      <c r="L44" s="1282"/>
      <c r="M44" s="1282"/>
      <c r="N44" s="1282"/>
      <c r="O44" s="1282"/>
      <c r="P44" s="1282"/>
      <c r="Q44" s="1282"/>
      <c r="R44" s="1282"/>
      <c r="S44" s="1282"/>
      <c r="T44" s="1282"/>
      <c r="U44" s="1282"/>
      <c r="V44" s="1282"/>
      <c r="W44" s="1282"/>
      <c r="X44" s="1282"/>
      <c r="Y44" s="1282"/>
    </row>
    <row r="45" spans="1:34" ht="12" customHeight="1">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row>
    <row r="46" spans="1:34" ht="15" customHeight="1">
      <c r="A46" s="1" t="s">
        <v>414</v>
      </c>
    </row>
    <row r="47" spans="1:34" ht="15" customHeight="1">
      <c r="B47" s="1341" t="s">
        <v>380</v>
      </c>
      <c r="C47" s="1342"/>
      <c r="D47" s="1342"/>
      <c r="E47" s="1343"/>
      <c r="F47" s="1341" t="s">
        <v>381</v>
      </c>
      <c r="G47" s="1342"/>
      <c r="H47" s="1342"/>
      <c r="I47" s="1343"/>
      <c r="J47" s="1341" t="s">
        <v>382</v>
      </c>
      <c r="K47" s="1342"/>
      <c r="L47" s="1342"/>
      <c r="M47" s="1342"/>
      <c r="N47" s="1343"/>
      <c r="O47" s="492"/>
      <c r="P47" s="363"/>
      <c r="Q47" s="363"/>
      <c r="R47" s="363"/>
      <c r="S47" s="363"/>
      <c r="T47" s="363"/>
      <c r="U47" s="363"/>
      <c r="V47" s="363"/>
      <c r="W47" s="363"/>
      <c r="X47" s="363"/>
      <c r="Y47" s="363"/>
    </row>
    <row r="48" spans="1:34" ht="15" customHeight="1">
      <c r="B48" s="1336"/>
      <c r="C48" s="1337"/>
      <c r="D48" s="1337"/>
      <c r="E48" s="495" t="s">
        <v>384</v>
      </c>
      <c r="F48" s="1336"/>
      <c r="G48" s="1337"/>
      <c r="H48" s="1337"/>
      <c r="I48" s="496" t="s">
        <v>384</v>
      </c>
      <c r="J48" s="497" t="s">
        <v>416</v>
      </c>
      <c r="K48" s="1338">
        <f>B48+F48</f>
        <v>0</v>
      </c>
      <c r="L48" s="1338"/>
      <c r="M48" s="1338"/>
      <c r="N48" s="496" t="s">
        <v>384</v>
      </c>
      <c r="O48" s="492"/>
      <c r="P48" s="363"/>
      <c r="Q48" s="363"/>
      <c r="R48" s="363"/>
      <c r="S48" s="363"/>
      <c r="T48" s="363"/>
      <c r="U48" s="363"/>
      <c r="V48" s="363"/>
      <c r="W48" s="363"/>
      <c r="X48" s="363"/>
      <c r="Y48" s="363"/>
    </row>
    <row r="49" spans="1:40" ht="12" customHeight="1">
      <c r="B49" s="394" t="s">
        <v>528</v>
      </c>
      <c r="C49" s="493"/>
      <c r="D49" s="493"/>
      <c r="E49" s="493"/>
      <c r="F49" s="493"/>
      <c r="G49" s="493"/>
      <c r="H49" s="493"/>
      <c r="I49" s="493"/>
      <c r="J49" s="493"/>
      <c r="K49" s="493"/>
      <c r="L49" s="493"/>
      <c r="M49" s="493"/>
      <c r="N49" s="494"/>
      <c r="O49" s="363"/>
      <c r="P49" s="363"/>
      <c r="Q49" s="363"/>
      <c r="R49" s="363"/>
      <c r="S49" s="363"/>
      <c r="T49" s="363"/>
      <c r="U49" s="363"/>
      <c r="V49" s="363"/>
      <c r="W49" s="363"/>
      <c r="X49" s="363"/>
      <c r="Y49" s="363"/>
    </row>
    <row r="50" spans="1:40" ht="12" customHeight="1">
      <c r="B50" s="394" t="s">
        <v>526</v>
      </c>
      <c r="C50" s="394"/>
      <c r="D50" s="394"/>
      <c r="E50" s="394"/>
      <c r="F50" s="394"/>
      <c r="G50" s="394"/>
      <c r="H50" s="394"/>
      <c r="I50" s="394"/>
      <c r="J50" s="394"/>
      <c r="K50" s="394"/>
      <c r="L50" s="394"/>
      <c r="M50" s="394"/>
      <c r="N50" s="363"/>
      <c r="O50" s="363"/>
      <c r="P50" s="363"/>
      <c r="Q50" s="363"/>
      <c r="R50" s="363"/>
      <c r="S50" s="363"/>
      <c r="T50" s="363"/>
      <c r="U50" s="363"/>
      <c r="V50" s="363"/>
      <c r="W50" s="363"/>
      <c r="X50" s="363"/>
      <c r="Y50" s="363"/>
    </row>
    <row r="51" spans="1:40" ht="12" customHeight="1">
      <c r="B51" s="1339" t="s">
        <v>527</v>
      </c>
      <c r="C51" s="1340"/>
      <c r="D51" s="1340"/>
      <c r="E51" s="1340"/>
      <c r="F51" s="1340"/>
      <c r="G51" s="1340"/>
      <c r="H51" s="1340"/>
      <c r="I51" s="1340"/>
      <c r="J51" s="1340"/>
      <c r="K51" s="1340"/>
      <c r="L51" s="1340"/>
      <c r="M51" s="1340"/>
      <c r="N51" s="1340"/>
      <c r="O51" s="1340"/>
      <c r="P51" s="1340"/>
      <c r="Q51" s="1340"/>
      <c r="R51" s="1340"/>
      <c r="S51" s="1340"/>
      <c r="T51" s="1340"/>
      <c r="U51" s="1340"/>
      <c r="V51" s="1340"/>
      <c r="W51" s="1340"/>
      <c r="X51" s="1340"/>
      <c r="Y51" s="1340"/>
    </row>
    <row r="52" spans="1:40" ht="12" customHeight="1">
      <c r="B52" s="363"/>
      <c r="C52" s="394" t="s">
        <v>392</v>
      </c>
      <c r="D52" s="363"/>
      <c r="E52" s="363"/>
      <c r="F52" s="363"/>
      <c r="G52" s="363"/>
      <c r="H52" s="363"/>
      <c r="I52" s="363"/>
      <c r="J52" s="363"/>
      <c r="K52" s="363"/>
      <c r="L52" s="363"/>
      <c r="M52" s="363"/>
      <c r="N52" s="363"/>
      <c r="O52" s="363"/>
      <c r="P52" s="363"/>
      <c r="Q52" s="363"/>
      <c r="R52" s="363"/>
      <c r="S52" s="363"/>
      <c r="T52" s="363"/>
      <c r="U52" s="363"/>
      <c r="V52" s="363"/>
      <c r="W52" s="363"/>
      <c r="X52" s="363"/>
      <c r="Y52" s="363"/>
    </row>
    <row r="53" spans="1:40" ht="12" customHeight="1">
      <c r="C53" s="73"/>
    </row>
    <row r="54" spans="1:40" ht="15" customHeight="1">
      <c r="A54" s="1" t="s">
        <v>529</v>
      </c>
    </row>
    <row r="55" spans="1:40" ht="15" customHeight="1">
      <c r="P55" s="93"/>
      <c r="Q55" s="1260" t="s">
        <v>418</v>
      </c>
      <c r="R55" s="1261"/>
      <c r="S55" s="1262"/>
      <c r="T55" s="94" t="s">
        <v>419</v>
      </c>
      <c r="U55" s="1263">
        <f>'第2号様式別紙2-2（臨床研修（医師）事業計画書）'!F36</f>
        <v>0</v>
      </c>
      <c r="V55" s="1263"/>
      <c r="W55" s="1263"/>
      <c r="X55" s="1263"/>
      <c r="Y55" s="57" t="s">
        <v>420</v>
      </c>
    </row>
    <row r="56" spans="1:40" ht="15" customHeight="1">
      <c r="Q56" s="19"/>
      <c r="R56" s="19"/>
      <c r="S56" s="19"/>
      <c r="T56" s="19"/>
    </row>
    <row r="57" spans="1:40" ht="15" customHeight="1">
      <c r="A57" s="1" t="s">
        <v>421</v>
      </c>
      <c r="V57" s="1264" t="s">
        <v>422</v>
      </c>
      <c r="W57" s="1264"/>
      <c r="X57" s="1264" t="s">
        <v>423</v>
      </c>
      <c r="Y57" s="1264"/>
    </row>
    <row r="58" spans="1:40" ht="15" customHeight="1">
      <c r="V58" s="1264"/>
      <c r="W58" s="1264"/>
      <c r="X58" s="1264"/>
      <c r="Y58" s="1264"/>
    </row>
    <row r="59" spans="1:40" ht="12" customHeight="1">
      <c r="B59" s="1251" t="s">
        <v>424</v>
      </c>
      <c r="C59" s="1265" t="s">
        <v>425</v>
      </c>
      <c r="D59" s="1265"/>
      <c r="E59" s="1265"/>
      <c r="F59" s="1265"/>
      <c r="G59" s="1265"/>
      <c r="H59" s="1265"/>
      <c r="I59" s="1265"/>
      <c r="J59" s="1265"/>
      <c r="K59" s="1265"/>
      <c r="L59" s="1265"/>
      <c r="M59" s="1265"/>
      <c r="N59" s="1265"/>
      <c r="O59" s="1265"/>
      <c r="P59" s="1265"/>
      <c r="Q59" s="1265"/>
      <c r="R59" s="1265"/>
      <c r="S59" s="1265"/>
      <c r="T59" s="1265"/>
      <c r="U59" s="1265"/>
      <c r="V59" s="1253"/>
      <c r="W59" s="1254"/>
      <c r="X59" s="1253"/>
      <c r="Y59" s="1254"/>
    </row>
    <row r="60" spans="1:40" ht="12" customHeight="1">
      <c r="B60" s="1251"/>
      <c r="C60" s="1265"/>
      <c r="D60" s="1265"/>
      <c r="E60" s="1265"/>
      <c r="F60" s="1265"/>
      <c r="G60" s="1265"/>
      <c r="H60" s="1265"/>
      <c r="I60" s="1265"/>
      <c r="J60" s="1265"/>
      <c r="K60" s="1265"/>
      <c r="L60" s="1265"/>
      <c r="M60" s="1265"/>
      <c r="N60" s="1265"/>
      <c r="O60" s="1265"/>
      <c r="P60" s="1265"/>
      <c r="Q60" s="1265"/>
      <c r="R60" s="1265"/>
      <c r="S60" s="1265"/>
      <c r="T60" s="1265"/>
      <c r="U60" s="1265"/>
      <c r="V60" s="1255"/>
      <c r="W60" s="1256"/>
      <c r="X60" s="1255"/>
      <c r="Y60" s="1256"/>
    </row>
    <row r="61" spans="1:40" ht="12" customHeight="1">
      <c r="B61" s="1251" t="s">
        <v>426</v>
      </c>
      <c r="C61" s="899" t="s">
        <v>427</v>
      </c>
      <c r="D61" s="899"/>
      <c r="E61" s="899"/>
      <c r="F61" s="899"/>
      <c r="G61" s="899"/>
      <c r="H61" s="899"/>
      <c r="I61" s="899"/>
      <c r="J61" s="899"/>
      <c r="K61" s="899"/>
      <c r="L61" s="899"/>
      <c r="M61" s="899"/>
      <c r="N61" s="899"/>
      <c r="O61" s="899"/>
      <c r="P61" s="899"/>
      <c r="Q61" s="899"/>
      <c r="R61" s="899"/>
      <c r="S61" s="899"/>
      <c r="T61" s="899"/>
      <c r="U61" s="1252"/>
      <c r="V61" s="1253"/>
      <c r="W61" s="1254"/>
      <c r="X61" s="1253"/>
      <c r="Y61" s="1254"/>
    </row>
    <row r="62" spans="1:40" ht="12" customHeight="1">
      <c r="B62" s="1251"/>
      <c r="C62" s="899"/>
      <c r="D62" s="899"/>
      <c r="E62" s="899"/>
      <c r="F62" s="899"/>
      <c r="G62" s="899"/>
      <c r="H62" s="899"/>
      <c r="I62" s="899"/>
      <c r="J62" s="899"/>
      <c r="K62" s="899"/>
      <c r="L62" s="899"/>
      <c r="M62" s="899"/>
      <c r="N62" s="899"/>
      <c r="O62" s="899"/>
      <c r="P62" s="899"/>
      <c r="Q62" s="899"/>
      <c r="R62" s="899"/>
      <c r="S62" s="899"/>
      <c r="T62" s="899"/>
      <c r="U62" s="1252"/>
      <c r="V62" s="1255"/>
      <c r="W62" s="1256"/>
      <c r="X62" s="1255"/>
      <c r="Y62" s="1256"/>
    </row>
    <row r="63" spans="1:40" ht="24.95" customHeight="1">
      <c r="A63" s="1169" t="s">
        <v>530</v>
      </c>
      <c r="B63" s="1169"/>
      <c r="C63" s="1169"/>
      <c r="D63" s="1169"/>
      <c r="E63" s="1169"/>
      <c r="F63" s="1169"/>
      <c r="G63" s="1169"/>
      <c r="H63" s="1169"/>
      <c r="I63" s="1169"/>
      <c r="J63" s="1169"/>
      <c r="K63" s="1169"/>
      <c r="L63" s="1169"/>
      <c r="M63" s="1169"/>
      <c r="N63" s="999" t="s">
        <v>429</v>
      </c>
      <c r="O63" s="959"/>
      <c r="P63" s="1228" t="s">
        <v>430</v>
      </c>
      <c r="Q63" s="1229"/>
      <c r="R63" s="1229"/>
      <c r="S63" s="1230"/>
      <c r="T63" s="149" t="s">
        <v>431</v>
      </c>
      <c r="U63" s="1231">
        <f>'第2号様式別紙2-1（臨床研修（医師）事業計画書）'!E42</f>
        <v>0</v>
      </c>
      <c r="V63" s="1232"/>
      <c r="W63" s="1232"/>
      <c r="X63" s="1233"/>
      <c r="Y63" s="57" t="s">
        <v>432</v>
      </c>
    </row>
    <row r="64" spans="1:40" ht="24.95" customHeight="1">
      <c r="A64" s="1169"/>
      <c r="B64" s="1169"/>
      <c r="C64" s="1169"/>
      <c r="D64" s="1169"/>
      <c r="E64" s="1169"/>
      <c r="F64" s="1169"/>
      <c r="G64" s="1169"/>
      <c r="H64" s="1169"/>
      <c r="I64" s="1169"/>
      <c r="J64" s="1169"/>
      <c r="K64" s="1169"/>
      <c r="L64" s="1169"/>
      <c r="M64" s="1169"/>
      <c r="N64" s="1257"/>
      <c r="O64" s="1258"/>
      <c r="P64" s="1228" t="s">
        <v>433</v>
      </c>
      <c r="Q64" s="1229"/>
      <c r="R64" s="1229"/>
      <c r="S64" s="1230"/>
      <c r="T64" s="149" t="s">
        <v>434</v>
      </c>
      <c r="U64" s="1231">
        <f>'第2号様式別紙2-1（臨床研修（医師）事業計画書）'!E44</f>
        <v>0</v>
      </c>
      <c r="V64" s="1232"/>
      <c r="W64" s="1232"/>
      <c r="X64" s="1233"/>
      <c r="Y64" s="57" t="s">
        <v>420</v>
      </c>
      <c r="AM64" s="155"/>
      <c r="AN64" s="155"/>
    </row>
    <row r="65" spans="1:40" ht="24.95" customHeight="1">
      <c r="A65" s="1169" t="s">
        <v>435</v>
      </c>
      <c r="B65" s="1169"/>
      <c r="C65" s="1169"/>
      <c r="D65" s="1169"/>
      <c r="E65" s="1169"/>
      <c r="F65" s="1169"/>
      <c r="G65" s="1169"/>
      <c r="H65" s="1169"/>
      <c r="I65" s="1169"/>
      <c r="J65" s="1169"/>
      <c r="K65" s="1169"/>
      <c r="L65" s="1169"/>
      <c r="M65" s="1169"/>
      <c r="N65" s="1250" t="s">
        <v>436</v>
      </c>
      <c r="O65" s="1225"/>
      <c r="P65" s="1228" t="s">
        <v>430</v>
      </c>
      <c r="Q65" s="1229"/>
      <c r="R65" s="1229"/>
      <c r="S65" s="1230"/>
      <c r="T65" s="149" t="s">
        <v>437</v>
      </c>
      <c r="U65" s="1231">
        <f>'第2号様式別紙2-1（臨床研修（医師）事業計画書）'!Q42</f>
        <v>0</v>
      </c>
      <c r="V65" s="1232"/>
      <c r="W65" s="1232"/>
      <c r="X65" s="1233"/>
      <c r="Y65" s="57" t="s">
        <v>432</v>
      </c>
      <c r="AM65" s="155">
        <v>1</v>
      </c>
      <c r="AN65" s="155">
        <v>2</v>
      </c>
    </row>
    <row r="66" spans="1:40" ht="24.95" customHeight="1">
      <c r="A66" s="1169"/>
      <c r="B66" s="1169"/>
      <c r="C66" s="1169"/>
      <c r="D66" s="1169"/>
      <c r="E66" s="1169"/>
      <c r="F66" s="1169"/>
      <c r="G66" s="1169"/>
      <c r="H66" s="1169"/>
      <c r="I66" s="1169"/>
      <c r="J66" s="1169"/>
      <c r="K66" s="1169"/>
      <c r="L66" s="1169"/>
      <c r="M66" s="1169"/>
      <c r="N66" s="1000"/>
      <c r="O66" s="960"/>
      <c r="P66" s="1228" t="s">
        <v>433</v>
      </c>
      <c r="Q66" s="1229"/>
      <c r="R66" s="1229"/>
      <c r="S66" s="1230"/>
      <c r="T66" s="149" t="s">
        <v>438</v>
      </c>
      <c r="U66" s="1231">
        <f>'第2号様式別紙2-1（臨床研修（医師）事業計画書）'!Q44</f>
        <v>0</v>
      </c>
      <c r="V66" s="1232"/>
      <c r="W66" s="1232"/>
      <c r="X66" s="1233"/>
      <c r="Y66" s="57" t="s">
        <v>420</v>
      </c>
      <c r="AM66" s="155">
        <v>2</v>
      </c>
      <c r="AN66" s="155">
        <v>3</v>
      </c>
    </row>
    <row r="67" spans="1:40" ht="13.5" customHeight="1">
      <c r="A67" s="60"/>
      <c r="B67" s="60"/>
      <c r="C67" s="60"/>
      <c r="D67" s="60"/>
      <c r="E67" s="60"/>
      <c r="F67" s="60"/>
      <c r="G67" s="60"/>
      <c r="H67" s="60"/>
      <c r="I67" s="60"/>
      <c r="J67" s="60"/>
      <c r="K67" s="60"/>
      <c r="L67" s="60"/>
      <c r="M67" s="60"/>
      <c r="N67" s="154"/>
      <c r="O67" s="154"/>
      <c r="P67" s="154"/>
      <c r="Q67" s="154"/>
      <c r="R67" s="154"/>
      <c r="S67" s="154"/>
      <c r="T67" s="18"/>
      <c r="AM67" s="155">
        <v>3</v>
      </c>
    </row>
    <row r="68" spans="1:40" ht="24.95" customHeight="1">
      <c r="A68" s="1169" t="s">
        <v>531</v>
      </c>
      <c r="B68" s="1169"/>
      <c r="C68" s="1169"/>
      <c r="D68" s="1169"/>
      <c r="E68" s="1169"/>
      <c r="F68" s="1169"/>
      <c r="G68" s="1169"/>
      <c r="H68" s="1169"/>
      <c r="I68" s="1169"/>
      <c r="J68" s="1169"/>
      <c r="K68" s="1169"/>
      <c r="L68" s="1169"/>
      <c r="M68" s="1169"/>
      <c r="N68" s="1240" t="s">
        <v>429</v>
      </c>
      <c r="O68" s="1241"/>
      <c r="P68" s="1244" t="s">
        <v>430</v>
      </c>
      <c r="Q68" s="1245"/>
      <c r="R68" s="1245"/>
      <c r="S68" s="1246"/>
      <c r="T68" s="156" t="s">
        <v>440</v>
      </c>
      <c r="U68" s="1247">
        <f>'第2号様式別紙2-1（臨床研修（医師）事業計画書）'!I42</f>
        <v>0</v>
      </c>
      <c r="V68" s="1248"/>
      <c r="W68" s="1248"/>
      <c r="X68" s="1249"/>
      <c r="Y68" s="157" t="s">
        <v>432</v>
      </c>
      <c r="AM68" s="155">
        <v>4</v>
      </c>
    </row>
    <row r="69" spans="1:40" ht="24.95" customHeight="1">
      <c r="A69" s="1169"/>
      <c r="B69" s="1169"/>
      <c r="C69" s="1169"/>
      <c r="D69" s="1169"/>
      <c r="E69" s="1169"/>
      <c r="F69" s="1169"/>
      <c r="G69" s="1169"/>
      <c r="H69" s="1169"/>
      <c r="I69" s="1169"/>
      <c r="J69" s="1169"/>
      <c r="K69" s="1169"/>
      <c r="L69" s="1169"/>
      <c r="M69" s="1169"/>
      <c r="N69" s="1242"/>
      <c r="O69" s="1243"/>
      <c r="P69" s="1228" t="s">
        <v>433</v>
      </c>
      <c r="Q69" s="1229"/>
      <c r="R69" s="1229"/>
      <c r="S69" s="1230"/>
      <c r="T69" s="149" t="s">
        <v>441</v>
      </c>
      <c r="U69" s="1231">
        <f>'第2号様式別紙2-1（臨床研修（医師）事業計画書）'!I44</f>
        <v>0</v>
      </c>
      <c r="V69" s="1232"/>
      <c r="W69" s="1232"/>
      <c r="X69" s="1233"/>
      <c r="Y69" s="158" t="s">
        <v>420</v>
      </c>
      <c r="AM69" s="155">
        <v>5</v>
      </c>
    </row>
    <row r="70" spans="1:40" ht="24.95" customHeight="1">
      <c r="A70" s="1169" t="s">
        <v>442</v>
      </c>
      <c r="B70" s="1169"/>
      <c r="C70" s="1169"/>
      <c r="D70" s="1169"/>
      <c r="E70" s="1169"/>
      <c r="F70" s="1169"/>
      <c r="G70" s="1169"/>
      <c r="H70" s="1169"/>
      <c r="I70" s="1169"/>
      <c r="J70" s="1169"/>
      <c r="K70" s="1169"/>
      <c r="L70" s="1169"/>
      <c r="M70" s="1169"/>
      <c r="N70" s="1224" t="s">
        <v>436</v>
      </c>
      <c r="O70" s="1225"/>
      <c r="P70" s="1228" t="s">
        <v>430</v>
      </c>
      <c r="Q70" s="1229"/>
      <c r="R70" s="1229"/>
      <c r="S70" s="1230"/>
      <c r="T70" s="149" t="s">
        <v>443</v>
      </c>
      <c r="U70" s="1231">
        <f>'第2号様式別紙2-1（臨床研修（医師）事業計画書）'!U42</f>
        <v>0</v>
      </c>
      <c r="V70" s="1232"/>
      <c r="W70" s="1232"/>
      <c r="X70" s="1233"/>
      <c r="Y70" s="158" t="s">
        <v>432</v>
      </c>
    </row>
    <row r="71" spans="1:40" ht="24.95" customHeight="1">
      <c r="A71" s="1169"/>
      <c r="B71" s="1169"/>
      <c r="C71" s="1169"/>
      <c r="D71" s="1169"/>
      <c r="E71" s="1169"/>
      <c r="F71" s="1169"/>
      <c r="G71" s="1169"/>
      <c r="H71" s="1169"/>
      <c r="I71" s="1169"/>
      <c r="J71" s="1169"/>
      <c r="K71" s="1169"/>
      <c r="L71" s="1169"/>
      <c r="M71" s="1169"/>
      <c r="N71" s="1226"/>
      <c r="O71" s="1227"/>
      <c r="P71" s="1234" t="s">
        <v>433</v>
      </c>
      <c r="Q71" s="1235"/>
      <c r="R71" s="1235"/>
      <c r="S71" s="1236"/>
      <c r="T71" s="159" t="s">
        <v>444</v>
      </c>
      <c r="U71" s="1237">
        <f>'第2号様式別紙2-1（臨床研修（医師）事業計画書）'!U44</f>
        <v>0</v>
      </c>
      <c r="V71" s="1238"/>
      <c r="W71" s="1238"/>
      <c r="X71" s="1239"/>
      <c r="Y71" s="160" t="s">
        <v>420</v>
      </c>
    </row>
    <row r="72" spans="1:40" ht="15" customHeight="1">
      <c r="A72" s="1" t="s">
        <v>445</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446</v>
      </c>
      <c r="H75" s="1220" t="s">
        <v>447</v>
      </c>
      <c r="I75" s="1220"/>
      <c r="J75" s="1220"/>
      <c r="K75" s="1220"/>
      <c r="L75" s="1220"/>
      <c r="M75" s="1220"/>
      <c r="N75" s="1220"/>
      <c r="O75" s="1220"/>
      <c r="P75" s="1220"/>
      <c r="Q75" s="1220"/>
      <c r="R75" s="1220"/>
      <c r="S75" s="1220"/>
      <c r="T75" s="1220"/>
      <c r="U75" s="1220"/>
      <c r="V75" s="1220"/>
      <c r="W75" s="1220"/>
      <c r="X75" s="1220"/>
      <c r="Y75" s="1221"/>
    </row>
    <row r="76" spans="1:40" ht="15" customHeight="1">
      <c r="B76" s="2"/>
      <c r="C76" s="1" t="s">
        <v>448</v>
      </c>
      <c r="I76" s="1222" t="s">
        <v>449</v>
      </c>
      <c r="J76" s="1223"/>
      <c r="K76" s="161"/>
      <c r="L76" s="1" t="s">
        <v>450</v>
      </c>
      <c r="N76" s="161"/>
      <c r="O76" s="1" t="s">
        <v>451</v>
      </c>
      <c r="T76" s="8" t="s">
        <v>452</v>
      </c>
      <c r="U76" s="1319" t="e">
        <f>U77+U101</f>
        <v>#VALUE!</v>
      </c>
      <c r="V76" s="1319"/>
      <c r="W76" s="1319"/>
      <c r="X76" s="1319"/>
      <c r="Y76" s="9" t="s">
        <v>453</v>
      </c>
      <c r="Z76" s="162"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454</v>
      </c>
      <c r="I77" s="19"/>
      <c r="J77" s="19"/>
      <c r="T77" s="8" t="s">
        <v>190</v>
      </c>
      <c r="U77" s="1319" t="e">
        <f>IF(OR(AB78="20人未満",$C$118=1),(E79*Q79)+(E81*Q81)+(E83*Q83)+(E85*Q85)+(E87*Q87),(E91*Q91)+(E93*Q93)+(E95*Q95)+(E97*Q97)+(E99*Q99))</f>
        <v>#VALUE!</v>
      </c>
      <c r="V77" s="1319"/>
      <c r="W77" s="1319"/>
      <c r="X77" s="1319"/>
      <c r="Y77" s="9" t="s">
        <v>191</v>
      </c>
    </row>
    <row r="78" spans="1:40" ht="30" customHeight="1">
      <c r="B78" s="1217" t="s">
        <v>455</v>
      </c>
      <c r="C78" s="900"/>
      <c r="D78" s="900"/>
      <c r="E78" s="900"/>
      <c r="F78" s="900"/>
      <c r="G78" s="900"/>
      <c r="H78" s="900"/>
      <c r="I78" s="900"/>
      <c r="J78" s="900"/>
      <c r="K78" s="900"/>
      <c r="L78" s="900"/>
      <c r="M78" s="900"/>
      <c r="N78" s="900"/>
      <c r="O78" s="900"/>
      <c r="P78" s="900"/>
      <c r="Q78" s="900"/>
      <c r="R78" s="900"/>
      <c r="S78" s="1218"/>
      <c r="T78" s="8"/>
      <c r="U78" s="347"/>
      <c r="V78" s="347"/>
      <c r="W78" s="347"/>
      <c r="X78" s="347"/>
      <c r="Y78" s="9"/>
      <c r="AB78" s="162" t="str">
        <f>IF(N158="","未入力",IF(N158&gt;=20,"20人以上","20人未満"))</f>
        <v>未入力</v>
      </c>
    </row>
    <row r="79" spans="1:40" ht="32.25" customHeight="1">
      <c r="B79" s="1214" t="s">
        <v>456</v>
      </c>
      <c r="C79" s="906"/>
      <c r="D79" s="18" t="s">
        <v>457</v>
      </c>
      <c r="E79" s="1334">
        <v>63000</v>
      </c>
      <c r="F79" s="1323"/>
      <c r="G79" s="1323"/>
      <c r="H79" s="1" t="s">
        <v>458</v>
      </c>
      <c r="K79" s="19" t="s">
        <v>195</v>
      </c>
      <c r="M79" s="1212" t="s">
        <v>459</v>
      </c>
      <c r="N79" s="1212"/>
      <c r="O79" s="1212"/>
      <c r="P79" s="1212"/>
      <c r="Q79" s="1321" t="str">
        <f>IF(OR($AB$78="20人未満",$C$118=1),IF($K$76=1,$V$15,0)+IF($K$76=2,$V$15,0),"")</f>
        <v/>
      </c>
      <c r="R79" s="1321"/>
      <c r="S79" s="1" t="s">
        <v>386</v>
      </c>
      <c r="T79" s="8"/>
      <c r="U79" s="347"/>
      <c r="V79" s="347"/>
      <c r="W79" s="347"/>
      <c r="X79" s="347"/>
      <c r="Y79" s="9"/>
    </row>
    <row r="80" spans="1:40" ht="9" customHeight="1">
      <c r="B80" s="24"/>
      <c r="C80" s="15"/>
      <c r="D80" s="18"/>
      <c r="E80" s="348"/>
      <c r="F80" s="348"/>
      <c r="G80" s="348"/>
      <c r="K80" s="19"/>
      <c r="M80" s="20"/>
      <c r="N80" s="20"/>
      <c r="O80" s="20"/>
      <c r="P80" s="20"/>
      <c r="Q80" s="359"/>
      <c r="R80" s="359"/>
      <c r="T80" s="8"/>
      <c r="U80" s="347"/>
      <c r="V80" s="347"/>
      <c r="W80" s="347"/>
      <c r="X80" s="347"/>
      <c r="Y80" s="9"/>
    </row>
    <row r="81" spans="2:25" ht="27.75" customHeight="1">
      <c r="B81" s="1211" t="s">
        <v>460</v>
      </c>
      <c r="C81" s="906"/>
      <c r="D81" s="18" t="s">
        <v>457</v>
      </c>
      <c r="E81" s="1334">
        <v>52000</v>
      </c>
      <c r="F81" s="1323"/>
      <c r="G81" s="1323"/>
      <c r="H81" s="1" t="s">
        <v>458</v>
      </c>
      <c r="K81" s="19" t="s">
        <v>195</v>
      </c>
      <c r="M81" s="1212" t="s">
        <v>459</v>
      </c>
      <c r="N81" s="1212"/>
      <c r="O81" s="1212"/>
      <c r="P81" s="1212"/>
      <c r="Q81" s="1321" t="str">
        <f>IF(OR($AB$78="20人未満",$C$118=1),IF($K$76=3,$V$15,0),"")</f>
        <v/>
      </c>
      <c r="R81" s="1321"/>
      <c r="S81" s="1" t="s">
        <v>386</v>
      </c>
      <c r="T81" s="8"/>
      <c r="U81" s="347"/>
      <c r="V81" s="347"/>
      <c r="W81" s="347"/>
      <c r="X81" s="347"/>
      <c r="Y81" s="9"/>
    </row>
    <row r="82" spans="2:25" ht="18" customHeight="1">
      <c r="B82" s="25"/>
      <c r="C82" s="26"/>
      <c r="D82" s="18"/>
      <c r="E82" s="358"/>
      <c r="F82" s="348"/>
      <c r="G82" s="348"/>
      <c r="K82" s="19"/>
      <c r="Q82" s="359"/>
      <c r="R82" s="359"/>
      <c r="T82" s="8"/>
      <c r="U82" s="347"/>
      <c r="V82" s="347"/>
      <c r="W82" s="347"/>
      <c r="X82" s="347"/>
      <c r="Y82" s="9"/>
    </row>
    <row r="83" spans="2:25" ht="18" customHeight="1">
      <c r="B83" s="1211" t="s">
        <v>461</v>
      </c>
      <c r="C83" s="906"/>
      <c r="D83" s="18" t="s">
        <v>457</v>
      </c>
      <c r="E83" s="1323">
        <v>47000</v>
      </c>
      <c r="F83" s="1323"/>
      <c r="G83" s="1323"/>
      <c r="H83" s="1" t="s">
        <v>458</v>
      </c>
      <c r="K83" s="19" t="s">
        <v>195</v>
      </c>
      <c r="M83" s="1212" t="s">
        <v>459</v>
      </c>
      <c r="N83" s="1212"/>
      <c r="O83" s="1212"/>
      <c r="P83" s="1212"/>
      <c r="Q83" s="1321" t="str">
        <f>IF(OR($AB$78="20人未満",$C$118=1),IF($K$76=4,$V$15,0),"")</f>
        <v/>
      </c>
      <c r="R83" s="1321"/>
      <c r="S83" s="1" t="s">
        <v>386</v>
      </c>
      <c r="T83" s="8"/>
      <c r="U83" s="347"/>
      <c r="V83" s="347"/>
      <c r="W83" s="347"/>
      <c r="X83" s="347"/>
      <c r="Y83" s="9"/>
    </row>
    <row r="84" spans="2:25" ht="18" customHeight="1">
      <c r="B84" s="25"/>
      <c r="C84" s="26"/>
      <c r="D84" s="18"/>
      <c r="E84" s="1320"/>
      <c r="F84" s="1320"/>
      <c r="G84" s="1320"/>
      <c r="K84" s="19"/>
      <c r="Q84" s="359"/>
      <c r="R84" s="359"/>
      <c r="T84" s="8"/>
      <c r="U84" s="347"/>
      <c r="V84" s="347"/>
      <c r="W84" s="347"/>
      <c r="X84" s="347"/>
      <c r="Y84" s="9"/>
    </row>
    <row r="85" spans="2:25" ht="18" customHeight="1">
      <c r="B85" s="1211" t="s">
        <v>462</v>
      </c>
      <c r="C85" s="906"/>
      <c r="D85" s="18" t="s">
        <v>457</v>
      </c>
      <c r="E85" s="1323">
        <v>42000</v>
      </c>
      <c r="F85" s="1323"/>
      <c r="G85" s="1323"/>
      <c r="H85" s="1" t="s">
        <v>458</v>
      </c>
      <c r="K85" s="19" t="s">
        <v>195</v>
      </c>
      <c r="M85" s="1212" t="s">
        <v>459</v>
      </c>
      <c r="N85" s="1212"/>
      <c r="O85" s="1212"/>
      <c r="P85" s="1212"/>
      <c r="Q85" s="1321" t="str">
        <f>IF(OR($AB$78="20人未満",$C118=1),IF($K$76=5,$V$15,0),"")</f>
        <v/>
      </c>
      <c r="R85" s="1321"/>
      <c r="S85" s="1" t="s">
        <v>386</v>
      </c>
      <c r="T85" s="8"/>
      <c r="U85" s="347"/>
      <c r="V85" s="347"/>
      <c r="W85" s="347"/>
      <c r="X85" s="347"/>
      <c r="Y85" s="9"/>
    </row>
    <row r="86" spans="2:25" ht="18" customHeight="1">
      <c r="B86" s="25"/>
      <c r="C86" s="26"/>
      <c r="D86" s="18"/>
      <c r="E86" s="1320"/>
      <c r="F86" s="1320"/>
      <c r="G86" s="1320"/>
      <c r="K86" s="19"/>
      <c r="Q86" s="359"/>
      <c r="R86" s="359"/>
      <c r="T86" s="8"/>
      <c r="U86" s="347"/>
      <c r="V86" s="347"/>
      <c r="W86" s="347"/>
      <c r="X86" s="347"/>
      <c r="Y86" s="9"/>
    </row>
    <row r="87" spans="2:25" ht="33.75" customHeight="1">
      <c r="B87" s="1204" t="s">
        <v>463</v>
      </c>
      <c r="C87" s="1205"/>
      <c r="D87" s="27" t="s">
        <v>457</v>
      </c>
      <c r="E87" s="1331">
        <v>500</v>
      </c>
      <c r="F87" s="1331"/>
      <c r="G87" s="1331"/>
      <c r="H87" s="10" t="s">
        <v>458</v>
      </c>
      <c r="I87" s="10"/>
      <c r="J87" s="10"/>
      <c r="K87" s="28" t="s">
        <v>195</v>
      </c>
      <c r="L87" s="10"/>
      <c r="M87" s="1202" t="s">
        <v>459</v>
      </c>
      <c r="N87" s="1202"/>
      <c r="O87" s="1202"/>
      <c r="P87" s="1202"/>
      <c r="Q87" s="1335" t="str">
        <f>IF(OR($AB$78="20人未満",$C118=1),IF($N$76=2,$V$15,0)+IF($N$76=3,$V$15,0),"")</f>
        <v/>
      </c>
      <c r="R87" s="1335"/>
      <c r="S87" s="10" t="s">
        <v>386</v>
      </c>
      <c r="T87" s="8"/>
      <c r="U87" s="347"/>
      <c r="V87" s="347"/>
      <c r="W87" s="347"/>
      <c r="X87" s="347"/>
      <c r="Y87" s="9"/>
    </row>
    <row r="88" spans="2:25" ht="9" customHeight="1">
      <c r="B88" s="135"/>
      <c r="C88" s="136"/>
      <c r="D88" s="27"/>
      <c r="E88" s="360"/>
      <c r="F88" s="360"/>
      <c r="G88" s="360"/>
      <c r="H88" s="10"/>
      <c r="I88" s="10"/>
      <c r="J88" s="10"/>
      <c r="K88" s="28"/>
      <c r="L88" s="10"/>
      <c r="M88" s="10"/>
      <c r="N88" s="10"/>
      <c r="O88" s="10"/>
      <c r="P88" s="10"/>
      <c r="Q88" s="348"/>
      <c r="R88" s="348"/>
      <c r="S88" s="10"/>
      <c r="T88" s="8"/>
      <c r="U88" s="347"/>
      <c r="V88" s="347"/>
      <c r="W88" s="347"/>
      <c r="X88" s="347"/>
      <c r="Y88" s="9"/>
    </row>
    <row r="89" spans="2:25" ht="9" customHeight="1">
      <c r="B89" s="135"/>
      <c r="C89" s="136"/>
      <c r="D89" s="27"/>
      <c r="E89" s="349"/>
      <c r="F89" s="349"/>
      <c r="G89" s="349"/>
      <c r="H89" s="96"/>
      <c r="I89" s="10"/>
      <c r="J89" s="10"/>
      <c r="K89" s="28"/>
      <c r="L89" s="10"/>
      <c r="M89" s="108"/>
      <c r="N89" s="108"/>
      <c r="O89" s="108"/>
      <c r="P89" s="108"/>
      <c r="Q89" s="349"/>
      <c r="R89" s="349"/>
      <c r="S89" s="10"/>
      <c r="T89" s="8"/>
      <c r="U89" s="48"/>
      <c r="V89" s="48"/>
      <c r="W89" s="48"/>
      <c r="X89" s="48"/>
      <c r="Y89" s="9"/>
    </row>
    <row r="90" spans="2:25" ht="30" customHeight="1">
      <c r="B90" s="1217" t="s">
        <v>469</v>
      </c>
      <c r="C90" s="900"/>
      <c r="D90" s="900"/>
      <c r="E90" s="900"/>
      <c r="F90" s="900"/>
      <c r="G90" s="900"/>
      <c r="H90" s="900"/>
      <c r="I90" s="900"/>
      <c r="J90" s="900"/>
      <c r="K90" s="900"/>
      <c r="L90" s="900"/>
      <c r="M90" s="900"/>
      <c r="N90" s="900"/>
      <c r="O90" s="900"/>
      <c r="P90" s="900"/>
      <c r="Q90" s="900"/>
      <c r="R90" s="900"/>
      <c r="S90" s="1218"/>
      <c r="T90" s="8"/>
      <c r="U90" s="347"/>
      <c r="V90" s="347"/>
      <c r="W90" s="347"/>
      <c r="X90" s="347"/>
      <c r="Y90" s="9"/>
    </row>
    <row r="91" spans="2:25" ht="32.25" customHeight="1">
      <c r="B91" s="1214" t="s">
        <v>456</v>
      </c>
      <c r="C91" s="906"/>
      <c r="D91" s="18" t="s">
        <v>457</v>
      </c>
      <c r="E91" s="1334">
        <v>46000</v>
      </c>
      <c r="F91" s="1323"/>
      <c r="G91" s="1323"/>
      <c r="H91" s="1" t="s">
        <v>458</v>
      </c>
      <c r="K91" s="19" t="s">
        <v>195</v>
      </c>
      <c r="M91" s="1212" t="s">
        <v>459</v>
      </c>
      <c r="N91" s="1212"/>
      <c r="O91" s="1212"/>
      <c r="P91" s="1212"/>
      <c r="Q91" s="1333" t="str">
        <f>IF(AND($AB$78="20人以上",$C$118=""),IF($K$76=1,$V$15,0)+IF($K$76=2,$V$15,0),"")</f>
        <v/>
      </c>
      <c r="R91" s="1333"/>
      <c r="S91" s="1" t="s">
        <v>386</v>
      </c>
      <c r="T91" s="8"/>
      <c r="U91" s="347"/>
      <c r="V91" s="347"/>
      <c r="W91" s="347"/>
      <c r="X91" s="347"/>
      <c r="Y91" s="9"/>
    </row>
    <row r="92" spans="2:25" ht="9" customHeight="1">
      <c r="B92" s="24"/>
      <c r="C92" s="15"/>
      <c r="D92" s="18"/>
      <c r="E92" s="348"/>
      <c r="F92" s="348"/>
      <c r="G92" s="348"/>
      <c r="K92" s="19"/>
      <c r="M92" s="20"/>
      <c r="N92" s="20"/>
      <c r="O92" s="20"/>
      <c r="P92" s="20"/>
      <c r="Q92" s="359"/>
      <c r="R92" s="359"/>
      <c r="T92" s="8"/>
      <c r="U92" s="347"/>
      <c r="V92" s="347"/>
      <c r="W92" s="347"/>
      <c r="X92" s="347"/>
      <c r="Y92" s="9"/>
    </row>
    <row r="93" spans="2:25" ht="27.75" customHeight="1">
      <c r="B93" s="1211" t="s">
        <v>460</v>
      </c>
      <c r="C93" s="906"/>
      <c r="D93" s="18" t="s">
        <v>457</v>
      </c>
      <c r="E93" s="1334">
        <v>39000</v>
      </c>
      <c r="F93" s="1323"/>
      <c r="G93" s="1323"/>
      <c r="H93" s="1" t="s">
        <v>458</v>
      </c>
      <c r="K93" s="19" t="s">
        <v>195</v>
      </c>
      <c r="M93" s="1212" t="s">
        <v>459</v>
      </c>
      <c r="N93" s="1212"/>
      <c r="O93" s="1212"/>
      <c r="P93" s="1212"/>
      <c r="Q93" s="1333" t="str">
        <f>IF(AND($AB$78="20人以上",$C$118=""),IF($K$76=3,$V$15,0),"")</f>
        <v/>
      </c>
      <c r="R93" s="1333"/>
      <c r="S93" s="1" t="s">
        <v>386</v>
      </c>
      <c r="T93" s="8"/>
      <c r="U93" s="347"/>
      <c r="V93" s="347"/>
      <c r="W93" s="347"/>
      <c r="X93" s="347"/>
      <c r="Y93" s="9"/>
    </row>
    <row r="94" spans="2:25" ht="18" customHeight="1">
      <c r="B94" s="25"/>
      <c r="C94" s="26"/>
      <c r="D94" s="18"/>
      <c r="E94" s="358"/>
      <c r="F94" s="348"/>
      <c r="G94" s="348"/>
      <c r="K94" s="19"/>
      <c r="Q94" s="359"/>
      <c r="R94" s="359"/>
      <c r="T94" s="8"/>
      <c r="U94" s="347"/>
      <c r="V94" s="347"/>
      <c r="W94" s="347"/>
      <c r="X94" s="347"/>
      <c r="Y94" s="9"/>
    </row>
    <row r="95" spans="2:25" ht="18" customHeight="1">
      <c r="B95" s="1211" t="s">
        <v>461</v>
      </c>
      <c r="C95" s="906"/>
      <c r="D95" s="18" t="s">
        <v>457</v>
      </c>
      <c r="E95" s="1323">
        <v>35000</v>
      </c>
      <c r="F95" s="1323"/>
      <c r="G95" s="1323"/>
      <c r="H95" s="1" t="s">
        <v>458</v>
      </c>
      <c r="K95" s="19" t="s">
        <v>195</v>
      </c>
      <c r="M95" s="1212" t="s">
        <v>459</v>
      </c>
      <c r="N95" s="1212"/>
      <c r="O95" s="1212"/>
      <c r="P95" s="1212"/>
      <c r="Q95" s="1333" t="str">
        <f>IF(AND($AB$78="20人以上",$C$118=""),IF($K$76=4,$V$15,0),"")</f>
        <v/>
      </c>
      <c r="R95" s="1333"/>
      <c r="S95" s="1" t="s">
        <v>386</v>
      </c>
      <c r="T95" s="8"/>
      <c r="U95" s="347"/>
      <c r="V95" s="347"/>
      <c r="W95" s="347"/>
      <c r="X95" s="347"/>
      <c r="Y95" s="9"/>
    </row>
    <row r="96" spans="2:25" ht="18" customHeight="1">
      <c r="B96" s="25"/>
      <c r="C96" s="26"/>
      <c r="D96" s="18"/>
      <c r="E96" s="1320"/>
      <c r="F96" s="1320"/>
      <c r="G96" s="1320"/>
      <c r="K96" s="19"/>
      <c r="Q96" s="359"/>
      <c r="R96" s="359"/>
      <c r="T96" s="8"/>
      <c r="U96" s="347"/>
      <c r="V96" s="347"/>
      <c r="W96" s="347"/>
      <c r="X96" s="347"/>
      <c r="Y96" s="9"/>
    </row>
    <row r="97" spans="2:33" ht="18" customHeight="1">
      <c r="B97" s="1211" t="s">
        <v>462</v>
      </c>
      <c r="C97" s="906"/>
      <c r="D97" s="18" t="s">
        <v>457</v>
      </c>
      <c r="E97" s="1323">
        <v>31000</v>
      </c>
      <c r="F97" s="1323"/>
      <c r="G97" s="1323"/>
      <c r="H97" s="1" t="s">
        <v>458</v>
      </c>
      <c r="K97" s="19" t="s">
        <v>195</v>
      </c>
      <c r="M97" s="1212" t="s">
        <v>459</v>
      </c>
      <c r="N97" s="1212"/>
      <c r="O97" s="1212"/>
      <c r="P97" s="1212"/>
      <c r="Q97" s="1333" t="str">
        <f>IF(AND($AB$78="20人以上",$C$118=""),IF($K$76=5,$V$15,0),"")</f>
        <v/>
      </c>
      <c r="R97" s="1333"/>
      <c r="S97" s="1" t="s">
        <v>386</v>
      </c>
      <c r="T97" s="8"/>
      <c r="U97" s="347"/>
      <c r="V97" s="347"/>
      <c r="W97" s="347"/>
      <c r="X97" s="347"/>
      <c r="Y97" s="9"/>
    </row>
    <row r="98" spans="2:33" ht="18" customHeight="1">
      <c r="B98" s="25"/>
      <c r="C98" s="26"/>
      <c r="D98" s="18"/>
      <c r="E98" s="1320"/>
      <c r="F98" s="1320"/>
      <c r="G98" s="1320"/>
      <c r="K98" s="19"/>
      <c r="Q98" s="359"/>
      <c r="R98" s="359"/>
      <c r="T98" s="8"/>
      <c r="U98" s="347"/>
      <c r="V98" s="347"/>
      <c r="W98" s="347"/>
      <c r="X98" s="347"/>
      <c r="Y98" s="9"/>
    </row>
    <row r="99" spans="2:33" ht="33.75" customHeight="1">
      <c r="B99" s="1204" t="s">
        <v>463</v>
      </c>
      <c r="C99" s="1205"/>
      <c r="D99" s="27" t="s">
        <v>457</v>
      </c>
      <c r="E99" s="1331">
        <v>300</v>
      </c>
      <c r="F99" s="1331"/>
      <c r="G99" s="1331"/>
      <c r="H99" s="10" t="s">
        <v>458</v>
      </c>
      <c r="I99" s="10"/>
      <c r="J99" s="10"/>
      <c r="K99" s="28" t="s">
        <v>195</v>
      </c>
      <c r="L99" s="10"/>
      <c r="M99" s="1202" t="s">
        <v>459</v>
      </c>
      <c r="N99" s="1202"/>
      <c r="O99" s="1202"/>
      <c r="P99" s="1202"/>
      <c r="Q99" s="1332" t="str">
        <f>IF(AND($AB$78="20人以上",$C$118=""),IF($N$76=2,$V$15,0)+IF($N$76=3,$V$15,0),"")</f>
        <v/>
      </c>
      <c r="R99" s="1332"/>
      <c r="S99" s="10" t="s">
        <v>386</v>
      </c>
      <c r="T99" s="8"/>
      <c r="U99" s="357"/>
      <c r="V99" s="357"/>
      <c r="W99" s="357"/>
      <c r="X99" s="357"/>
      <c r="Y99" s="9"/>
    </row>
    <row r="100" spans="2:33" ht="9" customHeight="1">
      <c r="B100" s="135"/>
      <c r="C100" s="136"/>
      <c r="D100" s="27"/>
      <c r="E100" s="349"/>
      <c r="F100" s="349"/>
      <c r="G100" s="349"/>
      <c r="H100" s="96"/>
      <c r="I100" s="10"/>
      <c r="J100" s="10"/>
      <c r="K100" s="28"/>
      <c r="L100" s="10"/>
      <c r="M100" s="108"/>
      <c r="N100" s="108"/>
      <c r="O100" s="108"/>
      <c r="P100" s="108"/>
      <c r="Q100" s="349"/>
      <c r="R100" s="349"/>
      <c r="S100" s="10"/>
      <c r="T100" s="8"/>
      <c r="U100" s="48"/>
      <c r="V100" s="48"/>
      <c r="W100" s="48"/>
      <c r="X100" s="48"/>
      <c r="Y100" s="9"/>
    </row>
    <row r="101" spans="2:33" s="10" customFormat="1" ht="19.5" customHeight="1">
      <c r="B101" s="30" t="s">
        <v>470</v>
      </c>
      <c r="C101" s="16"/>
      <c r="D101" s="27" t="s">
        <v>190</v>
      </c>
      <c r="E101" s="1331">
        <v>15000</v>
      </c>
      <c r="F101" s="1331"/>
      <c r="G101" s="1331"/>
      <c r="H101" s="10" t="s">
        <v>458</v>
      </c>
      <c r="K101" s="28" t="s">
        <v>195</v>
      </c>
      <c r="M101" s="1202" t="s">
        <v>459</v>
      </c>
      <c r="N101" s="1202"/>
      <c r="O101" s="1202"/>
      <c r="P101" s="1202"/>
      <c r="Q101" s="1321">
        <f>V15</f>
        <v>0</v>
      </c>
      <c r="R101" s="1321"/>
      <c r="S101" s="10" t="s">
        <v>384</v>
      </c>
      <c r="T101" s="167" t="s">
        <v>190</v>
      </c>
      <c r="U101" s="1318">
        <f>E101*Q101</f>
        <v>0</v>
      </c>
      <c r="V101" s="1318"/>
      <c r="W101" s="1318"/>
      <c r="X101" s="1318"/>
      <c r="Y101" s="168" t="s">
        <v>191</v>
      </c>
    </row>
    <row r="102" spans="2:33" ht="6" customHeight="1">
      <c r="B102" s="169"/>
      <c r="C102" s="170"/>
      <c r="D102" s="18"/>
      <c r="E102" s="348"/>
      <c r="F102" s="348"/>
      <c r="G102" s="348"/>
      <c r="K102" s="19"/>
      <c r="Q102" s="348"/>
      <c r="R102" s="348"/>
      <c r="T102" s="8"/>
      <c r="U102" s="357"/>
      <c r="V102" s="357"/>
      <c r="W102" s="357"/>
      <c r="X102" s="357"/>
      <c r="Y102" s="9"/>
    </row>
    <row r="103" spans="2:33" s="355" customFormat="1" ht="14.25" customHeight="1">
      <c r="B103" s="356"/>
      <c r="C103" s="363" t="s">
        <v>532</v>
      </c>
      <c r="D103" s="364"/>
      <c r="E103" s="365"/>
      <c r="F103" s="365"/>
      <c r="G103" s="365"/>
      <c r="H103" s="363"/>
      <c r="I103" s="363"/>
      <c r="J103" s="363"/>
      <c r="K103" s="366"/>
      <c r="L103" s="363"/>
      <c r="M103" s="363"/>
      <c r="N103" s="363"/>
      <c r="O103" s="363"/>
      <c r="P103" s="363"/>
      <c r="Q103" s="365"/>
      <c r="R103" s="365"/>
      <c r="S103" s="363"/>
      <c r="T103" s="367"/>
      <c r="U103" s="368"/>
      <c r="V103" s="368"/>
      <c r="W103" s="368"/>
      <c r="X103" s="368"/>
      <c r="Y103" s="369"/>
      <c r="Z103" s="363"/>
      <c r="AA103" s="363" t="s">
        <v>533</v>
      </c>
      <c r="AB103" s="363"/>
      <c r="AC103" s="363"/>
      <c r="AD103" s="363"/>
      <c r="AE103" s="363"/>
      <c r="AF103" s="363"/>
      <c r="AG103" s="363"/>
    </row>
    <row r="104" spans="2:33" s="355" customFormat="1" ht="14.25" customHeight="1">
      <c r="B104" s="356"/>
      <c r="C104" s="1328" t="s">
        <v>534</v>
      </c>
      <c r="D104" s="1328"/>
      <c r="E104" s="1328"/>
      <c r="F104" s="1328"/>
      <c r="G104" s="1328"/>
      <c r="H104" s="1328"/>
      <c r="I104" s="1328"/>
      <c r="J104" s="1328"/>
      <c r="K104" s="1328"/>
      <c r="L104" s="1328"/>
      <c r="M104" s="1328"/>
      <c r="N104" s="1328"/>
      <c r="O104" s="1328"/>
      <c r="P104" s="1328"/>
      <c r="Q104" s="1328"/>
      <c r="R104" s="1328"/>
      <c r="S104" s="1329"/>
      <c r="T104" s="367"/>
      <c r="U104" s="368"/>
      <c r="V104" s="368"/>
      <c r="W104" s="368"/>
      <c r="X104" s="368"/>
      <c r="Y104" s="369"/>
      <c r="Z104" s="363"/>
      <c r="AA104" s="363"/>
      <c r="AB104" s="363"/>
      <c r="AC104" s="363"/>
      <c r="AD104" s="363"/>
      <c r="AE104" s="363"/>
      <c r="AF104" s="363"/>
      <c r="AG104" s="363"/>
    </row>
    <row r="105" spans="2:33" s="355" customFormat="1" ht="14.25" customHeight="1">
      <c r="B105" s="356"/>
      <c r="C105" s="370"/>
      <c r="D105" s="371" t="s">
        <v>190</v>
      </c>
      <c r="E105" s="1324">
        <v>15000</v>
      </c>
      <c r="F105" s="1324"/>
      <c r="G105" s="1324"/>
      <c r="H105" s="372" t="s">
        <v>458</v>
      </c>
      <c r="I105" s="372"/>
      <c r="J105" s="372"/>
      <c r="K105" s="373" t="s">
        <v>195</v>
      </c>
      <c r="L105" s="372"/>
      <c r="M105" s="1330" t="s">
        <v>535</v>
      </c>
      <c r="N105" s="1330"/>
      <c r="O105" s="1330"/>
      <c r="P105" s="1330"/>
      <c r="Q105" s="1326" t="e">
        <f>IF($U$42&gt;=0.5,K48,0)</f>
        <v>#DIV/0!</v>
      </c>
      <c r="R105" s="1326"/>
      <c r="S105" s="372" t="s">
        <v>384</v>
      </c>
      <c r="T105" s="374" t="s">
        <v>452</v>
      </c>
      <c r="U105" s="1327" t="e">
        <f>IF($K$76&gt;=3,0,IF($U$42&gt;=0.5,$E$105*$Q105,0))</f>
        <v>#DIV/0!</v>
      </c>
      <c r="V105" s="1327"/>
      <c r="W105" s="1327"/>
      <c r="X105" s="1327"/>
      <c r="Y105" s="375" t="s">
        <v>453</v>
      </c>
      <c r="Z105" s="363"/>
      <c r="AA105" s="363"/>
      <c r="AB105" s="363" t="e">
        <f>IF($U$42&gt;=0.5,"50％以上","50％未満")</f>
        <v>#DIV/0!</v>
      </c>
      <c r="AC105" s="363"/>
      <c r="AD105" s="363"/>
      <c r="AE105" s="363"/>
      <c r="AF105" s="363"/>
      <c r="AG105" s="363"/>
    </row>
    <row r="106" spans="2:33" ht="14.25" customHeight="1">
      <c r="B106" s="169"/>
      <c r="C106" s="370"/>
      <c r="D106" s="371"/>
      <c r="E106" s="1324"/>
      <c r="F106" s="1324"/>
      <c r="G106" s="1324"/>
      <c r="H106" s="372"/>
      <c r="I106" s="372"/>
      <c r="J106" s="372"/>
      <c r="K106" s="373"/>
      <c r="L106" s="372"/>
      <c r="M106" s="1325"/>
      <c r="N106" s="1325"/>
      <c r="O106" s="1325"/>
      <c r="P106" s="1325"/>
      <c r="Q106" s="1326"/>
      <c r="R106" s="1326"/>
      <c r="S106" s="372"/>
      <c r="T106" s="374"/>
      <c r="U106" s="1327"/>
      <c r="V106" s="1327"/>
      <c r="W106" s="1327"/>
      <c r="X106" s="1327"/>
      <c r="Y106" s="375"/>
      <c r="Z106" s="363"/>
      <c r="AA106" s="363"/>
      <c r="AB106" s="363"/>
      <c r="AC106" s="363"/>
      <c r="AD106" s="363"/>
      <c r="AE106" s="363"/>
      <c r="AF106" s="363"/>
      <c r="AG106" s="363"/>
    </row>
    <row r="107" spans="2:33" s="355" customFormat="1" ht="14.25" customHeight="1">
      <c r="B107" s="356"/>
      <c r="C107" s="363" t="s">
        <v>536</v>
      </c>
      <c r="D107" s="364"/>
      <c r="E107" s="365"/>
      <c r="F107" s="365"/>
      <c r="G107" s="365"/>
      <c r="H107" s="363"/>
      <c r="I107" s="363"/>
      <c r="J107" s="363"/>
      <c r="K107" s="366"/>
      <c r="L107" s="363"/>
      <c r="M107" s="363"/>
      <c r="N107" s="363"/>
      <c r="O107" s="363"/>
      <c r="P107" s="363"/>
      <c r="Q107" s="365"/>
      <c r="R107" s="365"/>
      <c r="S107" s="363"/>
      <c r="T107" s="367"/>
      <c r="U107" s="368"/>
      <c r="V107" s="368"/>
      <c r="W107" s="368"/>
      <c r="X107" s="368"/>
      <c r="Y107" s="369"/>
      <c r="Z107" s="363"/>
      <c r="AA107" s="363" t="s">
        <v>533</v>
      </c>
      <c r="AB107" s="363"/>
      <c r="AC107" s="363"/>
      <c r="AD107" s="363"/>
      <c r="AE107" s="363"/>
      <c r="AF107" s="363"/>
      <c r="AG107" s="363"/>
    </row>
    <row r="108" spans="2:33" s="355" customFormat="1" ht="14.25" customHeight="1">
      <c r="B108" s="356"/>
      <c r="C108" s="1328" t="s">
        <v>537</v>
      </c>
      <c r="D108" s="1328"/>
      <c r="E108" s="1328"/>
      <c r="F108" s="1328"/>
      <c r="G108" s="1328"/>
      <c r="H108" s="1328"/>
      <c r="I108" s="1328"/>
      <c r="J108" s="1328"/>
      <c r="K108" s="1328"/>
      <c r="L108" s="1328"/>
      <c r="M108" s="1328"/>
      <c r="N108" s="1328"/>
      <c r="O108" s="1328"/>
      <c r="P108" s="1328"/>
      <c r="Q108" s="1328"/>
      <c r="R108" s="1328"/>
      <c r="S108" s="1329"/>
      <c r="T108" s="367"/>
      <c r="U108" s="368"/>
      <c r="V108" s="368"/>
      <c r="W108" s="368"/>
      <c r="X108" s="368"/>
      <c r="Y108" s="369"/>
      <c r="Z108" s="363"/>
      <c r="AA108" s="363"/>
      <c r="AB108" s="363"/>
      <c r="AC108" s="363"/>
      <c r="AD108" s="363"/>
      <c r="AE108" s="363"/>
      <c r="AF108" s="363"/>
      <c r="AG108" s="363"/>
    </row>
    <row r="109" spans="2:33" s="355" customFormat="1" ht="14.25" customHeight="1">
      <c r="B109" s="356"/>
      <c r="C109" s="370"/>
      <c r="D109" s="371" t="s">
        <v>190</v>
      </c>
      <c r="E109" s="1324">
        <v>15000</v>
      </c>
      <c r="F109" s="1324"/>
      <c r="G109" s="1324"/>
      <c r="H109" s="376" t="s">
        <v>468</v>
      </c>
      <c r="I109" s="372"/>
      <c r="J109" s="372"/>
      <c r="K109" s="373" t="s">
        <v>195</v>
      </c>
      <c r="L109" s="372"/>
      <c r="M109" s="1330" t="s">
        <v>538</v>
      </c>
      <c r="N109" s="1330"/>
      <c r="O109" s="1330"/>
      <c r="P109" s="1330"/>
      <c r="Q109" s="1326" t="e">
        <f>IF($U$42&lt;0.5,K48,"0")</f>
        <v>#DIV/0!</v>
      </c>
      <c r="R109" s="1326"/>
      <c r="S109" s="372" t="s">
        <v>384</v>
      </c>
      <c r="T109" s="374" t="s">
        <v>452</v>
      </c>
      <c r="U109" s="1327" t="e">
        <f>IF($K$76&gt;=3,0,IF($U$42&lt;0.5,$E$109*$Q$109*0.5,0))</f>
        <v>#DIV/0!</v>
      </c>
      <c r="V109" s="1327"/>
      <c r="W109" s="1327"/>
      <c r="X109" s="1327"/>
      <c r="Y109" s="375" t="s">
        <v>453</v>
      </c>
      <c r="Z109" s="363"/>
      <c r="AA109" s="363"/>
      <c r="AB109" s="363" t="e">
        <f>IF($U$42&gt;=0.5,"50％以上","50％未満")</f>
        <v>#DIV/0!</v>
      </c>
      <c r="AC109" s="363"/>
      <c r="AD109" s="363"/>
      <c r="AE109" s="363"/>
      <c r="AF109" s="363"/>
      <c r="AG109" s="363"/>
    </row>
    <row r="110" spans="2:33" ht="14.25" customHeight="1">
      <c r="B110" s="169"/>
      <c r="C110" s="170"/>
      <c r="D110" s="27"/>
      <c r="E110" s="360"/>
      <c r="F110" s="360"/>
      <c r="G110" s="360"/>
      <c r="H110" s="10"/>
      <c r="I110" s="10"/>
      <c r="J110" s="10"/>
      <c r="K110" s="28"/>
      <c r="L110" s="10"/>
      <c r="M110" s="10"/>
      <c r="N110" s="10"/>
      <c r="O110" s="10"/>
      <c r="P110" s="10"/>
      <c r="Q110" s="359"/>
      <c r="R110" s="359"/>
      <c r="S110" s="10"/>
      <c r="T110" s="167"/>
      <c r="U110" s="361"/>
      <c r="V110" s="361"/>
      <c r="W110" s="361"/>
      <c r="X110" s="361"/>
      <c r="Y110" s="168"/>
    </row>
    <row r="111" spans="2:33" ht="15" customHeight="1" thickBot="1">
      <c r="B111" s="2"/>
      <c r="C111" s="363" t="s">
        <v>539</v>
      </c>
      <c r="H111" s="73" t="s">
        <v>472</v>
      </c>
      <c r="T111" s="167"/>
      <c r="U111" s="1185"/>
      <c r="V111" s="1185"/>
      <c r="W111" s="1185"/>
      <c r="X111" s="1185"/>
      <c r="Y111" s="168"/>
    </row>
    <row r="112" spans="2:33" ht="15" customHeight="1" thickBot="1">
      <c r="B112" s="2"/>
      <c r="C112" s="171"/>
      <c r="D112" s="1" t="s">
        <v>473</v>
      </c>
      <c r="K112" s="19" t="s">
        <v>474</v>
      </c>
      <c r="L112" s="73" t="s">
        <v>475</v>
      </c>
      <c r="Q112" s="1199">
        <f>U28</f>
        <v>0</v>
      </c>
      <c r="R112" s="1200"/>
      <c r="S112" s="1" t="s">
        <v>384</v>
      </c>
      <c r="T112" s="8"/>
      <c r="U112" s="1203"/>
      <c r="V112" s="1203"/>
      <c r="W112" s="1203"/>
      <c r="X112" s="1203"/>
      <c r="Y112" s="9"/>
      <c r="AB112" s="172"/>
      <c r="AC112" s="172"/>
      <c r="AF112" s="172"/>
    </row>
    <row r="113" spans="2:39" ht="15" customHeight="1" thickBot="1">
      <c r="B113" s="2"/>
      <c r="D113" s="18" t="s">
        <v>457</v>
      </c>
      <c r="E113" s="1323">
        <v>40000</v>
      </c>
      <c r="F113" s="1323"/>
      <c r="G113" s="1323"/>
      <c r="H113" s="1" t="s">
        <v>476</v>
      </c>
      <c r="K113" s="1195"/>
      <c r="L113" s="1195"/>
      <c r="M113" s="1195"/>
      <c r="N113" s="1195"/>
      <c r="O113" s="1195"/>
      <c r="P113" s="1195"/>
      <c r="Q113" s="1195"/>
      <c r="R113" s="1195"/>
      <c r="S113" s="1196"/>
      <c r="T113" s="2"/>
      <c r="U113" s="162"/>
      <c r="V113" s="162"/>
      <c r="W113" s="162"/>
      <c r="X113" s="162"/>
      <c r="Y113" s="9"/>
      <c r="AE113" s="172"/>
      <c r="AF113" s="172"/>
    </row>
    <row r="114" spans="2:39" ht="15" customHeight="1" thickBot="1">
      <c r="B114" s="2"/>
      <c r="C114" s="173"/>
      <c r="D114" s="1" t="s">
        <v>477</v>
      </c>
      <c r="K114" s="19" t="s">
        <v>195</v>
      </c>
      <c r="L114" s="73" t="s">
        <v>475</v>
      </c>
      <c r="M114" s="174"/>
      <c r="N114" s="174"/>
      <c r="O114" s="174"/>
      <c r="P114" s="174"/>
      <c r="Q114" s="1321">
        <f>U28</f>
        <v>0</v>
      </c>
      <c r="R114" s="1321"/>
      <c r="S114" s="1" t="s">
        <v>386</v>
      </c>
      <c r="T114" s="8" t="s">
        <v>478</v>
      </c>
      <c r="U114" s="1197">
        <f>IF(C114="○",AA115,IF(C112="○",AA114,0))</f>
        <v>0</v>
      </c>
      <c r="V114" s="1197"/>
      <c r="W114" s="1197"/>
      <c r="X114" s="1197"/>
      <c r="Y114" s="9" t="s">
        <v>479</v>
      </c>
      <c r="AA114" s="1198">
        <f>IF(Q114=0,0,ROUNDDOWN((40000*M115/Q115*Q114),0))</f>
        <v>0</v>
      </c>
      <c r="AB114" s="1198"/>
      <c r="AC114" s="1198"/>
      <c r="AD114" s="1198"/>
      <c r="AE114" s="1198"/>
    </row>
    <row r="115" spans="2:39" ht="15" customHeight="1">
      <c r="B115" s="2"/>
      <c r="D115" s="18" t="s">
        <v>457</v>
      </c>
      <c r="E115" s="1323">
        <v>97000</v>
      </c>
      <c r="F115" s="1323"/>
      <c r="G115" s="1323"/>
      <c r="H115" s="1" t="s">
        <v>476</v>
      </c>
      <c r="K115" s="18" t="s">
        <v>457</v>
      </c>
      <c r="L115" s="19" t="s">
        <v>480</v>
      </c>
      <c r="M115" s="1199">
        <f>+V15</f>
        <v>0</v>
      </c>
      <c r="N115" s="1200"/>
      <c r="O115" s="19" t="s">
        <v>481</v>
      </c>
      <c r="P115" s="19" t="s">
        <v>482</v>
      </c>
      <c r="Q115" s="1199">
        <f>+V17</f>
        <v>0</v>
      </c>
      <c r="R115" s="1200"/>
      <c r="S115" s="1" t="s">
        <v>483</v>
      </c>
      <c r="T115" s="8"/>
      <c r="U115" s="357"/>
      <c r="V115" s="357"/>
      <c r="W115" s="357"/>
      <c r="X115" s="357"/>
      <c r="Y115" s="9"/>
      <c r="AA115" s="1198" t="e">
        <f>IF(C112="○","",ROUNDDOWN((97000*M115/Q115*Q114),0))</f>
        <v>#DIV/0!</v>
      </c>
      <c r="AB115" s="1198"/>
      <c r="AC115" s="1198"/>
      <c r="AD115" s="1198"/>
      <c r="AE115" s="1198"/>
    </row>
    <row r="116" spans="2:39" ht="8.25" customHeight="1">
      <c r="B116" s="2"/>
      <c r="M116" s="18"/>
      <c r="P116" s="19"/>
      <c r="T116" s="2"/>
      <c r="U116" s="162"/>
      <c r="V116" s="162"/>
      <c r="W116" s="162"/>
      <c r="X116" s="162"/>
      <c r="Y116" s="9"/>
    </row>
    <row r="117" spans="2:39" ht="13.5" customHeight="1" thickBot="1">
      <c r="B117" s="2"/>
      <c r="C117" s="73"/>
      <c r="D117" s="394" t="s">
        <v>540</v>
      </c>
      <c r="M117" s="18"/>
      <c r="P117" s="19"/>
      <c r="T117" s="2"/>
      <c r="U117" s="162"/>
      <c r="V117" s="162"/>
      <c r="W117" s="162"/>
      <c r="X117" s="162"/>
      <c r="Y117" s="9"/>
    </row>
    <row r="118" spans="2:39" ht="15" customHeight="1" thickBot="1">
      <c r="B118" s="2"/>
      <c r="C118" s="31"/>
      <c r="D118" s="73" t="s">
        <v>485</v>
      </c>
      <c r="M118" s="18"/>
      <c r="P118" s="19"/>
      <c r="T118" s="2"/>
      <c r="U118" s="162"/>
      <c r="V118" s="162"/>
      <c r="W118" s="162"/>
      <c r="X118" s="162"/>
      <c r="Y118" s="9"/>
    </row>
    <row r="119" spans="2:39" ht="15" customHeight="1">
      <c r="B119" s="2"/>
      <c r="C119" s="363" t="s">
        <v>541</v>
      </c>
      <c r="L119" s="175"/>
      <c r="M119" s="175"/>
      <c r="N119" s="175"/>
      <c r="O119" s="175"/>
      <c r="P119" s="175"/>
      <c r="T119" s="2"/>
      <c r="U119" s="162"/>
      <c r="V119" s="162"/>
      <c r="W119" s="162"/>
      <c r="X119" s="162"/>
      <c r="Y119" s="9"/>
    </row>
    <row r="120" spans="2:39" ht="15" customHeight="1" thickBot="1">
      <c r="B120" s="2"/>
      <c r="D120" s="175"/>
      <c r="E120" s="1192"/>
      <c r="F120" s="1192"/>
      <c r="G120" s="1192"/>
      <c r="H120" s="1192"/>
      <c r="K120" s="897" t="s">
        <v>487</v>
      </c>
      <c r="L120" s="897"/>
      <c r="M120" s="897"/>
      <c r="N120" s="897"/>
      <c r="O120" s="897"/>
      <c r="P120" s="897"/>
      <c r="Q120" s="1321">
        <f>U28</f>
        <v>0</v>
      </c>
      <c r="R120" s="1321"/>
      <c r="S120" s="1" t="s">
        <v>386</v>
      </c>
      <c r="T120" s="8" t="s">
        <v>478</v>
      </c>
      <c r="U120" s="1319">
        <f>IF($C118=1,0,IF(C121="○",0,IF($U28&gt;19,538000,IF($U28&gt;1,269000,IF($U28=0,0,179000)))))</f>
        <v>0</v>
      </c>
      <c r="V120" s="1319"/>
      <c r="W120" s="1319"/>
      <c r="X120" s="1319"/>
      <c r="Y120" s="9" t="s">
        <v>479</v>
      </c>
    </row>
    <row r="121" spans="2:39" ht="15" customHeight="1" thickBot="1">
      <c r="B121" s="2"/>
      <c r="C121" s="176"/>
      <c r="D121" s="1193" t="s">
        <v>488</v>
      </c>
      <c r="E121" s="1193"/>
      <c r="F121" s="1193"/>
      <c r="G121" s="1193"/>
      <c r="H121" s="1193"/>
      <c r="I121" s="1193"/>
      <c r="J121" s="1193"/>
      <c r="K121" s="1193"/>
      <c r="L121" s="1193"/>
      <c r="M121" s="1193"/>
      <c r="N121" s="1193"/>
      <c r="O121" s="1193"/>
      <c r="P121" s="1193"/>
      <c r="Q121" s="1193"/>
      <c r="R121" s="1193"/>
      <c r="S121" s="1194"/>
      <c r="T121" s="8" t="s">
        <v>478</v>
      </c>
      <c r="U121" s="1319">
        <f>IF(C118=1,0,IF(C121="○",1076000,0))</f>
        <v>0</v>
      </c>
      <c r="V121" s="1319"/>
      <c r="W121" s="1319"/>
      <c r="X121" s="1319"/>
      <c r="Y121" s="9" t="s">
        <v>479</v>
      </c>
    </row>
    <row r="122" spans="2:39" ht="7.5" customHeight="1">
      <c r="B122" s="2"/>
      <c r="D122" s="1193"/>
      <c r="E122" s="1193"/>
      <c r="F122" s="1193"/>
      <c r="G122" s="1193"/>
      <c r="H122" s="1193"/>
      <c r="I122" s="1193"/>
      <c r="J122" s="1193"/>
      <c r="K122" s="1193"/>
      <c r="L122" s="1193"/>
      <c r="M122" s="1193"/>
      <c r="N122" s="1193"/>
      <c r="O122" s="1193"/>
      <c r="P122" s="1193"/>
      <c r="Q122" s="1193"/>
      <c r="R122" s="1193"/>
      <c r="S122" s="1194"/>
      <c r="T122" s="8"/>
      <c r="U122" s="357"/>
      <c r="V122" s="357"/>
      <c r="W122" s="357"/>
      <c r="X122" s="357"/>
      <c r="Y122" s="9"/>
    </row>
    <row r="123" spans="2:39" ht="15" customHeight="1">
      <c r="B123" s="2"/>
      <c r="D123" s="175"/>
      <c r="E123" s="175"/>
      <c r="T123" s="2"/>
      <c r="U123" s="162"/>
      <c r="V123" s="162"/>
      <c r="W123" s="162"/>
      <c r="X123" s="162"/>
      <c r="Y123" s="9"/>
    </row>
    <row r="124" spans="2:39" ht="15" customHeight="1">
      <c r="B124" s="2"/>
      <c r="C124" s="363" t="s">
        <v>542</v>
      </c>
      <c r="T124" s="8" t="s">
        <v>478</v>
      </c>
      <c r="U124" s="1319">
        <f>U125+U127</f>
        <v>0</v>
      </c>
      <c r="V124" s="1319"/>
      <c r="W124" s="1319"/>
      <c r="X124" s="1319"/>
      <c r="Y124" s="9" t="s">
        <v>479</v>
      </c>
    </row>
    <row r="125" spans="2:39" ht="15" customHeight="1">
      <c r="B125" s="2"/>
      <c r="D125" s="1" t="s">
        <v>490</v>
      </c>
      <c r="T125" s="8" t="s">
        <v>190</v>
      </c>
      <c r="U125" s="1319">
        <f>IF($I$7="",0,IF(C118=1,0,240000))</f>
        <v>0</v>
      </c>
      <c r="V125" s="1319"/>
      <c r="W125" s="1319"/>
      <c r="X125" s="1319"/>
      <c r="Y125" s="9" t="s">
        <v>191</v>
      </c>
      <c r="AJ125" s="1">
        <v>0</v>
      </c>
    </row>
    <row r="126" spans="2:39" ht="15" customHeight="1">
      <c r="B126" s="2"/>
      <c r="D126" s="1" t="s">
        <v>491</v>
      </c>
      <c r="T126" s="8"/>
      <c r="U126" s="357"/>
      <c r="V126" s="357"/>
      <c r="W126" s="357"/>
      <c r="X126" s="357"/>
      <c r="Y126" s="9"/>
    </row>
    <row r="127" spans="2:39" ht="15" customHeight="1">
      <c r="B127" s="2"/>
      <c r="E127" s="350"/>
      <c r="F127" s="350"/>
      <c r="G127" s="1320">
        <v>81000</v>
      </c>
      <c r="H127" s="1320"/>
      <c r="I127" s="1320"/>
      <c r="J127" s="1" t="s">
        <v>175</v>
      </c>
      <c r="K127" s="1" t="s">
        <v>474</v>
      </c>
      <c r="L127" s="1190" t="s">
        <v>492</v>
      </c>
      <c r="M127" s="1190"/>
      <c r="N127" s="1190"/>
      <c r="O127" s="1322">
        <v>0</v>
      </c>
      <c r="P127" s="1322"/>
      <c r="Q127" s="1" t="s">
        <v>493</v>
      </c>
      <c r="T127" s="8" t="s">
        <v>190</v>
      </c>
      <c r="U127" s="1319">
        <f>IF(C118=1,0,G127*O127)</f>
        <v>0</v>
      </c>
      <c r="V127" s="1319"/>
      <c r="W127" s="1319"/>
      <c r="X127" s="1319"/>
      <c r="Y127" s="9" t="s">
        <v>191</v>
      </c>
      <c r="AM127" s="155">
        <v>0</v>
      </c>
    </row>
    <row r="128" spans="2:39" ht="15" customHeight="1">
      <c r="B128" s="2"/>
      <c r="N128" s="12" t="s">
        <v>494</v>
      </c>
      <c r="T128" s="8"/>
      <c r="U128" s="357"/>
      <c r="V128" s="357"/>
      <c r="W128" s="357"/>
      <c r="X128" s="357"/>
      <c r="Y128" s="9"/>
      <c r="AM128" s="155">
        <v>1</v>
      </c>
    </row>
    <row r="129" spans="2:39" ht="15" customHeight="1">
      <c r="B129" s="2"/>
      <c r="C129" s="363" t="s">
        <v>543</v>
      </c>
      <c r="T129" s="2"/>
      <c r="U129" s="162"/>
      <c r="V129" s="162"/>
      <c r="W129" s="162"/>
      <c r="X129" s="162"/>
      <c r="Y129" s="9"/>
      <c r="AM129" s="155">
        <v>2</v>
      </c>
    </row>
    <row r="130" spans="2:39" ht="15.75" customHeight="1">
      <c r="B130" s="2"/>
      <c r="D130" s="18" t="s">
        <v>457</v>
      </c>
      <c r="E130" s="1320">
        <v>10000</v>
      </c>
      <c r="F130" s="1320"/>
      <c r="G130" s="1320"/>
      <c r="H130" s="1" t="s">
        <v>496</v>
      </c>
      <c r="K130" s="19" t="s">
        <v>195</v>
      </c>
      <c r="M130" s="1182" t="s">
        <v>497</v>
      </c>
      <c r="N130" s="1182"/>
      <c r="O130" s="1182"/>
      <c r="P130" s="1" t="s">
        <v>498</v>
      </c>
      <c r="Q130" s="1321">
        <f>U55</f>
        <v>0</v>
      </c>
      <c r="R130" s="1321"/>
      <c r="S130" s="1" t="s">
        <v>420</v>
      </c>
      <c r="T130" s="8" t="s">
        <v>478</v>
      </c>
      <c r="U130" s="1319">
        <f>+IF(C118=1,0,E130*Q130)</f>
        <v>0</v>
      </c>
      <c r="V130" s="1319"/>
      <c r="W130" s="1319"/>
      <c r="X130" s="1319"/>
      <c r="Y130" s="9" t="s">
        <v>479</v>
      </c>
    </row>
    <row r="131" spans="2:39" ht="15.75" customHeight="1">
      <c r="B131" s="2"/>
      <c r="D131" s="18"/>
      <c r="E131" s="348"/>
      <c r="F131" s="348"/>
      <c r="G131" s="348"/>
      <c r="K131" s="19"/>
      <c r="M131" s="20"/>
      <c r="N131" s="20"/>
      <c r="O131" s="20"/>
      <c r="Q131" s="348"/>
      <c r="R131" s="348"/>
      <c r="T131" s="8"/>
      <c r="U131" s="357"/>
      <c r="V131" s="357"/>
      <c r="W131" s="357"/>
      <c r="X131" s="357"/>
      <c r="Y131" s="9"/>
    </row>
    <row r="132" spans="2:39">
      <c r="B132" s="2"/>
      <c r="C132" s="1119" t="s">
        <v>544</v>
      </c>
      <c r="D132" s="1119"/>
      <c r="E132" s="1119"/>
      <c r="F132" s="1119"/>
      <c r="G132" s="1119"/>
      <c r="H132" s="1119"/>
      <c r="I132" s="1119"/>
      <c r="J132" s="1119"/>
      <c r="K132" s="1119"/>
      <c r="L132" s="1119"/>
      <c r="M132" s="1119"/>
      <c r="N132" s="1119"/>
      <c r="O132" s="1119"/>
      <c r="P132" s="178"/>
      <c r="Q132" s="28"/>
      <c r="R132" s="28"/>
      <c r="S132" s="168"/>
      <c r="T132" s="8"/>
      <c r="U132" s="1319"/>
      <c r="V132" s="1319"/>
      <c r="W132" s="1319"/>
      <c r="X132" s="1319"/>
      <c r="Y132" s="9"/>
    </row>
    <row r="133" spans="2:39" ht="16.5" customHeight="1">
      <c r="B133" s="2"/>
      <c r="C133" s="60"/>
      <c r="D133" s="1" t="s">
        <v>500</v>
      </c>
      <c r="F133" s="60"/>
      <c r="G133" s="60"/>
      <c r="H133" s="60"/>
      <c r="I133" s="60"/>
      <c r="J133" s="60"/>
      <c r="K133" s="60"/>
      <c r="L133" s="60"/>
      <c r="M133" s="60"/>
      <c r="N133" s="60"/>
      <c r="O133" s="60"/>
      <c r="P133" s="178"/>
      <c r="Q133" s="28"/>
      <c r="R133" s="28"/>
      <c r="S133" s="168"/>
      <c r="T133" s="8" t="s">
        <v>478</v>
      </c>
      <c r="U133" s="1319">
        <f>U134+U135</f>
        <v>0</v>
      </c>
      <c r="V133" s="1319"/>
      <c r="W133" s="1319"/>
      <c r="X133" s="1319"/>
      <c r="Y133" s="9" t="s">
        <v>479</v>
      </c>
    </row>
    <row r="134" spans="2:39" ht="25.5" customHeight="1">
      <c r="B134" s="2"/>
      <c r="E134" s="1182"/>
      <c r="F134" s="1182"/>
      <c r="G134" s="18" t="s">
        <v>457</v>
      </c>
      <c r="H134" s="1317">
        <v>120000</v>
      </c>
      <c r="I134" s="1317"/>
      <c r="J134" s="1" t="s">
        <v>501</v>
      </c>
      <c r="M134" s="28" t="s">
        <v>502</v>
      </c>
      <c r="N134" s="1153" t="s">
        <v>503</v>
      </c>
      <c r="O134" s="1184"/>
      <c r="P134" s="1184"/>
      <c r="Q134" s="1185">
        <f>U63</f>
        <v>0</v>
      </c>
      <c r="R134" s="1185"/>
      <c r="S134" s="168" t="s">
        <v>432</v>
      </c>
      <c r="T134" s="167" t="s">
        <v>190</v>
      </c>
      <c r="U134" s="1318">
        <f>H134*Q134</f>
        <v>0</v>
      </c>
      <c r="V134" s="1318"/>
      <c r="W134" s="1318"/>
      <c r="X134" s="1318"/>
      <c r="Y134" s="168" t="s">
        <v>191</v>
      </c>
    </row>
    <row r="135" spans="2:39" ht="25.5" customHeight="1">
      <c r="B135" s="2"/>
      <c r="E135" s="1182"/>
      <c r="F135" s="1182"/>
      <c r="G135" s="18" t="s">
        <v>457</v>
      </c>
      <c r="H135" s="1317">
        <v>30000</v>
      </c>
      <c r="I135" s="1317"/>
      <c r="J135" s="1" t="s">
        <v>496</v>
      </c>
      <c r="M135" s="28" t="s">
        <v>502</v>
      </c>
      <c r="N135" s="1153" t="s">
        <v>504</v>
      </c>
      <c r="O135" s="1184"/>
      <c r="P135" s="1184"/>
      <c r="Q135" s="1185">
        <f>U64</f>
        <v>0</v>
      </c>
      <c r="R135" s="1185"/>
      <c r="S135" s="168" t="s">
        <v>420</v>
      </c>
      <c r="T135" s="167" t="s">
        <v>190</v>
      </c>
      <c r="U135" s="1318">
        <f>H135*Q135</f>
        <v>0</v>
      </c>
      <c r="V135" s="1318"/>
      <c r="W135" s="1318"/>
      <c r="X135" s="1318"/>
      <c r="Y135" s="168" t="s">
        <v>191</v>
      </c>
    </row>
    <row r="136" spans="2:39" ht="12.75" customHeight="1">
      <c r="B136" s="2"/>
      <c r="E136" s="20"/>
      <c r="F136" s="20"/>
      <c r="G136" s="18"/>
      <c r="H136" s="362"/>
      <c r="I136" s="362"/>
      <c r="M136" s="28"/>
      <c r="N136" s="180"/>
      <c r="O136" s="178"/>
      <c r="P136" s="178"/>
      <c r="Q136" s="181"/>
      <c r="R136" s="181"/>
      <c r="S136" s="168"/>
      <c r="T136" s="167"/>
      <c r="U136" s="361"/>
      <c r="V136" s="361"/>
      <c r="W136" s="361"/>
      <c r="X136" s="361"/>
      <c r="Y136" s="168"/>
    </row>
    <row r="137" spans="2:39" ht="15" customHeight="1">
      <c r="B137" s="2"/>
      <c r="D137" s="1" t="s">
        <v>505</v>
      </c>
      <c r="F137" s="60"/>
      <c r="G137" s="60"/>
      <c r="H137" s="60"/>
      <c r="I137" s="60"/>
      <c r="J137" s="60"/>
      <c r="K137" s="60"/>
      <c r="L137" s="60"/>
      <c r="M137" s="60"/>
      <c r="N137" s="60"/>
      <c r="O137" s="60"/>
      <c r="P137" s="178"/>
      <c r="Q137" s="181"/>
      <c r="R137" s="181"/>
      <c r="S137" s="168"/>
      <c r="T137" s="8" t="s">
        <v>478</v>
      </c>
      <c r="U137" s="1319">
        <f>U138+U139</f>
        <v>0</v>
      </c>
      <c r="V137" s="1319"/>
      <c r="W137" s="1319"/>
      <c r="X137" s="1319"/>
      <c r="Y137" s="9" t="s">
        <v>479</v>
      </c>
    </row>
    <row r="138" spans="2:39" ht="27.75" customHeight="1">
      <c r="B138" s="2"/>
      <c r="E138" s="1182"/>
      <c r="F138" s="1182"/>
      <c r="G138" s="18" t="s">
        <v>457</v>
      </c>
      <c r="H138" s="1317">
        <v>20000</v>
      </c>
      <c r="I138" s="1317"/>
      <c r="J138" s="1" t="s">
        <v>501</v>
      </c>
      <c r="M138" s="28" t="s">
        <v>502</v>
      </c>
      <c r="N138" s="1153" t="s">
        <v>506</v>
      </c>
      <c r="O138" s="1184"/>
      <c r="P138" s="1184"/>
      <c r="Q138" s="1185">
        <f>U65</f>
        <v>0</v>
      </c>
      <c r="R138" s="1185"/>
      <c r="S138" s="168" t="s">
        <v>432</v>
      </c>
      <c r="T138" s="167" t="s">
        <v>190</v>
      </c>
      <c r="U138" s="1318">
        <f>H138*Q138</f>
        <v>0</v>
      </c>
      <c r="V138" s="1318"/>
      <c r="W138" s="1318"/>
      <c r="X138" s="1318"/>
      <c r="Y138" s="168" t="s">
        <v>191</v>
      </c>
    </row>
    <row r="139" spans="2:39" ht="27.75" customHeight="1">
      <c r="B139" s="2"/>
      <c r="E139" s="1182"/>
      <c r="F139" s="1182"/>
      <c r="G139" s="18" t="s">
        <v>457</v>
      </c>
      <c r="H139" s="1317">
        <v>5000</v>
      </c>
      <c r="I139" s="1317"/>
      <c r="J139" s="1" t="s">
        <v>496</v>
      </c>
      <c r="M139" s="28" t="s">
        <v>502</v>
      </c>
      <c r="N139" s="1153" t="s">
        <v>507</v>
      </c>
      <c r="O139" s="1184"/>
      <c r="P139" s="1184"/>
      <c r="Q139" s="1185">
        <f>U66</f>
        <v>0</v>
      </c>
      <c r="R139" s="1185"/>
      <c r="S139" s="168" t="s">
        <v>420</v>
      </c>
      <c r="T139" s="167" t="s">
        <v>190</v>
      </c>
      <c r="U139" s="1318">
        <f>H139*Q139</f>
        <v>0</v>
      </c>
      <c r="V139" s="1318"/>
      <c r="W139" s="1318"/>
      <c r="X139" s="1318"/>
      <c r="Y139" s="168" t="s">
        <v>191</v>
      </c>
    </row>
    <row r="140" spans="2:39" ht="13.5" customHeight="1">
      <c r="B140" s="2"/>
      <c r="E140" s="20"/>
      <c r="F140" s="20"/>
      <c r="G140" s="18"/>
      <c r="H140" s="362"/>
      <c r="I140" s="362"/>
      <c r="M140" s="28"/>
      <c r="N140" s="180"/>
      <c r="O140" s="178"/>
      <c r="P140" s="178"/>
      <c r="Q140" s="181"/>
      <c r="R140" s="181"/>
      <c r="S140" s="168"/>
      <c r="T140" s="167"/>
      <c r="U140" s="361"/>
      <c r="V140" s="361"/>
      <c r="W140" s="361"/>
      <c r="X140" s="361"/>
      <c r="Y140" s="168"/>
    </row>
    <row r="141" spans="2:39">
      <c r="B141" s="2"/>
      <c r="C141" s="1119" t="s">
        <v>545</v>
      </c>
      <c r="D141" s="1119"/>
      <c r="E141" s="1119"/>
      <c r="F141" s="1119"/>
      <c r="G141" s="1119"/>
      <c r="H141" s="1119"/>
      <c r="I141" s="1119"/>
      <c r="J141" s="1119"/>
      <c r="K141" s="1119"/>
      <c r="L141" s="1119"/>
      <c r="M141" s="1119"/>
      <c r="N141" s="1119"/>
      <c r="O141" s="1119"/>
      <c r="P141" s="178"/>
      <c r="Q141" s="181"/>
      <c r="R141" s="181"/>
      <c r="S141" s="168"/>
      <c r="T141" s="8"/>
      <c r="U141" s="1319"/>
      <c r="V141" s="1319"/>
      <c r="W141" s="1319"/>
      <c r="X141" s="1319"/>
      <c r="Y141" s="9"/>
    </row>
    <row r="142" spans="2:39" ht="14.25" customHeight="1">
      <c r="B142" s="2"/>
      <c r="C142" s="60"/>
      <c r="D142" s="1" t="s">
        <v>500</v>
      </c>
      <c r="F142" s="60"/>
      <c r="G142" s="60"/>
      <c r="H142" s="60"/>
      <c r="I142" s="60"/>
      <c r="J142" s="60"/>
      <c r="K142" s="60"/>
      <c r="L142" s="60"/>
      <c r="M142" s="60"/>
      <c r="N142" s="60"/>
      <c r="O142" s="60"/>
      <c r="P142" s="178"/>
      <c r="Q142" s="181"/>
      <c r="R142" s="181"/>
      <c r="S142" s="168"/>
      <c r="T142" s="8" t="s">
        <v>478</v>
      </c>
      <c r="U142" s="1319">
        <f>U143+U144</f>
        <v>0</v>
      </c>
      <c r="V142" s="1319"/>
      <c r="W142" s="1319"/>
      <c r="X142" s="1319"/>
      <c r="Y142" s="9" t="s">
        <v>479</v>
      </c>
    </row>
    <row r="143" spans="2:39" ht="25.5" customHeight="1">
      <c r="B143" s="2"/>
      <c r="E143" s="1182"/>
      <c r="F143" s="1182"/>
      <c r="G143" s="18" t="s">
        <v>457</v>
      </c>
      <c r="H143" s="1317">
        <v>120000</v>
      </c>
      <c r="I143" s="1317"/>
      <c r="J143" s="1" t="s">
        <v>501</v>
      </c>
      <c r="M143" s="28" t="s">
        <v>502</v>
      </c>
      <c r="N143" s="1153" t="s">
        <v>509</v>
      </c>
      <c r="O143" s="1184"/>
      <c r="P143" s="1184"/>
      <c r="Q143" s="1185">
        <f>U68</f>
        <v>0</v>
      </c>
      <c r="R143" s="1185"/>
      <c r="S143" s="168" t="s">
        <v>432</v>
      </c>
      <c r="T143" s="167" t="s">
        <v>190</v>
      </c>
      <c r="U143" s="1318">
        <f>H143*Q143</f>
        <v>0</v>
      </c>
      <c r="V143" s="1318"/>
      <c r="W143" s="1318"/>
      <c r="X143" s="1318"/>
      <c r="Y143" s="168" t="s">
        <v>191</v>
      </c>
    </row>
    <row r="144" spans="2:39" ht="25.5" customHeight="1">
      <c r="B144" s="2"/>
      <c r="E144" s="1182"/>
      <c r="F144" s="1182"/>
      <c r="G144" s="18" t="s">
        <v>457</v>
      </c>
      <c r="H144" s="1317">
        <v>30000</v>
      </c>
      <c r="I144" s="1317"/>
      <c r="J144" s="1" t="s">
        <v>496</v>
      </c>
      <c r="M144" s="28" t="s">
        <v>502</v>
      </c>
      <c r="N144" s="1153" t="s">
        <v>510</v>
      </c>
      <c r="O144" s="1184"/>
      <c r="P144" s="1184"/>
      <c r="Q144" s="1185">
        <f>U69</f>
        <v>0</v>
      </c>
      <c r="R144" s="1185"/>
      <c r="S144" s="168" t="s">
        <v>420</v>
      </c>
      <c r="T144" s="167" t="s">
        <v>190</v>
      </c>
      <c r="U144" s="1318">
        <f>H144*Q144</f>
        <v>0</v>
      </c>
      <c r="V144" s="1318"/>
      <c r="W144" s="1318"/>
      <c r="X144" s="1318"/>
      <c r="Y144" s="168" t="s">
        <v>191</v>
      </c>
    </row>
    <row r="145" spans="2:28" ht="14.25" customHeight="1">
      <c r="B145" s="2"/>
      <c r="E145" s="20"/>
      <c r="F145" s="20"/>
      <c r="G145" s="18"/>
      <c r="H145" s="362"/>
      <c r="I145" s="362"/>
      <c r="M145" s="28"/>
      <c r="N145" s="180"/>
      <c r="O145" s="178"/>
      <c r="P145" s="178"/>
      <c r="Q145" s="181"/>
      <c r="R145" s="181"/>
      <c r="S145" s="168"/>
      <c r="T145" s="167"/>
      <c r="U145" s="361"/>
      <c r="V145" s="361"/>
      <c r="W145" s="361"/>
      <c r="X145" s="361"/>
      <c r="Y145" s="168"/>
    </row>
    <row r="146" spans="2:28" ht="15" customHeight="1">
      <c r="B146" s="2"/>
      <c r="D146" s="1" t="s">
        <v>505</v>
      </c>
      <c r="F146" s="60"/>
      <c r="G146" s="60"/>
      <c r="H146" s="60"/>
      <c r="I146" s="60"/>
      <c r="J146" s="60"/>
      <c r="K146" s="60"/>
      <c r="L146" s="60"/>
      <c r="M146" s="60"/>
      <c r="N146" s="60"/>
      <c r="O146" s="60"/>
      <c r="P146" s="178"/>
      <c r="Q146" s="181"/>
      <c r="R146" s="181"/>
      <c r="S146" s="168"/>
      <c r="T146" s="8" t="s">
        <v>478</v>
      </c>
      <c r="U146" s="1319">
        <f>U147+U148</f>
        <v>0</v>
      </c>
      <c r="V146" s="1319"/>
      <c r="W146" s="1319"/>
      <c r="X146" s="1319"/>
      <c r="Y146" s="9" t="s">
        <v>479</v>
      </c>
    </row>
    <row r="147" spans="2:28" ht="27.75" customHeight="1">
      <c r="B147" s="2"/>
      <c r="E147" s="1182"/>
      <c r="F147" s="1182"/>
      <c r="G147" s="18" t="s">
        <v>457</v>
      </c>
      <c r="H147" s="1317">
        <v>20000</v>
      </c>
      <c r="I147" s="1317"/>
      <c r="J147" s="1" t="s">
        <v>501</v>
      </c>
      <c r="M147" s="28" t="s">
        <v>502</v>
      </c>
      <c r="N147" s="1153" t="s">
        <v>511</v>
      </c>
      <c r="O147" s="1184"/>
      <c r="P147" s="1184"/>
      <c r="Q147" s="1185">
        <f>U70</f>
        <v>0</v>
      </c>
      <c r="R147" s="1185"/>
      <c r="S147" s="168" t="s">
        <v>432</v>
      </c>
      <c r="T147" s="167" t="s">
        <v>190</v>
      </c>
      <c r="U147" s="1318">
        <f>H147*Q147</f>
        <v>0</v>
      </c>
      <c r="V147" s="1318"/>
      <c r="W147" s="1318"/>
      <c r="X147" s="1318"/>
      <c r="Y147" s="168" t="s">
        <v>191</v>
      </c>
    </row>
    <row r="148" spans="2:28" ht="27.75" customHeight="1">
      <c r="B148" s="2"/>
      <c r="E148" s="1182"/>
      <c r="F148" s="1182"/>
      <c r="G148" s="18" t="s">
        <v>457</v>
      </c>
      <c r="H148" s="1317">
        <v>5000</v>
      </c>
      <c r="I148" s="1317"/>
      <c r="J148" s="1" t="s">
        <v>496</v>
      </c>
      <c r="M148" s="28" t="s">
        <v>502</v>
      </c>
      <c r="N148" s="1153" t="s">
        <v>512</v>
      </c>
      <c r="O148" s="1184"/>
      <c r="P148" s="1184"/>
      <c r="Q148" s="1185">
        <f>U71</f>
        <v>0</v>
      </c>
      <c r="R148" s="1185"/>
      <c r="S148" s="168" t="s">
        <v>420</v>
      </c>
      <c r="T148" s="167" t="s">
        <v>190</v>
      </c>
      <c r="U148" s="1318">
        <f>H148*Q148</f>
        <v>0</v>
      </c>
      <c r="V148" s="1318"/>
      <c r="W148" s="1318"/>
      <c r="X148" s="1318"/>
      <c r="Y148" s="168" t="s">
        <v>191</v>
      </c>
    </row>
    <row r="149" spans="2:28" ht="8.25" customHeight="1">
      <c r="B149" s="2"/>
      <c r="C149" s="1169"/>
      <c r="D149" s="1169"/>
      <c r="E149" s="1169"/>
      <c r="F149" s="1169"/>
      <c r="G149" s="1169"/>
      <c r="H149" s="1169"/>
      <c r="I149" s="1169"/>
      <c r="J149" s="1169"/>
      <c r="K149" s="1169"/>
      <c r="L149" s="1169"/>
      <c r="M149" s="1169"/>
      <c r="N149" s="1169"/>
      <c r="O149" s="1169"/>
      <c r="P149" s="348"/>
      <c r="Q149" s="348"/>
      <c r="R149" s="348"/>
      <c r="S149" s="9"/>
      <c r="T149" s="8"/>
      <c r="U149" s="357"/>
      <c r="V149" s="357"/>
      <c r="W149" s="357"/>
      <c r="X149" s="357"/>
      <c r="Y149" s="9"/>
    </row>
    <row r="150" spans="2:28" ht="9" customHeight="1">
      <c r="B150" s="2"/>
      <c r="D150" s="19"/>
      <c r="E150" s="20"/>
      <c r="F150" s="20"/>
      <c r="G150" s="18"/>
      <c r="H150" s="362"/>
      <c r="I150" s="362"/>
      <c r="M150" s="108"/>
      <c r="N150" s="183"/>
      <c r="O150" s="70"/>
      <c r="P150" s="70"/>
      <c r="Q150" s="28"/>
      <c r="R150" s="28"/>
      <c r="T150" s="167"/>
      <c r="U150" s="361"/>
      <c r="V150" s="361"/>
      <c r="W150" s="361"/>
      <c r="X150" s="361"/>
      <c r="Y150" s="168"/>
    </row>
    <row r="151" spans="2:28" ht="15" customHeight="1">
      <c r="B151" s="2"/>
      <c r="K151" s="1" t="s">
        <v>513</v>
      </c>
      <c r="P151" s="130"/>
      <c r="Q151" s="19"/>
      <c r="R151" s="19"/>
      <c r="S151" s="93"/>
      <c r="T151" s="8" t="s">
        <v>478</v>
      </c>
      <c r="U151" s="1316" t="e">
        <f>IF(P160="〇",(U76+U105+U109+U114+U120+U121+U124+U130+U133+U137+U142+U146)*0.8,U76+U105+U109+U114+U120+U121+U124+U130+U133+U137+U142+U146)</f>
        <v>#VALUE!</v>
      </c>
      <c r="V151" s="1316"/>
      <c r="W151" s="1316"/>
      <c r="X151" s="1316"/>
      <c r="Y151" s="9" t="s">
        <v>479</v>
      </c>
      <c r="AB151" s="82" t="e">
        <f>U151</f>
        <v>#VALUE!</v>
      </c>
    </row>
    <row r="152" spans="2:28" ht="6" customHeight="1" thickBot="1">
      <c r="B152" s="184"/>
      <c r="C152" s="185"/>
      <c r="D152" s="185"/>
      <c r="E152" s="185"/>
      <c r="F152" s="185"/>
      <c r="G152" s="185"/>
      <c r="H152" s="185"/>
      <c r="I152" s="185"/>
      <c r="J152" s="185"/>
      <c r="K152" s="185"/>
      <c r="L152" s="185"/>
      <c r="M152" s="185"/>
      <c r="N152" s="185"/>
      <c r="O152" s="185"/>
      <c r="P152" s="185"/>
      <c r="Q152" s="185"/>
      <c r="R152" s="185"/>
      <c r="S152" s="186"/>
      <c r="T152" s="184"/>
      <c r="U152" s="185"/>
      <c r="V152" s="185"/>
      <c r="W152" s="185"/>
      <c r="X152" s="185"/>
      <c r="Y152" s="186"/>
    </row>
    <row r="153" spans="2:28" ht="30" customHeight="1" thickTop="1">
      <c r="B153" s="1170" t="s">
        <v>514</v>
      </c>
      <c r="C153" s="1171"/>
      <c r="D153" s="1171"/>
      <c r="E153" s="1171"/>
      <c r="F153" s="1171"/>
      <c r="G153" s="1171"/>
      <c r="H153" s="1171"/>
      <c r="I153" s="1174"/>
      <c r="J153" s="1174"/>
      <c r="K153" s="1174"/>
      <c r="L153" s="1174"/>
      <c r="M153" s="1174"/>
      <c r="N153" s="1175"/>
      <c r="O153" s="1175"/>
      <c r="P153" s="1175"/>
      <c r="Q153" s="1175"/>
      <c r="R153" s="1175"/>
      <c r="S153" s="32"/>
      <c r="T153" s="1176" t="s">
        <v>515</v>
      </c>
      <c r="U153" s="1177"/>
      <c r="V153" s="1177"/>
      <c r="W153" s="1177"/>
      <c r="X153" s="1177"/>
      <c r="Y153" s="1178"/>
    </row>
    <row r="154" spans="2:28" ht="30" customHeight="1" thickBot="1">
      <c r="B154" s="1172"/>
      <c r="C154" s="1173"/>
      <c r="D154" s="1173"/>
      <c r="E154" s="1173"/>
      <c r="F154" s="1173"/>
      <c r="G154" s="1173"/>
      <c r="H154" s="1179" t="s">
        <v>516</v>
      </c>
      <c r="I154" s="1180"/>
      <c r="J154" s="1180"/>
      <c r="K154" s="1180"/>
      <c r="L154" s="1180"/>
      <c r="M154" s="1180"/>
      <c r="N154" s="1181">
        <f>'第2号様式別紙2-3（臨床研修（医師）事業計画書）'!F10</f>
        <v>0</v>
      </c>
      <c r="O154" s="1181"/>
      <c r="P154" s="1181"/>
      <c r="Q154" s="1181"/>
      <c r="R154" s="1181"/>
      <c r="S154" s="9" t="s">
        <v>175</v>
      </c>
      <c r="T154" s="1158"/>
      <c r="U154" s="1159"/>
      <c r="V154" s="1159"/>
      <c r="W154" s="1159"/>
      <c r="X154" s="1159"/>
      <c r="Y154" s="1160"/>
      <c r="AB154" s="187" t="e">
        <f>U151</f>
        <v>#VALUE!</v>
      </c>
    </row>
    <row r="155" spans="2:28" ht="17.25" customHeight="1">
      <c r="B155" s="33"/>
      <c r="C155" s="34"/>
      <c r="D155" s="34"/>
      <c r="E155" s="34"/>
      <c r="F155" s="34"/>
      <c r="G155" s="34"/>
      <c r="H155" s="34"/>
      <c r="I155" s="34"/>
      <c r="J155" s="97" t="s">
        <v>546</v>
      </c>
      <c r="S155" s="9"/>
      <c r="T155" s="8" t="s">
        <v>478</v>
      </c>
      <c r="U155" s="1314">
        <f>ROUNDDOWN(IF(N154&gt;7200000,U151*0.8,0),0)</f>
        <v>0</v>
      </c>
      <c r="V155" s="1314"/>
      <c r="W155" s="1314"/>
      <c r="X155" s="1314"/>
      <c r="Y155" s="9" t="s">
        <v>479</v>
      </c>
      <c r="AB155" s="187">
        <f>U155</f>
        <v>0</v>
      </c>
    </row>
    <row r="156" spans="2:28" ht="28.5" customHeight="1">
      <c r="B156" s="11"/>
      <c r="C156" s="35"/>
      <c r="D156" s="35"/>
      <c r="E156" s="35"/>
      <c r="F156" s="35"/>
      <c r="G156" s="35"/>
      <c r="H156" s="1156" t="s">
        <v>547</v>
      </c>
      <c r="I156" s="1156"/>
      <c r="J156" s="1156"/>
      <c r="K156" s="1156"/>
      <c r="L156" s="1156"/>
      <c r="M156" s="1156"/>
      <c r="N156" s="1156"/>
      <c r="O156" s="1156"/>
      <c r="P156" s="1156"/>
      <c r="Q156" s="1156"/>
      <c r="R156" s="1156"/>
      <c r="S156" s="1157"/>
      <c r="T156" s="1158" t="s">
        <v>519</v>
      </c>
      <c r="U156" s="1159"/>
      <c r="V156" s="1159"/>
      <c r="W156" s="1159"/>
      <c r="X156" s="1159"/>
      <c r="Y156" s="1160"/>
      <c r="AB156" s="82">
        <f>U158</f>
        <v>0</v>
      </c>
    </row>
    <row r="157" spans="2:28" ht="30" customHeight="1">
      <c r="B157" s="1161" t="s">
        <v>520</v>
      </c>
      <c r="C157" s="1162"/>
      <c r="D157" s="1162"/>
      <c r="E157" s="1162"/>
      <c r="F157" s="1162"/>
      <c r="G157" s="1162"/>
      <c r="H157" s="1165"/>
      <c r="I157" s="1165"/>
      <c r="J157" s="1165"/>
      <c r="K157" s="36"/>
      <c r="L157" s="36"/>
      <c r="M157" s="36"/>
      <c r="N157" s="37"/>
      <c r="O157" s="37"/>
      <c r="P157" s="37"/>
      <c r="Q157" s="37"/>
      <c r="R157" s="37"/>
      <c r="S157" s="38"/>
      <c r="T157" s="1158"/>
      <c r="U157" s="1159"/>
      <c r="V157" s="1159"/>
      <c r="W157" s="1159"/>
      <c r="X157" s="1159"/>
      <c r="Y157" s="1160"/>
    </row>
    <row r="158" spans="2:28" ht="30" customHeight="1" thickBot="1">
      <c r="B158" s="1163"/>
      <c r="C158" s="1164"/>
      <c r="D158" s="1164"/>
      <c r="E158" s="1164"/>
      <c r="F158" s="1164"/>
      <c r="G158" s="1164"/>
      <c r="H158" s="1166"/>
      <c r="I158" s="1167"/>
      <c r="J158" s="1167"/>
      <c r="K158" s="1167"/>
      <c r="L158" s="1167"/>
      <c r="M158" s="1167"/>
      <c r="N158" s="1168"/>
      <c r="O158" s="1168"/>
      <c r="P158" s="1168"/>
      <c r="Q158" s="1168"/>
      <c r="R158" s="1168"/>
      <c r="S158" s="9" t="s">
        <v>384</v>
      </c>
      <c r="T158" s="8" t="s">
        <v>478</v>
      </c>
      <c r="U158" s="1314">
        <f>ROUNDDOWN(IF(AND(N154&gt;6300000,N154&lt;=7200000),U151*0.9,0),0)</f>
        <v>0</v>
      </c>
      <c r="V158" s="1314"/>
      <c r="W158" s="1314"/>
      <c r="X158" s="1314"/>
      <c r="Y158" s="9" t="s">
        <v>479</v>
      </c>
    </row>
    <row r="159" spans="2:28" ht="43.5" customHeight="1">
      <c r="B159" s="1152" t="s">
        <v>521</v>
      </c>
      <c r="C159" s="1153"/>
      <c r="D159" s="1153"/>
      <c r="E159" s="1153"/>
      <c r="F159" s="1153"/>
      <c r="G159" s="1153"/>
      <c r="H159" s="1153"/>
      <c r="I159" s="1153"/>
      <c r="J159" s="1153"/>
      <c r="K159" s="1153"/>
      <c r="L159" s="1153"/>
      <c r="M159" s="1153"/>
      <c r="N159" s="1153"/>
      <c r="O159" s="1153"/>
      <c r="P159" s="1153"/>
      <c r="Q159" s="1153"/>
      <c r="R159" s="1153"/>
      <c r="S159" s="1154"/>
      <c r="T159" s="8"/>
      <c r="U159" s="351"/>
      <c r="V159" s="351"/>
      <c r="W159" s="351"/>
      <c r="X159" s="351"/>
      <c r="Y159" s="9"/>
    </row>
    <row r="160" spans="2:28" ht="31.5" customHeight="1">
      <c r="B160" s="1250" t="s">
        <v>548</v>
      </c>
      <c r="C160" s="1225"/>
      <c r="D160" s="1225"/>
      <c r="E160" s="1225"/>
      <c r="F160" s="1225"/>
      <c r="G160" s="1225"/>
      <c r="H160" s="1225"/>
      <c r="I160" s="1225"/>
      <c r="J160" s="1225"/>
      <c r="K160" s="1225"/>
      <c r="L160" s="1225"/>
      <c r="M160" s="1225"/>
      <c r="N160" s="1225"/>
      <c r="O160" s="180"/>
      <c r="P160" s="1315"/>
      <c r="Q160" s="1315"/>
      <c r="R160" s="180"/>
      <c r="S160" s="541"/>
      <c r="T160" s="8"/>
      <c r="U160" s="351"/>
      <c r="V160" s="351"/>
      <c r="W160" s="351"/>
      <c r="X160" s="351"/>
      <c r="Y160" s="9"/>
    </row>
    <row r="161" spans="2:25" ht="9.6" customHeight="1">
      <c r="B161" s="606"/>
      <c r="C161" s="605"/>
      <c r="D161" s="605"/>
      <c r="E161" s="605"/>
      <c r="F161" s="605"/>
      <c r="G161" s="605"/>
      <c r="H161" s="605"/>
      <c r="I161" s="605"/>
      <c r="J161" s="605"/>
      <c r="K161" s="605"/>
      <c r="L161" s="605"/>
      <c r="M161" s="605"/>
      <c r="N161" s="605"/>
      <c r="O161" s="592"/>
      <c r="P161" s="742"/>
      <c r="Q161" s="742"/>
      <c r="R161" s="592"/>
      <c r="S161" s="593"/>
      <c r="T161" s="8"/>
      <c r="U161" s="351"/>
      <c r="V161" s="351"/>
      <c r="W161" s="351"/>
      <c r="X161" s="351"/>
      <c r="Y161" s="9"/>
    </row>
    <row r="162" spans="2:25" ht="31.5" customHeight="1">
      <c r="B162" s="1310" t="s">
        <v>734</v>
      </c>
      <c r="C162" s="1311"/>
      <c r="D162" s="1311"/>
      <c r="E162" s="1311"/>
      <c r="F162" s="1311"/>
      <c r="G162" s="1311"/>
      <c r="H162" s="1311"/>
      <c r="I162" s="1311"/>
      <c r="J162" s="1311"/>
      <c r="K162" s="1311"/>
      <c r="L162" s="1311"/>
      <c r="M162" s="1311"/>
      <c r="N162" s="1311"/>
      <c r="O162" s="41"/>
      <c r="P162" s="1312"/>
      <c r="Q162" s="1313"/>
      <c r="R162" s="41"/>
      <c r="S162" s="42"/>
      <c r="T162" s="11"/>
      <c r="U162" s="35"/>
      <c r="V162" s="35"/>
      <c r="W162" s="35"/>
      <c r="X162" s="35"/>
      <c r="Y162" s="43"/>
    </row>
    <row r="163" spans="2:25" ht="15.75" customHeight="1">
      <c r="B163" s="188" t="s">
        <v>215</v>
      </c>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row>
    <row r="164" spans="2:25" ht="11.1" customHeight="1">
      <c r="B164" s="190"/>
      <c r="C164" s="190"/>
      <c r="D164" s="190"/>
      <c r="E164" s="190"/>
      <c r="F164" s="190"/>
      <c r="G164" s="190"/>
      <c r="H164" s="190"/>
      <c r="I164" s="190"/>
      <c r="J164" s="190"/>
      <c r="K164" s="190"/>
      <c r="L164" s="190"/>
      <c r="M164" s="190"/>
      <c r="N164" s="190"/>
      <c r="O164" s="190"/>
      <c r="P164" s="190"/>
      <c r="Q164" s="190"/>
      <c r="R164" s="190"/>
      <c r="S164" s="190"/>
      <c r="T164" s="190"/>
      <c r="U164" s="190"/>
      <c r="V164" s="190"/>
      <c r="W164" s="190"/>
      <c r="X164" s="190"/>
      <c r="Y164" s="190"/>
    </row>
    <row r="165" spans="2:25" ht="11.25" customHeight="1">
      <c r="B165" s="190"/>
      <c r="C165" s="190"/>
      <c r="D165" s="190"/>
      <c r="E165" s="190"/>
      <c r="F165" s="190"/>
      <c r="G165" s="190"/>
      <c r="H165" s="190"/>
      <c r="I165" s="190"/>
      <c r="J165" s="190"/>
      <c r="K165" s="190"/>
      <c r="L165" s="190"/>
      <c r="M165" s="190"/>
      <c r="N165" s="190"/>
      <c r="O165" s="190"/>
      <c r="P165" s="190"/>
      <c r="Q165" s="190"/>
      <c r="R165" s="190"/>
      <c r="S165" s="190"/>
      <c r="T165" s="190"/>
      <c r="U165" s="190"/>
      <c r="V165" s="190"/>
      <c r="W165" s="190"/>
      <c r="X165" s="190"/>
      <c r="Y165" s="190"/>
    </row>
  </sheetData>
  <mergeCells count="245">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V17:X17"/>
    <mergeCell ref="B20:Y20"/>
    <mergeCell ref="J25:M25"/>
    <mergeCell ref="T25:X25"/>
    <mergeCell ref="J40:M40"/>
    <mergeCell ref="U40:X40"/>
    <mergeCell ref="U41:X41"/>
    <mergeCell ref="U42:X42"/>
    <mergeCell ref="B44:Y44"/>
    <mergeCell ref="J26:M26"/>
    <mergeCell ref="T26:X26"/>
    <mergeCell ref="U27:X27"/>
    <mergeCell ref="U28:X28"/>
    <mergeCell ref="J31:M31"/>
    <mergeCell ref="T31:X31"/>
    <mergeCell ref="M17:O17"/>
    <mergeCell ref="Q17:S17"/>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B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B87:C87"/>
    <mergeCell ref="E87:G87"/>
    <mergeCell ref="M87:P87"/>
    <mergeCell ref="Q87:R87"/>
    <mergeCell ref="B90:S90"/>
    <mergeCell ref="B91:C91"/>
    <mergeCell ref="E91:G91"/>
    <mergeCell ref="M91:P91"/>
    <mergeCell ref="Q91:R9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AA114:AE114"/>
    <mergeCell ref="E115:G115"/>
    <mergeCell ref="M115:N115"/>
    <mergeCell ref="Q115:R115"/>
    <mergeCell ref="AA115:AE115"/>
    <mergeCell ref="E120:H120"/>
    <mergeCell ref="K120:P120"/>
    <mergeCell ref="Q120:R120"/>
    <mergeCell ref="U120:X120"/>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8:F138"/>
    <mergeCell ref="H138:I138"/>
    <mergeCell ref="N138:P138"/>
    <mergeCell ref="Q138:R138"/>
    <mergeCell ref="U138:X138"/>
    <mergeCell ref="E139:F139"/>
    <mergeCell ref="H139:I139"/>
    <mergeCell ref="N139:P139"/>
    <mergeCell ref="Q139:R139"/>
    <mergeCell ref="U139:X139"/>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B162:N162"/>
    <mergeCell ref="P162:Q162"/>
    <mergeCell ref="B159:S159"/>
    <mergeCell ref="U155:X155"/>
    <mergeCell ref="H156:S156"/>
    <mergeCell ref="T156:Y157"/>
    <mergeCell ref="B157:G158"/>
    <mergeCell ref="H157:J157"/>
    <mergeCell ref="H158:M158"/>
    <mergeCell ref="N158:R158"/>
    <mergeCell ref="U158:X158"/>
    <mergeCell ref="P160:Q160"/>
    <mergeCell ref="B160:N160"/>
  </mergeCells>
  <phoneticPr fontId="4"/>
  <conditionalFormatting sqref="C112">
    <cfRule type="containsBlanks" dxfId="116" priority="19">
      <formula>LEN(TRIM(C112))=0</formula>
    </cfRule>
  </conditionalFormatting>
  <conditionalFormatting sqref="C114">
    <cfRule type="containsBlanks" dxfId="115" priority="18">
      <formula>LEN(TRIM(C114))=0</formula>
    </cfRule>
  </conditionalFormatting>
  <conditionalFormatting sqref="C118">
    <cfRule type="containsBlanks" dxfId="114" priority="17">
      <formula>LEN(TRIM(C118))=0</formula>
    </cfRule>
  </conditionalFormatting>
  <conditionalFormatting sqref="C121">
    <cfRule type="containsBlanks" dxfId="113" priority="16">
      <formula>LEN(TRIM(C121))=0</formula>
    </cfRule>
  </conditionalFormatting>
  <conditionalFormatting sqref="F48 B48">
    <cfRule type="containsBlanks" dxfId="112" priority="13">
      <formula>LEN(TRIM(B48))=0</formula>
    </cfRule>
  </conditionalFormatting>
  <conditionalFormatting sqref="I7">
    <cfRule type="containsBlanks" dxfId="110" priority="22" stopIfTrue="1">
      <formula>LEN(TRIM(I7))=0</formula>
    </cfRule>
  </conditionalFormatting>
  <conditionalFormatting sqref="J39:M40 U39:X40">
    <cfRule type="containsBlanks" dxfId="108" priority="25">
      <formula>LEN(TRIM(J39))=0</formula>
    </cfRule>
  </conditionalFormatting>
  <conditionalFormatting sqref="K76 N76">
    <cfRule type="containsBlanks" dxfId="106" priority="20" stopIfTrue="1">
      <formula>LEN(TRIM(K76))=0</formula>
    </cfRule>
  </conditionalFormatting>
  <conditionalFormatting sqref="N158:R158">
    <cfRule type="containsBlanks" dxfId="105" priority="26">
      <formula>LEN(TRIM(N158))=0</formula>
    </cfRule>
  </conditionalFormatting>
  <conditionalFormatting sqref="N6:Y6">
    <cfRule type="containsBlanks" dxfId="104" priority="23" stopIfTrue="1">
      <formula>LEN(TRIM(N6))=0</formula>
    </cfRule>
  </conditionalFormatting>
  <conditionalFormatting sqref="O127:P127">
    <cfRule type="containsBlanks" dxfId="103" priority="15">
      <formula>LEN(TRIM(O127))=0</formula>
    </cfRule>
  </conditionalFormatting>
  <conditionalFormatting sqref="P160:Q160">
    <cfRule type="containsBlanks" dxfId="102" priority="27">
      <formula>LEN(TRIM(P160))=0</formula>
    </cfRule>
  </conditionalFormatting>
  <conditionalFormatting sqref="P162:Q162">
    <cfRule type="containsBlanks" dxfId="101" priority="1">
      <formula>LEN(TRIM(P162))=0</formula>
    </cfRule>
  </conditionalFormatting>
  <conditionalFormatting sqref="V59:Y62">
    <cfRule type="containsBlanks" dxfId="98" priority="21" stopIfTrue="1">
      <formula>LEN(TRIM(V59))=0</formula>
    </cfRule>
  </conditionalFormatting>
  <dataValidations count="7">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5:P65665 JK65665:JL65665 TG65665:TH65665 ADC65665:ADD65665 AMY65665:AMZ65665 AWU65665:AWV65665 BGQ65665:BGR65665 BQM65665:BQN65665 CAI65665:CAJ65665 CKE65665:CKF65665 CUA65665:CUB65665 DDW65665:DDX65665 DNS65665:DNT65665 DXO65665:DXP65665 EHK65665:EHL65665 ERG65665:ERH65665 FBC65665:FBD65665 FKY65665:FKZ65665 FUU65665:FUV65665 GEQ65665:GER65665 GOM65665:GON65665 GYI65665:GYJ65665 HIE65665:HIF65665 HSA65665:HSB65665 IBW65665:IBX65665 ILS65665:ILT65665 IVO65665:IVP65665 JFK65665:JFL65665 JPG65665:JPH65665 JZC65665:JZD65665 KIY65665:KIZ65665 KSU65665:KSV65665 LCQ65665:LCR65665 LMM65665:LMN65665 LWI65665:LWJ65665 MGE65665:MGF65665 MQA65665:MQB65665 MZW65665:MZX65665 NJS65665:NJT65665 NTO65665:NTP65665 ODK65665:ODL65665 ONG65665:ONH65665 OXC65665:OXD65665 PGY65665:PGZ65665 PQU65665:PQV65665 QAQ65665:QAR65665 QKM65665:QKN65665 QUI65665:QUJ65665 REE65665:REF65665 ROA65665:ROB65665 RXW65665:RXX65665 SHS65665:SHT65665 SRO65665:SRP65665 TBK65665:TBL65665 TLG65665:TLH65665 TVC65665:TVD65665 UEY65665:UEZ65665 UOU65665:UOV65665 UYQ65665:UYR65665 VIM65665:VIN65665 VSI65665:VSJ65665 WCE65665:WCF65665 WMA65665:WMB65665 WVW65665:WVX65665 O131201:P131201 JK131201:JL131201 TG131201:TH131201 ADC131201:ADD131201 AMY131201:AMZ131201 AWU131201:AWV131201 BGQ131201:BGR131201 BQM131201:BQN131201 CAI131201:CAJ131201 CKE131201:CKF131201 CUA131201:CUB131201 DDW131201:DDX131201 DNS131201:DNT131201 DXO131201:DXP131201 EHK131201:EHL131201 ERG131201:ERH131201 FBC131201:FBD131201 FKY131201:FKZ131201 FUU131201:FUV131201 GEQ131201:GER131201 GOM131201:GON131201 GYI131201:GYJ131201 HIE131201:HIF131201 HSA131201:HSB131201 IBW131201:IBX131201 ILS131201:ILT131201 IVO131201:IVP131201 JFK131201:JFL131201 JPG131201:JPH131201 JZC131201:JZD131201 KIY131201:KIZ131201 KSU131201:KSV131201 LCQ131201:LCR131201 LMM131201:LMN131201 LWI131201:LWJ131201 MGE131201:MGF131201 MQA131201:MQB131201 MZW131201:MZX131201 NJS131201:NJT131201 NTO131201:NTP131201 ODK131201:ODL131201 ONG131201:ONH131201 OXC131201:OXD131201 PGY131201:PGZ131201 PQU131201:PQV131201 QAQ131201:QAR131201 QKM131201:QKN131201 QUI131201:QUJ131201 REE131201:REF131201 ROA131201:ROB131201 RXW131201:RXX131201 SHS131201:SHT131201 SRO131201:SRP131201 TBK131201:TBL131201 TLG131201:TLH131201 TVC131201:TVD131201 UEY131201:UEZ131201 UOU131201:UOV131201 UYQ131201:UYR131201 VIM131201:VIN131201 VSI131201:VSJ131201 WCE131201:WCF131201 WMA131201:WMB131201 WVW131201:WVX131201 O196737:P196737 JK196737:JL196737 TG196737:TH196737 ADC196737:ADD196737 AMY196737:AMZ196737 AWU196737:AWV196737 BGQ196737:BGR196737 BQM196737:BQN196737 CAI196737:CAJ196737 CKE196737:CKF196737 CUA196737:CUB196737 DDW196737:DDX196737 DNS196737:DNT196737 DXO196737:DXP196737 EHK196737:EHL196737 ERG196737:ERH196737 FBC196737:FBD196737 FKY196737:FKZ196737 FUU196737:FUV196737 GEQ196737:GER196737 GOM196737:GON196737 GYI196737:GYJ196737 HIE196737:HIF196737 HSA196737:HSB196737 IBW196737:IBX196737 ILS196737:ILT196737 IVO196737:IVP196737 JFK196737:JFL196737 JPG196737:JPH196737 JZC196737:JZD196737 KIY196737:KIZ196737 KSU196737:KSV196737 LCQ196737:LCR196737 LMM196737:LMN196737 LWI196737:LWJ196737 MGE196737:MGF196737 MQA196737:MQB196737 MZW196737:MZX196737 NJS196737:NJT196737 NTO196737:NTP196737 ODK196737:ODL196737 ONG196737:ONH196737 OXC196737:OXD196737 PGY196737:PGZ196737 PQU196737:PQV196737 QAQ196737:QAR196737 QKM196737:QKN196737 QUI196737:QUJ196737 REE196737:REF196737 ROA196737:ROB196737 RXW196737:RXX196737 SHS196737:SHT196737 SRO196737:SRP196737 TBK196737:TBL196737 TLG196737:TLH196737 TVC196737:TVD196737 UEY196737:UEZ196737 UOU196737:UOV196737 UYQ196737:UYR196737 VIM196737:VIN196737 VSI196737:VSJ196737 WCE196737:WCF196737 WMA196737:WMB196737 WVW196737:WVX196737 O262273:P262273 JK262273:JL262273 TG262273:TH262273 ADC262273:ADD262273 AMY262273:AMZ262273 AWU262273:AWV262273 BGQ262273:BGR262273 BQM262273:BQN262273 CAI262273:CAJ262273 CKE262273:CKF262273 CUA262273:CUB262273 DDW262273:DDX262273 DNS262273:DNT262273 DXO262273:DXP262273 EHK262273:EHL262273 ERG262273:ERH262273 FBC262273:FBD262273 FKY262273:FKZ262273 FUU262273:FUV262273 GEQ262273:GER262273 GOM262273:GON262273 GYI262273:GYJ262273 HIE262273:HIF262273 HSA262273:HSB262273 IBW262273:IBX262273 ILS262273:ILT262273 IVO262273:IVP262273 JFK262273:JFL262273 JPG262273:JPH262273 JZC262273:JZD262273 KIY262273:KIZ262273 KSU262273:KSV262273 LCQ262273:LCR262273 LMM262273:LMN262273 LWI262273:LWJ262273 MGE262273:MGF262273 MQA262273:MQB262273 MZW262273:MZX262273 NJS262273:NJT262273 NTO262273:NTP262273 ODK262273:ODL262273 ONG262273:ONH262273 OXC262273:OXD262273 PGY262273:PGZ262273 PQU262273:PQV262273 QAQ262273:QAR262273 QKM262273:QKN262273 QUI262273:QUJ262273 REE262273:REF262273 ROA262273:ROB262273 RXW262273:RXX262273 SHS262273:SHT262273 SRO262273:SRP262273 TBK262273:TBL262273 TLG262273:TLH262273 TVC262273:TVD262273 UEY262273:UEZ262273 UOU262273:UOV262273 UYQ262273:UYR262273 VIM262273:VIN262273 VSI262273:VSJ262273 WCE262273:WCF262273 WMA262273:WMB262273 WVW262273:WVX262273 O327809:P327809 JK327809:JL327809 TG327809:TH327809 ADC327809:ADD327809 AMY327809:AMZ327809 AWU327809:AWV327809 BGQ327809:BGR327809 BQM327809:BQN327809 CAI327809:CAJ327809 CKE327809:CKF327809 CUA327809:CUB327809 DDW327809:DDX327809 DNS327809:DNT327809 DXO327809:DXP327809 EHK327809:EHL327809 ERG327809:ERH327809 FBC327809:FBD327809 FKY327809:FKZ327809 FUU327809:FUV327809 GEQ327809:GER327809 GOM327809:GON327809 GYI327809:GYJ327809 HIE327809:HIF327809 HSA327809:HSB327809 IBW327809:IBX327809 ILS327809:ILT327809 IVO327809:IVP327809 JFK327809:JFL327809 JPG327809:JPH327809 JZC327809:JZD327809 KIY327809:KIZ327809 KSU327809:KSV327809 LCQ327809:LCR327809 LMM327809:LMN327809 LWI327809:LWJ327809 MGE327809:MGF327809 MQA327809:MQB327809 MZW327809:MZX327809 NJS327809:NJT327809 NTO327809:NTP327809 ODK327809:ODL327809 ONG327809:ONH327809 OXC327809:OXD327809 PGY327809:PGZ327809 PQU327809:PQV327809 QAQ327809:QAR327809 QKM327809:QKN327809 QUI327809:QUJ327809 REE327809:REF327809 ROA327809:ROB327809 RXW327809:RXX327809 SHS327809:SHT327809 SRO327809:SRP327809 TBK327809:TBL327809 TLG327809:TLH327809 TVC327809:TVD327809 UEY327809:UEZ327809 UOU327809:UOV327809 UYQ327809:UYR327809 VIM327809:VIN327809 VSI327809:VSJ327809 WCE327809:WCF327809 WMA327809:WMB327809 WVW327809:WVX327809 O393345:P393345 JK393345:JL393345 TG393345:TH393345 ADC393345:ADD393345 AMY393345:AMZ393345 AWU393345:AWV393345 BGQ393345:BGR393345 BQM393345:BQN393345 CAI393345:CAJ393345 CKE393345:CKF393345 CUA393345:CUB393345 DDW393345:DDX393345 DNS393345:DNT393345 DXO393345:DXP393345 EHK393345:EHL393345 ERG393345:ERH393345 FBC393345:FBD393345 FKY393345:FKZ393345 FUU393345:FUV393345 GEQ393345:GER393345 GOM393345:GON393345 GYI393345:GYJ393345 HIE393345:HIF393345 HSA393345:HSB393345 IBW393345:IBX393345 ILS393345:ILT393345 IVO393345:IVP393345 JFK393345:JFL393345 JPG393345:JPH393345 JZC393345:JZD393345 KIY393345:KIZ393345 KSU393345:KSV393345 LCQ393345:LCR393345 LMM393345:LMN393345 LWI393345:LWJ393345 MGE393345:MGF393345 MQA393345:MQB393345 MZW393345:MZX393345 NJS393345:NJT393345 NTO393345:NTP393345 ODK393345:ODL393345 ONG393345:ONH393345 OXC393345:OXD393345 PGY393345:PGZ393345 PQU393345:PQV393345 QAQ393345:QAR393345 QKM393345:QKN393345 QUI393345:QUJ393345 REE393345:REF393345 ROA393345:ROB393345 RXW393345:RXX393345 SHS393345:SHT393345 SRO393345:SRP393345 TBK393345:TBL393345 TLG393345:TLH393345 TVC393345:TVD393345 UEY393345:UEZ393345 UOU393345:UOV393345 UYQ393345:UYR393345 VIM393345:VIN393345 VSI393345:VSJ393345 WCE393345:WCF393345 WMA393345:WMB393345 WVW393345:WVX393345 O458881:P458881 JK458881:JL458881 TG458881:TH458881 ADC458881:ADD458881 AMY458881:AMZ458881 AWU458881:AWV458881 BGQ458881:BGR458881 BQM458881:BQN458881 CAI458881:CAJ458881 CKE458881:CKF458881 CUA458881:CUB458881 DDW458881:DDX458881 DNS458881:DNT458881 DXO458881:DXP458881 EHK458881:EHL458881 ERG458881:ERH458881 FBC458881:FBD458881 FKY458881:FKZ458881 FUU458881:FUV458881 GEQ458881:GER458881 GOM458881:GON458881 GYI458881:GYJ458881 HIE458881:HIF458881 HSA458881:HSB458881 IBW458881:IBX458881 ILS458881:ILT458881 IVO458881:IVP458881 JFK458881:JFL458881 JPG458881:JPH458881 JZC458881:JZD458881 KIY458881:KIZ458881 KSU458881:KSV458881 LCQ458881:LCR458881 LMM458881:LMN458881 LWI458881:LWJ458881 MGE458881:MGF458881 MQA458881:MQB458881 MZW458881:MZX458881 NJS458881:NJT458881 NTO458881:NTP458881 ODK458881:ODL458881 ONG458881:ONH458881 OXC458881:OXD458881 PGY458881:PGZ458881 PQU458881:PQV458881 QAQ458881:QAR458881 QKM458881:QKN458881 QUI458881:QUJ458881 REE458881:REF458881 ROA458881:ROB458881 RXW458881:RXX458881 SHS458881:SHT458881 SRO458881:SRP458881 TBK458881:TBL458881 TLG458881:TLH458881 TVC458881:TVD458881 UEY458881:UEZ458881 UOU458881:UOV458881 UYQ458881:UYR458881 VIM458881:VIN458881 VSI458881:VSJ458881 WCE458881:WCF458881 WMA458881:WMB458881 WVW458881:WVX458881 O524417:P524417 JK524417:JL524417 TG524417:TH524417 ADC524417:ADD524417 AMY524417:AMZ524417 AWU524417:AWV524417 BGQ524417:BGR524417 BQM524417:BQN524417 CAI524417:CAJ524417 CKE524417:CKF524417 CUA524417:CUB524417 DDW524417:DDX524417 DNS524417:DNT524417 DXO524417:DXP524417 EHK524417:EHL524417 ERG524417:ERH524417 FBC524417:FBD524417 FKY524417:FKZ524417 FUU524417:FUV524417 GEQ524417:GER524417 GOM524417:GON524417 GYI524417:GYJ524417 HIE524417:HIF524417 HSA524417:HSB524417 IBW524417:IBX524417 ILS524417:ILT524417 IVO524417:IVP524417 JFK524417:JFL524417 JPG524417:JPH524417 JZC524417:JZD524417 KIY524417:KIZ524417 KSU524417:KSV524417 LCQ524417:LCR524417 LMM524417:LMN524417 LWI524417:LWJ524417 MGE524417:MGF524417 MQA524417:MQB524417 MZW524417:MZX524417 NJS524417:NJT524417 NTO524417:NTP524417 ODK524417:ODL524417 ONG524417:ONH524417 OXC524417:OXD524417 PGY524417:PGZ524417 PQU524417:PQV524417 QAQ524417:QAR524417 QKM524417:QKN524417 QUI524417:QUJ524417 REE524417:REF524417 ROA524417:ROB524417 RXW524417:RXX524417 SHS524417:SHT524417 SRO524417:SRP524417 TBK524417:TBL524417 TLG524417:TLH524417 TVC524417:TVD524417 UEY524417:UEZ524417 UOU524417:UOV524417 UYQ524417:UYR524417 VIM524417:VIN524417 VSI524417:VSJ524417 WCE524417:WCF524417 WMA524417:WMB524417 WVW524417:WVX524417 O589953:P589953 JK589953:JL589953 TG589953:TH589953 ADC589953:ADD589953 AMY589953:AMZ589953 AWU589953:AWV589953 BGQ589953:BGR589953 BQM589953:BQN589953 CAI589953:CAJ589953 CKE589953:CKF589953 CUA589953:CUB589953 DDW589953:DDX589953 DNS589953:DNT589953 DXO589953:DXP589953 EHK589953:EHL589953 ERG589953:ERH589953 FBC589953:FBD589953 FKY589953:FKZ589953 FUU589953:FUV589953 GEQ589953:GER589953 GOM589953:GON589953 GYI589953:GYJ589953 HIE589953:HIF589953 HSA589953:HSB589953 IBW589953:IBX589953 ILS589953:ILT589953 IVO589953:IVP589953 JFK589953:JFL589953 JPG589953:JPH589953 JZC589953:JZD589953 KIY589953:KIZ589953 KSU589953:KSV589953 LCQ589953:LCR589953 LMM589953:LMN589953 LWI589953:LWJ589953 MGE589953:MGF589953 MQA589953:MQB589953 MZW589953:MZX589953 NJS589953:NJT589953 NTO589953:NTP589953 ODK589953:ODL589953 ONG589953:ONH589953 OXC589953:OXD589953 PGY589953:PGZ589953 PQU589953:PQV589953 QAQ589953:QAR589953 QKM589953:QKN589953 QUI589953:QUJ589953 REE589953:REF589953 ROA589953:ROB589953 RXW589953:RXX589953 SHS589953:SHT589953 SRO589953:SRP589953 TBK589953:TBL589953 TLG589953:TLH589953 TVC589953:TVD589953 UEY589953:UEZ589953 UOU589953:UOV589953 UYQ589953:UYR589953 VIM589953:VIN589953 VSI589953:VSJ589953 WCE589953:WCF589953 WMA589953:WMB589953 WVW589953:WVX589953 O655489:P655489 JK655489:JL655489 TG655489:TH655489 ADC655489:ADD655489 AMY655489:AMZ655489 AWU655489:AWV655489 BGQ655489:BGR655489 BQM655489:BQN655489 CAI655489:CAJ655489 CKE655489:CKF655489 CUA655489:CUB655489 DDW655489:DDX655489 DNS655489:DNT655489 DXO655489:DXP655489 EHK655489:EHL655489 ERG655489:ERH655489 FBC655489:FBD655489 FKY655489:FKZ655489 FUU655489:FUV655489 GEQ655489:GER655489 GOM655489:GON655489 GYI655489:GYJ655489 HIE655489:HIF655489 HSA655489:HSB655489 IBW655489:IBX655489 ILS655489:ILT655489 IVO655489:IVP655489 JFK655489:JFL655489 JPG655489:JPH655489 JZC655489:JZD655489 KIY655489:KIZ655489 KSU655489:KSV655489 LCQ655489:LCR655489 LMM655489:LMN655489 LWI655489:LWJ655489 MGE655489:MGF655489 MQA655489:MQB655489 MZW655489:MZX655489 NJS655489:NJT655489 NTO655489:NTP655489 ODK655489:ODL655489 ONG655489:ONH655489 OXC655489:OXD655489 PGY655489:PGZ655489 PQU655489:PQV655489 QAQ655489:QAR655489 QKM655489:QKN655489 QUI655489:QUJ655489 REE655489:REF655489 ROA655489:ROB655489 RXW655489:RXX655489 SHS655489:SHT655489 SRO655489:SRP655489 TBK655489:TBL655489 TLG655489:TLH655489 TVC655489:TVD655489 UEY655489:UEZ655489 UOU655489:UOV655489 UYQ655489:UYR655489 VIM655489:VIN655489 VSI655489:VSJ655489 WCE655489:WCF655489 WMA655489:WMB655489 WVW655489:WVX655489 O721025:P721025 JK721025:JL721025 TG721025:TH721025 ADC721025:ADD721025 AMY721025:AMZ721025 AWU721025:AWV721025 BGQ721025:BGR721025 BQM721025:BQN721025 CAI721025:CAJ721025 CKE721025:CKF721025 CUA721025:CUB721025 DDW721025:DDX721025 DNS721025:DNT721025 DXO721025:DXP721025 EHK721025:EHL721025 ERG721025:ERH721025 FBC721025:FBD721025 FKY721025:FKZ721025 FUU721025:FUV721025 GEQ721025:GER721025 GOM721025:GON721025 GYI721025:GYJ721025 HIE721025:HIF721025 HSA721025:HSB721025 IBW721025:IBX721025 ILS721025:ILT721025 IVO721025:IVP721025 JFK721025:JFL721025 JPG721025:JPH721025 JZC721025:JZD721025 KIY721025:KIZ721025 KSU721025:KSV721025 LCQ721025:LCR721025 LMM721025:LMN721025 LWI721025:LWJ721025 MGE721025:MGF721025 MQA721025:MQB721025 MZW721025:MZX721025 NJS721025:NJT721025 NTO721025:NTP721025 ODK721025:ODL721025 ONG721025:ONH721025 OXC721025:OXD721025 PGY721025:PGZ721025 PQU721025:PQV721025 QAQ721025:QAR721025 QKM721025:QKN721025 QUI721025:QUJ721025 REE721025:REF721025 ROA721025:ROB721025 RXW721025:RXX721025 SHS721025:SHT721025 SRO721025:SRP721025 TBK721025:TBL721025 TLG721025:TLH721025 TVC721025:TVD721025 UEY721025:UEZ721025 UOU721025:UOV721025 UYQ721025:UYR721025 VIM721025:VIN721025 VSI721025:VSJ721025 WCE721025:WCF721025 WMA721025:WMB721025 WVW721025:WVX721025 O786561:P786561 JK786561:JL786561 TG786561:TH786561 ADC786561:ADD786561 AMY786561:AMZ786561 AWU786561:AWV786561 BGQ786561:BGR786561 BQM786561:BQN786561 CAI786561:CAJ786561 CKE786561:CKF786561 CUA786561:CUB786561 DDW786561:DDX786561 DNS786561:DNT786561 DXO786561:DXP786561 EHK786561:EHL786561 ERG786561:ERH786561 FBC786561:FBD786561 FKY786561:FKZ786561 FUU786561:FUV786561 GEQ786561:GER786561 GOM786561:GON786561 GYI786561:GYJ786561 HIE786561:HIF786561 HSA786561:HSB786561 IBW786561:IBX786561 ILS786561:ILT786561 IVO786561:IVP786561 JFK786561:JFL786561 JPG786561:JPH786561 JZC786561:JZD786561 KIY786561:KIZ786561 KSU786561:KSV786561 LCQ786561:LCR786561 LMM786561:LMN786561 LWI786561:LWJ786561 MGE786561:MGF786561 MQA786561:MQB786561 MZW786561:MZX786561 NJS786561:NJT786561 NTO786561:NTP786561 ODK786561:ODL786561 ONG786561:ONH786561 OXC786561:OXD786561 PGY786561:PGZ786561 PQU786561:PQV786561 QAQ786561:QAR786561 QKM786561:QKN786561 QUI786561:QUJ786561 REE786561:REF786561 ROA786561:ROB786561 RXW786561:RXX786561 SHS786561:SHT786561 SRO786561:SRP786561 TBK786561:TBL786561 TLG786561:TLH786561 TVC786561:TVD786561 UEY786561:UEZ786561 UOU786561:UOV786561 UYQ786561:UYR786561 VIM786561:VIN786561 VSI786561:VSJ786561 WCE786561:WCF786561 WMA786561:WMB786561 WVW786561:WVX786561 O852097:P852097 JK852097:JL852097 TG852097:TH852097 ADC852097:ADD852097 AMY852097:AMZ852097 AWU852097:AWV852097 BGQ852097:BGR852097 BQM852097:BQN852097 CAI852097:CAJ852097 CKE852097:CKF852097 CUA852097:CUB852097 DDW852097:DDX852097 DNS852097:DNT852097 DXO852097:DXP852097 EHK852097:EHL852097 ERG852097:ERH852097 FBC852097:FBD852097 FKY852097:FKZ852097 FUU852097:FUV852097 GEQ852097:GER852097 GOM852097:GON852097 GYI852097:GYJ852097 HIE852097:HIF852097 HSA852097:HSB852097 IBW852097:IBX852097 ILS852097:ILT852097 IVO852097:IVP852097 JFK852097:JFL852097 JPG852097:JPH852097 JZC852097:JZD852097 KIY852097:KIZ852097 KSU852097:KSV852097 LCQ852097:LCR852097 LMM852097:LMN852097 LWI852097:LWJ852097 MGE852097:MGF852097 MQA852097:MQB852097 MZW852097:MZX852097 NJS852097:NJT852097 NTO852097:NTP852097 ODK852097:ODL852097 ONG852097:ONH852097 OXC852097:OXD852097 PGY852097:PGZ852097 PQU852097:PQV852097 QAQ852097:QAR852097 QKM852097:QKN852097 QUI852097:QUJ852097 REE852097:REF852097 ROA852097:ROB852097 RXW852097:RXX852097 SHS852097:SHT852097 SRO852097:SRP852097 TBK852097:TBL852097 TLG852097:TLH852097 TVC852097:TVD852097 UEY852097:UEZ852097 UOU852097:UOV852097 UYQ852097:UYR852097 VIM852097:VIN852097 VSI852097:VSJ852097 WCE852097:WCF852097 WMA852097:WMB852097 WVW852097:WVX852097 O917633:P917633 JK917633:JL917633 TG917633:TH917633 ADC917633:ADD917633 AMY917633:AMZ917633 AWU917633:AWV917633 BGQ917633:BGR917633 BQM917633:BQN917633 CAI917633:CAJ917633 CKE917633:CKF917633 CUA917633:CUB917633 DDW917633:DDX917633 DNS917633:DNT917633 DXO917633:DXP917633 EHK917633:EHL917633 ERG917633:ERH917633 FBC917633:FBD917633 FKY917633:FKZ917633 FUU917633:FUV917633 GEQ917633:GER917633 GOM917633:GON917633 GYI917633:GYJ917633 HIE917633:HIF917633 HSA917633:HSB917633 IBW917633:IBX917633 ILS917633:ILT917633 IVO917633:IVP917633 JFK917633:JFL917633 JPG917633:JPH917633 JZC917633:JZD917633 KIY917633:KIZ917633 KSU917633:KSV917633 LCQ917633:LCR917633 LMM917633:LMN917633 LWI917633:LWJ917633 MGE917633:MGF917633 MQA917633:MQB917633 MZW917633:MZX917633 NJS917633:NJT917633 NTO917633:NTP917633 ODK917633:ODL917633 ONG917633:ONH917633 OXC917633:OXD917633 PGY917633:PGZ917633 PQU917633:PQV917633 QAQ917633:QAR917633 QKM917633:QKN917633 QUI917633:QUJ917633 REE917633:REF917633 ROA917633:ROB917633 RXW917633:RXX917633 SHS917633:SHT917633 SRO917633:SRP917633 TBK917633:TBL917633 TLG917633:TLH917633 TVC917633:TVD917633 UEY917633:UEZ917633 UOU917633:UOV917633 UYQ917633:UYR917633 VIM917633:VIN917633 VSI917633:VSJ917633 WCE917633:WCF917633 WMA917633:WMB917633 WVW917633:WVX917633 O983169:P983169 JK983169:JL983169 TG983169:TH983169 ADC983169:ADD983169 AMY983169:AMZ983169 AWU983169:AWV983169 BGQ983169:BGR983169 BQM983169:BQN983169 CAI983169:CAJ983169 CKE983169:CKF983169 CUA983169:CUB983169 DDW983169:DDX983169 DNS983169:DNT983169 DXO983169:DXP983169 EHK983169:EHL983169 ERG983169:ERH983169 FBC983169:FBD983169 FKY983169:FKZ983169 FUU983169:FUV983169 GEQ983169:GER983169 GOM983169:GON983169 GYI983169:GYJ983169 HIE983169:HIF983169 HSA983169:HSB983169 IBW983169:IBX983169 ILS983169:ILT983169 IVO983169:IVP983169 JFK983169:JFL983169 JPG983169:JPH983169 JZC983169:JZD983169 KIY983169:KIZ983169 KSU983169:KSV983169 LCQ983169:LCR983169 LMM983169:LMN983169 LWI983169:LWJ983169 MGE983169:MGF983169 MQA983169:MQB983169 MZW983169:MZX983169 NJS983169:NJT983169 NTO983169:NTP983169 ODK983169:ODL983169 ONG983169:ONH983169 OXC983169:OXD983169 PGY983169:PGZ983169 PQU983169:PQV983169 QAQ983169:QAR983169 QKM983169:QKN983169 QUI983169:QUJ983169 REE983169:REF983169 ROA983169:ROB983169 RXW983169:RXX983169 SHS983169:SHT983169 SRO983169:SRP983169 TBK983169:TBL983169 TLG983169:TLH983169 TVC983169:TVD983169 UEY983169:UEZ983169 UOU983169:UOV983169 UYQ983169:UYR983169 VIM983169:VIN983169 VSI983169:VSJ983169 WCE983169:WCF983169 WMA983169:WMB983169 WVW983169:WVX983169" xr:uid="{00000000-0002-0000-0C00-000000000000}">
      <formula1>$AM$127:$AM$129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1 JJ65611 TF65611 ADB65611 AMX65611 AWT65611 BGP65611 BQL65611 CAH65611 CKD65611 CTZ65611 DDV65611 DNR65611 DXN65611 EHJ65611 ERF65611 FBB65611 FKX65611 FUT65611 GEP65611 GOL65611 GYH65611 HID65611 HRZ65611 IBV65611 ILR65611 IVN65611 JFJ65611 JPF65611 JZB65611 KIX65611 KST65611 LCP65611 LML65611 LWH65611 MGD65611 MPZ65611 MZV65611 NJR65611 NTN65611 ODJ65611 ONF65611 OXB65611 PGX65611 PQT65611 QAP65611 QKL65611 QUH65611 RED65611 RNZ65611 RXV65611 SHR65611 SRN65611 TBJ65611 TLF65611 TVB65611 UEX65611 UOT65611 UYP65611 VIL65611 VSH65611 WCD65611 WLZ65611 WVV65611 N131147 JJ131147 TF131147 ADB131147 AMX131147 AWT131147 BGP131147 BQL131147 CAH131147 CKD131147 CTZ131147 DDV131147 DNR131147 DXN131147 EHJ131147 ERF131147 FBB131147 FKX131147 FUT131147 GEP131147 GOL131147 GYH131147 HID131147 HRZ131147 IBV131147 ILR131147 IVN131147 JFJ131147 JPF131147 JZB131147 KIX131147 KST131147 LCP131147 LML131147 LWH131147 MGD131147 MPZ131147 MZV131147 NJR131147 NTN131147 ODJ131147 ONF131147 OXB131147 PGX131147 PQT131147 QAP131147 QKL131147 QUH131147 RED131147 RNZ131147 RXV131147 SHR131147 SRN131147 TBJ131147 TLF131147 TVB131147 UEX131147 UOT131147 UYP131147 VIL131147 VSH131147 WCD131147 WLZ131147 WVV131147 N196683 JJ196683 TF196683 ADB196683 AMX196683 AWT196683 BGP196683 BQL196683 CAH196683 CKD196683 CTZ196683 DDV196683 DNR196683 DXN196683 EHJ196683 ERF196683 FBB196683 FKX196683 FUT196683 GEP196683 GOL196683 GYH196683 HID196683 HRZ196683 IBV196683 ILR196683 IVN196683 JFJ196683 JPF196683 JZB196683 KIX196683 KST196683 LCP196683 LML196683 LWH196683 MGD196683 MPZ196683 MZV196683 NJR196683 NTN196683 ODJ196683 ONF196683 OXB196683 PGX196683 PQT196683 QAP196683 QKL196683 QUH196683 RED196683 RNZ196683 RXV196683 SHR196683 SRN196683 TBJ196683 TLF196683 TVB196683 UEX196683 UOT196683 UYP196683 VIL196683 VSH196683 WCD196683 WLZ196683 WVV196683 N262219 JJ262219 TF262219 ADB262219 AMX262219 AWT262219 BGP262219 BQL262219 CAH262219 CKD262219 CTZ262219 DDV262219 DNR262219 DXN262219 EHJ262219 ERF262219 FBB262219 FKX262219 FUT262219 GEP262219 GOL262219 GYH262219 HID262219 HRZ262219 IBV262219 ILR262219 IVN262219 JFJ262219 JPF262219 JZB262219 KIX262219 KST262219 LCP262219 LML262219 LWH262219 MGD262219 MPZ262219 MZV262219 NJR262219 NTN262219 ODJ262219 ONF262219 OXB262219 PGX262219 PQT262219 QAP262219 QKL262219 QUH262219 RED262219 RNZ262219 RXV262219 SHR262219 SRN262219 TBJ262219 TLF262219 TVB262219 UEX262219 UOT262219 UYP262219 VIL262219 VSH262219 WCD262219 WLZ262219 WVV262219 N327755 JJ327755 TF327755 ADB327755 AMX327755 AWT327755 BGP327755 BQL327755 CAH327755 CKD327755 CTZ327755 DDV327755 DNR327755 DXN327755 EHJ327755 ERF327755 FBB327755 FKX327755 FUT327755 GEP327755 GOL327755 GYH327755 HID327755 HRZ327755 IBV327755 ILR327755 IVN327755 JFJ327755 JPF327755 JZB327755 KIX327755 KST327755 LCP327755 LML327755 LWH327755 MGD327755 MPZ327755 MZV327755 NJR327755 NTN327755 ODJ327755 ONF327755 OXB327755 PGX327755 PQT327755 QAP327755 QKL327755 QUH327755 RED327755 RNZ327755 RXV327755 SHR327755 SRN327755 TBJ327755 TLF327755 TVB327755 UEX327755 UOT327755 UYP327755 VIL327755 VSH327755 WCD327755 WLZ327755 WVV327755 N393291 JJ393291 TF393291 ADB393291 AMX393291 AWT393291 BGP393291 BQL393291 CAH393291 CKD393291 CTZ393291 DDV393291 DNR393291 DXN393291 EHJ393291 ERF393291 FBB393291 FKX393291 FUT393291 GEP393291 GOL393291 GYH393291 HID393291 HRZ393291 IBV393291 ILR393291 IVN393291 JFJ393291 JPF393291 JZB393291 KIX393291 KST393291 LCP393291 LML393291 LWH393291 MGD393291 MPZ393291 MZV393291 NJR393291 NTN393291 ODJ393291 ONF393291 OXB393291 PGX393291 PQT393291 QAP393291 QKL393291 QUH393291 RED393291 RNZ393291 RXV393291 SHR393291 SRN393291 TBJ393291 TLF393291 TVB393291 UEX393291 UOT393291 UYP393291 VIL393291 VSH393291 WCD393291 WLZ393291 WVV393291 N458827 JJ458827 TF458827 ADB458827 AMX458827 AWT458827 BGP458827 BQL458827 CAH458827 CKD458827 CTZ458827 DDV458827 DNR458827 DXN458827 EHJ458827 ERF458827 FBB458827 FKX458827 FUT458827 GEP458827 GOL458827 GYH458827 HID458827 HRZ458827 IBV458827 ILR458827 IVN458827 JFJ458827 JPF458827 JZB458827 KIX458827 KST458827 LCP458827 LML458827 LWH458827 MGD458827 MPZ458827 MZV458827 NJR458827 NTN458827 ODJ458827 ONF458827 OXB458827 PGX458827 PQT458827 QAP458827 QKL458827 QUH458827 RED458827 RNZ458827 RXV458827 SHR458827 SRN458827 TBJ458827 TLF458827 TVB458827 UEX458827 UOT458827 UYP458827 VIL458827 VSH458827 WCD458827 WLZ458827 WVV458827 N524363 JJ524363 TF524363 ADB524363 AMX524363 AWT524363 BGP524363 BQL524363 CAH524363 CKD524363 CTZ524363 DDV524363 DNR524363 DXN524363 EHJ524363 ERF524363 FBB524363 FKX524363 FUT524363 GEP524363 GOL524363 GYH524363 HID524363 HRZ524363 IBV524363 ILR524363 IVN524363 JFJ524363 JPF524363 JZB524363 KIX524363 KST524363 LCP524363 LML524363 LWH524363 MGD524363 MPZ524363 MZV524363 NJR524363 NTN524363 ODJ524363 ONF524363 OXB524363 PGX524363 PQT524363 QAP524363 QKL524363 QUH524363 RED524363 RNZ524363 RXV524363 SHR524363 SRN524363 TBJ524363 TLF524363 TVB524363 UEX524363 UOT524363 UYP524363 VIL524363 VSH524363 WCD524363 WLZ524363 WVV524363 N589899 JJ589899 TF589899 ADB589899 AMX589899 AWT589899 BGP589899 BQL589899 CAH589899 CKD589899 CTZ589899 DDV589899 DNR589899 DXN589899 EHJ589899 ERF589899 FBB589899 FKX589899 FUT589899 GEP589899 GOL589899 GYH589899 HID589899 HRZ589899 IBV589899 ILR589899 IVN589899 JFJ589899 JPF589899 JZB589899 KIX589899 KST589899 LCP589899 LML589899 LWH589899 MGD589899 MPZ589899 MZV589899 NJR589899 NTN589899 ODJ589899 ONF589899 OXB589899 PGX589899 PQT589899 QAP589899 QKL589899 QUH589899 RED589899 RNZ589899 RXV589899 SHR589899 SRN589899 TBJ589899 TLF589899 TVB589899 UEX589899 UOT589899 UYP589899 VIL589899 VSH589899 WCD589899 WLZ589899 WVV589899 N655435 JJ655435 TF655435 ADB655435 AMX655435 AWT655435 BGP655435 BQL655435 CAH655435 CKD655435 CTZ655435 DDV655435 DNR655435 DXN655435 EHJ655435 ERF655435 FBB655435 FKX655435 FUT655435 GEP655435 GOL655435 GYH655435 HID655435 HRZ655435 IBV655435 ILR655435 IVN655435 JFJ655435 JPF655435 JZB655435 KIX655435 KST655435 LCP655435 LML655435 LWH655435 MGD655435 MPZ655435 MZV655435 NJR655435 NTN655435 ODJ655435 ONF655435 OXB655435 PGX655435 PQT655435 QAP655435 QKL655435 QUH655435 RED655435 RNZ655435 RXV655435 SHR655435 SRN655435 TBJ655435 TLF655435 TVB655435 UEX655435 UOT655435 UYP655435 VIL655435 VSH655435 WCD655435 WLZ655435 WVV655435 N720971 JJ720971 TF720971 ADB720971 AMX720971 AWT720971 BGP720971 BQL720971 CAH720971 CKD720971 CTZ720971 DDV720971 DNR720971 DXN720971 EHJ720971 ERF720971 FBB720971 FKX720971 FUT720971 GEP720971 GOL720971 GYH720971 HID720971 HRZ720971 IBV720971 ILR720971 IVN720971 JFJ720971 JPF720971 JZB720971 KIX720971 KST720971 LCP720971 LML720971 LWH720971 MGD720971 MPZ720971 MZV720971 NJR720971 NTN720971 ODJ720971 ONF720971 OXB720971 PGX720971 PQT720971 QAP720971 QKL720971 QUH720971 RED720971 RNZ720971 RXV720971 SHR720971 SRN720971 TBJ720971 TLF720971 TVB720971 UEX720971 UOT720971 UYP720971 VIL720971 VSH720971 WCD720971 WLZ720971 WVV720971 N786507 JJ786507 TF786507 ADB786507 AMX786507 AWT786507 BGP786507 BQL786507 CAH786507 CKD786507 CTZ786507 DDV786507 DNR786507 DXN786507 EHJ786507 ERF786507 FBB786507 FKX786507 FUT786507 GEP786507 GOL786507 GYH786507 HID786507 HRZ786507 IBV786507 ILR786507 IVN786507 JFJ786507 JPF786507 JZB786507 KIX786507 KST786507 LCP786507 LML786507 LWH786507 MGD786507 MPZ786507 MZV786507 NJR786507 NTN786507 ODJ786507 ONF786507 OXB786507 PGX786507 PQT786507 QAP786507 QKL786507 QUH786507 RED786507 RNZ786507 RXV786507 SHR786507 SRN786507 TBJ786507 TLF786507 TVB786507 UEX786507 UOT786507 UYP786507 VIL786507 VSH786507 WCD786507 WLZ786507 WVV786507 N852043 JJ852043 TF852043 ADB852043 AMX852043 AWT852043 BGP852043 BQL852043 CAH852043 CKD852043 CTZ852043 DDV852043 DNR852043 DXN852043 EHJ852043 ERF852043 FBB852043 FKX852043 FUT852043 GEP852043 GOL852043 GYH852043 HID852043 HRZ852043 IBV852043 ILR852043 IVN852043 JFJ852043 JPF852043 JZB852043 KIX852043 KST852043 LCP852043 LML852043 LWH852043 MGD852043 MPZ852043 MZV852043 NJR852043 NTN852043 ODJ852043 ONF852043 OXB852043 PGX852043 PQT852043 QAP852043 QKL852043 QUH852043 RED852043 RNZ852043 RXV852043 SHR852043 SRN852043 TBJ852043 TLF852043 TVB852043 UEX852043 UOT852043 UYP852043 VIL852043 VSH852043 WCD852043 WLZ852043 WVV852043 N917579 JJ917579 TF917579 ADB917579 AMX917579 AWT917579 BGP917579 BQL917579 CAH917579 CKD917579 CTZ917579 DDV917579 DNR917579 DXN917579 EHJ917579 ERF917579 FBB917579 FKX917579 FUT917579 GEP917579 GOL917579 GYH917579 HID917579 HRZ917579 IBV917579 ILR917579 IVN917579 JFJ917579 JPF917579 JZB917579 KIX917579 KST917579 LCP917579 LML917579 LWH917579 MGD917579 MPZ917579 MZV917579 NJR917579 NTN917579 ODJ917579 ONF917579 OXB917579 PGX917579 PQT917579 QAP917579 QKL917579 QUH917579 RED917579 RNZ917579 RXV917579 SHR917579 SRN917579 TBJ917579 TLF917579 TVB917579 UEX917579 UOT917579 UYP917579 VIL917579 VSH917579 WCD917579 WLZ917579 WVV917579 N983115 JJ983115 TF983115 ADB983115 AMX983115 AWT983115 BGP983115 BQL983115 CAH983115 CKD983115 CTZ983115 DDV983115 DNR983115 DXN983115 EHJ983115 ERF983115 FBB983115 FKX983115 FUT983115 GEP983115 GOL983115 GYH983115 HID983115 HRZ983115 IBV983115 ILR983115 IVN983115 JFJ983115 JPF983115 JZB983115 KIX983115 KST983115 LCP983115 LML983115 LWH983115 MGD983115 MPZ983115 MZV983115 NJR983115 NTN983115 ODJ983115 ONF983115 OXB983115 PGX983115 PQT983115 QAP983115 QKL983115 QUH983115 RED983115 RNZ983115 RXV983115 SHR983115 SRN983115 TBJ983115 TLF983115 TVB983115 UEX983115 UOT983115 UYP983115 VIL983115 VSH983115 WCD983115 WLZ983115 WVV983115" xr:uid="{00000000-0002-0000-0C00-000001000000}">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1 JG65611 TC65611 ACY65611 AMU65611 AWQ65611 BGM65611 BQI65611 CAE65611 CKA65611 CTW65611 DDS65611 DNO65611 DXK65611 EHG65611 ERC65611 FAY65611 FKU65611 FUQ65611 GEM65611 GOI65611 GYE65611 HIA65611 HRW65611 IBS65611 ILO65611 IVK65611 JFG65611 JPC65611 JYY65611 KIU65611 KSQ65611 LCM65611 LMI65611 LWE65611 MGA65611 MPW65611 MZS65611 NJO65611 NTK65611 ODG65611 ONC65611 OWY65611 PGU65611 PQQ65611 QAM65611 QKI65611 QUE65611 REA65611 RNW65611 RXS65611 SHO65611 SRK65611 TBG65611 TLC65611 TUY65611 UEU65611 UOQ65611 UYM65611 VII65611 VSE65611 WCA65611 WLW65611 WVS65611 K131147 JG131147 TC131147 ACY131147 AMU131147 AWQ131147 BGM131147 BQI131147 CAE131147 CKA131147 CTW131147 DDS131147 DNO131147 DXK131147 EHG131147 ERC131147 FAY131147 FKU131147 FUQ131147 GEM131147 GOI131147 GYE131147 HIA131147 HRW131147 IBS131147 ILO131147 IVK131147 JFG131147 JPC131147 JYY131147 KIU131147 KSQ131147 LCM131147 LMI131147 LWE131147 MGA131147 MPW131147 MZS131147 NJO131147 NTK131147 ODG131147 ONC131147 OWY131147 PGU131147 PQQ131147 QAM131147 QKI131147 QUE131147 REA131147 RNW131147 RXS131147 SHO131147 SRK131147 TBG131147 TLC131147 TUY131147 UEU131147 UOQ131147 UYM131147 VII131147 VSE131147 WCA131147 WLW131147 WVS131147 K196683 JG196683 TC196683 ACY196683 AMU196683 AWQ196683 BGM196683 BQI196683 CAE196683 CKA196683 CTW196683 DDS196683 DNO196683 DXK196683 EHG196683 ERC196683 FAY196683 FKU196683 FUQ196683 GEM196683 GOI196683 GYE196683 HIA196683 HRW196683 IBS196683 ILO196683 IVK196683 JFG196683 JPC196683 JYY196683 KIU196683 KSQ196683 LCM196683 LMI196683 LWE196683 MGA196683 MPW196683 MZS196683 NJO196683 NTK196683 ODG196683 ONC196683 OWY196683 PGU196683 PQQ196683 QAM196683 QKI196683 QUE196683 REA196683 RNW196683 RXS196683 SHO196683 SRK196683 TBG196683 TLC196683 TUY196683 UEU196683 UOQ196683 UYM196683 VII196683 VSE196683 WCA196683 WLW196683 WVS196683 K262219 JG262219 TC262219 ACY262219 AMU262219 AWQ262219 BGM262219 BQI262219 CAE262219 CKA262219 CTW262219 DDS262219 DNO262219 DXK262219 EHG262219 ERC262219 FAY262219 FKU262219 FUQ262219 GEM262219 GOI262219 GYE262219 HIA262219 HRW262219 IBS262219 ILO262219 IVK262219 JFG262219 JPC262219 JYY262219 KIU262219 KSQ262219 LCM262219 LMI262219 LWE262219 MGA262219 MPW262219 MZS262219 NJO262219 NTK262219 ODG262219 ONC262219 OWY262219 PGU262219 PQQ262219 QAM262219 QKI262219 QUE262219 REA262219 RNW262219 RXS262219 SHO262219 SRK262219 TBG262219 TLC262219 TUY262219 UEU262219 UOQ262219 UYM262219 VII262219 VSE262219 WCA262219 WLW262219 WVS262219 K327755 JG327755 TC327755 ACY327755 AMU327755 AWQ327755 BGM327755 BQI327755 CAE327755 CKA327755 CTW327755 DDS327755 DNO327755 DXK327755 EHG327755 ERC327755 FAY327755 FKU327755 FUQ327755 GEM327755 GOI327755 GYE327755 HIA327755 HRW327755 IBS327755 ILO327755 IVK327755 JFG327755 JPC327755 JYY327755 KIU327755 KSQ327755 LCM327755 LMI327755 LWE327755 MGA327755 MPW327755 MZS327755 NJO327755 NTK327755 ODG327755 ONC327755 OWY327755 PGU327755 PQQ327755 QAM327755 QKI327755 QUE327755 REA327755 RNW327755 RXS327755 SHO327755 SRK327755 TBG327755 TLC327755 TUY327755 UEU327755 UOQ327755 UYM327755 VII327755 VSE327755 WCA327755 WLW327755 WVS327755 K393291 JG393291 TC393291 ACY393291 AMU393291 AWQ393291 BGM393291 BQI393291 CAE393291 CKA393291 CTW393291 DDS393291 DNO393291 DXK393291 EHG393291 ERC393291 FAY393291 FKU393291 FUQ393291 GEM393291 GOI393291 GYE393291 HIA393291 HRW393291 IBS393291 ILO393291 IVK393291 JFG393291 JPC393291 JYY393291 KIU393291 KSQ393291 LCM393291 LMI393291 LWE393291 MGA393291 MPW393291 MZS393291 NJO393291 NTK393291 ODG393291 ONC393291 OWY393291 PGU393291 PQQ393291 QAM393291 QKI393291 QUE393291 REA393291 RNW393291 RXS393291 SHO393291 SRK393291 TBG393291 TLC393291 TUY393291 UEU393291 UOQ393291 UYM393291 VII393291 VSE393291 WCA393291 WLW393291 WVS393291 K458827 JG458827 TC458827 ACY458827 AMU458827 AWQ458827 BGM458827 BQI458827 CAE458827 CKA458827 CTW458827 DDS458827 DNO458827 DXK458827 EHG458827 ERC458827 FAY458827 FKU458827 FUQ458827 GEM458827 GOI458827 GYE458827 HIA458827 HRW458827 IBS458827 ILO458827 IVK458827 JFG458827 JPC458827 JYY458827 KIU458827 KSQ458827 LCM458827 LMI458827 LWE458827 MGA458827 MPW458827 MZS458827 NJO458827 NTK458827 ODG458827 ONC458827 OWY458827 PGU458827 PQQ458827 QAM458827 QKI458827 QUE458827 REA458827 RNW458827 RXS458827 SHO458827 SRK458827 TBG458827 TLC458827 TUY458827 UEU458827 UOQ458827 UYM458827 VII458827 VSE458827 WCA458827 WLW458827 WVS458827 K524363 JG524363 TC524363 ACY524363 AMU524363 AWQ524363 BGM524363 BQI524363 CAE524363 CKA524363 CTW524363 DDS524363 DNO524363 DXK524363 EHG524363 ERC524363 FAY524363 FKU524363 FUQ524363 GEM524363 GOI524363 GYE524363 HIA524363 HRW524363 IBS524363 ILO524363 IVK524363 JFG524363 JPC524363 JYY524363 KIU524363 KSQ524363 LCM524363 LMI524363 LWE524363 MGA524363 MPW524363 MZS524363 NJO524363 NTK524363 ODG524363 ONC524363 OWY524363 PGU524363 PQQ524363 QAM524363 QKI524363 QUE524363 REA524363 RNW524363 RXS524363 SHO524363 SRK524363 TBG524363 TLC524363 TUY524363 UEU524363 UOQ524363 UYM524363 VII524363 VSE524363 WCA524363 WLW524363 WVS524363 K589899 JG589899 TC589899 ACY589899 AMU589899 AWQ589899 BGM589899 BQI589899 CAE589899 CKA589899 CTW589899 DDS589899 DNO589899 DXK589899 EHG589899 ERC589899 FAY589899 FKU589899 FUQ589899 GEM589899 GOI589899 GYE589899 HIA589899 HRW589899 IBS589899 ILO589899 IVK589899 JFG589899 JPC589899 JYY589899 KIU589899 KSQ589899 LCM589899 LMI589899 LWE589899 MGA589899 MPW589899 MZS589899 NJO589899 NTK589899 ODG589899 ONC589899 OWY589899 PGU589899 PQQ589899 QAM589899 QKI589899 QUE589899 REA589899 RNW589899 RXS589899 SHO589899 SRK589899 TBG589899 TLC589899 TUY589899 UEU589899 UOQ589899 UYM589899 VII589899 VSE589899 WCA589899 WLW589899 WVS589899 K655435 JG655435 TC655435 ACY655435 AMU655435 AWQ655435 BGM655435 BQI655435 CAE655435 CKA655435 CTW655435 DDS655435 DNO655435 DXK655435 EHG655435 ERC655435 FAY655435 FKU655435 FUQ655435 GEM655435 GOI655435 GYE655435 HIA655435 HRW655435 IBS655435 ILO655435 IVK655435 JFG655435 JPC655435 JYY655435 KIU655435 KSQ655435 LCM655435 LMI655435 LWE655435 MGA655435 MPW655435 MZS655435 NJO655435 NTK655435 ODG655435 ONC655435 OWY655435 PGU655435 PQQ655435 QAM655435 QKI655435 QUE655435 REA655435 RNW655435 RXS655435 SHO655435 SRK655435 TBG655435 TLC655435 TUY655435 UEU655435 UOQ655435 UYM655435 VII655435 VSE655435 WCA655435 WLW655435 WVS655435 K720971 JG720971 TC720971 ACY720971 AMU720971 AWQ720971 BGM720971 BQI720971 CAE720971 CKA720971 CTW720971 DDS720971 DNO720971 DXK720971 EHG720971 ERC720971 FAY720971 FKU720971 FUQ720971 GEM720971 GOI720971 GYE720971 HIA720971 HRW720971 IBS720971 ILO720971 IVK720971 JFG720971 JPC720971 JYY720971 KIU720971 KSQ720971 LCM720971 LMI720971 LWE720971 MGA720971 MPW720971 MZS720971 NJO720971 NTK720971 ODG720971 ONC720971 OWY720971 PGU720971 PQQ720971 QAM720971 QKI720971 QUE720971 REA720971 RNW720971 RXS720971 SHO720971 SRK720971 TBG720971 TLC720971 TUY720971 UEU720971 UOQ720971 UYM720971 VII720971 VSE720971 WCA720971 WLW720971 WVS720971 K786507 JG786507 TC786507 ACY786507 AMU786507 AWQ786507 BGM786507 BQI786507 CAE786507 CKA786507 CTW786507 DDS786507 DNO786507 DXK786507 EHG786507 ERC786507 FAY786507 FKU786507 FUQ786507 GEM786507 GOI786507 GYE786507 HIA786507 HRW786507 IBS786507 ILO786507 IVK786507 JFG786507 JPC786507 JYY786507 KIU786507 KSQ786507 LCM786507 LMI786507 LWE786507 MGA786507 MPW786507 MZS786507 NJO786507 NTK786507 ODG786507 ONC786507 OWY786507 PGU786507 PQQ786507 QAM786507 QKI786507 QUE786507 REA786507 RNW786507 RXS786507 SHO786507 SRK786507 TBG786507 TLC786507 TUY786507 UEU786507 UOQ786507 UYM786507 VII786507 VSE786507 WCA786507 WLW786507 WVS786507 K852043 JG852043 TC852043 ACY852043 AMU852043 AWQ852043 BGM852043 BQI852043 CAE852043 CKA852043 CTW852043 DDS852043 DNO852043 DXK852043 EHG852043 ERC852043 FAY852043 FKU852043 FUQ852043 GEM852043 GOI852043 GYE852043 HIA852043 HRW852043 IBS852043 ILO852043 IVK852043 JFG852043 JPC852043 JYY852043 KIU852043 KSQ852043 LCM852043 LMI852043 LWE852043 MGA852043 MPW852043 MZS852043 NJO852043 NTK852043 ODG852043 ONC852043 OWY852043 PGU852043 PQQ852043 QAM852043 QKI852043 QUE852043 REA852043 RNW852043 RXS852043 SHO852043 SRK852043 TBG852043 TLC852043 TUY852043 UEU852043 UOQ852043 UYM852043 VII852043 VSE852043 WCA852043 WLW852043 WVS852043 K917579 JG917579 TC917579 ACY917579 AMU917579 AWQ917579 BGM917579 BQI917579 CAE917579 CKA917579 CTW917579 DDS917579 DNO917579 DXK917579 EHG917579 ERC917579 FAY917579 FKU917579 FUQ917579 GEM917579 GOI917579 GYE917579 HIA917579 HRW917579 IBS917579 ILO917579 IVK917579 JFG917579 JPC917579 JYY917579 KIU917579 KSQ917579 LCM917579 LMI917579 LWE917579 MGA917579 MPW917579 MZS917579 NJO917579 NTK917579 ODG917579 ONC917579 OWY917579 PGU917579 PQQ917579 QAM917579 QKI917579 QUE917579 REA917579 RNW917579 RXS917579 SHO917579 SRK917579 TBG917579 TLC917579 TUY917579 UEU917579 UOQ917579 UYM917579 VII917579 VSE917579 WCA917579 WLW917579 WVS917579 K983115 JG983115 TC983115 ACY983115 AMU983115 AWQ983115 BGM983115 BQI983115 CAE983115 CKA983115 CTW983115 DDS983115 DNO983115 DXK983115 EHG983115 ERC983115 FAY983115 FKU983115 FUQ983115 GEM983115 GOI983115 GYE983115 HIA983115 HRW983115 IBS983115 ILO983115 IVK983115 JFG983115 JPC983115 JYY983115 KIU983115 KSQ983115 LCM983115 LMI983115 LWE983115 MGA983115 MPW983115 MZS983115 NJO983115 NTK983115 ODG983115 ONC983115 OWY983115 PGU983115 PQQ983115 QAM983115 QKI983115 QUE983115 REA983115 RNW983115 RXS983115 SHO983115 SRK983115 TBG983115 TLC983115 TUY983115 UEU983115 UOQ983115 UYM983115 VII983115 VSE983115 WCA983115 WLW983115 WVS983115" xr:uid="{00000000-0002-0000-0C00-000002000000}">
      <formula1>$AM$64:$AM$69</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50 IY65650 SU65650 ACQ65650 AMM65650 AWI65650 BGE65650 BQA65650 BZW65650 CJS65650 CTO65650 DDK65650 DNG65650 DXC65650 EGY65650 EQU65650 FAQ65650 FKM65650 FUI65650 GEE65650 GOA65650 GXW65650 HHS65650 HRO65650 IBK65650 ILG65650 IVC65650 JEY65650 JOU65650 JYQ65650 KIM65650 KSI65650 LCE65650 LMA65650 LVW65650 MFS65650 MPO65650 MZK65650 NJG65650 NTC65650 OCY65650 OMU65650 OWQ65650 PGM65650 PQI65650 QAE65650 QKA65650 QTW65650 RDS65650 RNO65650 RXK65650 SHG65650 SRC65650 TAY65650 TKU65650 TUQ65650 UEM65650 UOI65650 UYE65650 VIA65650 VRW65650 WBS65650 WLO65650 WVK65650 C131186 IY131186 SU131186 ACQ131186 AMM131186 AWI131186 BGE131186 BQA131186 BZW131186 CJS131186 CTO131186 DDK131186 DNG131186 DXC131186 EGY131186 EQU131186 FAQ131186 FKM131186 FUI131186 GEE131186 GOA131186 GXW131186 HHS131186 HRO131186 IBK131186 ILG131186 IVC131186 JEY131186 JOU131186 JYQ131186 KIM131186 KSI131186 LCE131186 LMA131186 LVW131186 MFS131186 MPO131186 MZK131186 NJG131186 NTC131186 OCY131186 OMU131186 OWQ131186 PGM131186 PQI131186 QAE131186 QKA131186 QTW131186 RDS131186 RNO131186 RXK131186 SHG131186 SRC131186 TAY131186 TKU131186 TUQ131186 UEM131186 UOI131186 UYE131186 VIA131186 VRW131186 WBS131186 WLO131186 WVK131186 C196722 IY196722 SU196722 ACQ196722 AMM196722 AWI196722 BGE196722 BQA196722 BZW196722 CJS196722 CTO196722 DDK196722 DNG196722 DXC196722 EGY196722 EQU196722 FAQ196722 FKM196722 FUI196722 GEE196722 GOA196722 GXW196722 HHS196722 HRO196722 IBK196722 ILG196722 IVC196722 JEY196722 JOU196722 JYQ196722 KIM196722 KSI196722 LCE196722 LMA196722 LVW196722 MFS196722 MPO196722 MZK196722 NJG196722 NTC196722 OCY196722 OMU196722 OWQ196722 PGM196722 PQI196722 QAE196722 QKA196722 QTW196722 RDS196722 RNO196722 RXK196722 SHG196722 SRC196722 TAY196722 TKU196722 TUQ196722 UEM196722 UOI196722 UYE196722 VIA196722 VRW196722 WBS196722 WLO196722 WVK196722 C262258 IY262258 SU262258 ACQ262258 AMM262258 AWI262258 BGE262258 BQA262258 BZW262258 CJS262258 CTO262258 DDK262258 DNG262258 DXC262258 EGY262258 EQU262258 FAQ262258 FKM262258 FUI262258 GEE262258 GOA262258 GXW262258 HHS262258 HRO262258 IBK262258 ILG262258 IVC262258 JEY262258 JOU262258 JYQ262258 KIM262258 KSI262258 LCE262258 LMA262258 LVW262258 MFS262258 MPO262258 MZK262258 NJG262258 NTC262258 OCY262258 OMU262258 OWQ262258 PGM262258 PQI262258 QAE262258 QKA262258 QTW262258 RDS262258 RNO262258 RXK262258 SHG262258 SRC262258 TAY262258 TKU262258 TUQ262258 UEM262258 UOI262258 UYE262258 VIA262258 VRW262258 WBS262258 WLO262258 WVK262258 C327794 IY327794 SU327794 ACQ327794 AMM327794 AWI327794 BGE327794 BQA327794 BZW327794 CJS327794 CTO327794 DDK327794 DNG327794 DXC327794 EGY327794 EQU327794 FAQ327794 FKM327794 FUI327794 GEE327794 GOA327794 GXW327794 HHS327794 HRO327794 IBK327794 ILG327794 IVC327794 JEY327794 JOU327794 JYQ327794 KIM327794 KSI327794 LCE327794 LMA327794 LVW327794 MFS327794 MPO327794 MZK327794 NJG327794 NTC327794 OCY327794 OMU327794 OWQ327794 PGM327794 PQI327794 QAE327794 QKA327794 QTW327794 RDS327794 RNO327794 RXK327794 SHG327794 SRC327794 TAY327794 TKU327794 TUQ327794 UEM327794 UOI327794 UYE327794 VIA327794 VRW327794 WBS327794 WLO327794 WVK327794 C393330 IY393330 SU393330 ACQ393330 AMM393330 AWI393330 BGE393330 BQA393330 BZW393330 CJS393330 CTO393330 DDK393330 DNG393330 DXC393330 EGY393330 EQU393330 FAQ393330 FKM393330 FUI393330 GEE393330 GOA393330 GXW393330 HHS393330 HRO393330 IBK393330 ILG393330 IVC393330 JEY393330 JOU393330 JYQ393330 KIM393330 KSI393330 LCE393330 LMA393330 LVW393330 MFS393330 MPO393330 MZK393330 NJG393330 NTC393330 OCY393330 OMU393330 OWQ393330 PGM393330 PQI393330 QAE393330 QKA393330 QTW393330 RDS393330 RNO393330 RXK393330 SHG393330 SRC393330 TAY393330 TKU393330 TUQ393330 UEM393330 UOI393330 UYE393330 VIA393330 VRW393330 WBS393330 WLO393330 WVK393330 C458866 IY458866 SU458866 ACQ458866 AMM458866 AWI458866 BGE458866 BQA458866 BZW458866 CJS458866 CTO458866 DDK458866 DNG458866 DXC458866 EGY458866 EQU458866 FAQ458866 FKM458866 FUI458866 GEE458866 GOA458866 GXW458866 HHS458866 HRO458866 IBK458866 ILG458866 IVC458866 JEY458866 JOU458866 JYQ458866 KIM458866 KSI458866 LCE458866 LMA458866 LVW458866 MFS458866 MPO458866 MZK458866 NJG458866 NTC458866 OCY458866 OMU458866 OWQ458866 PGM458866 PQI458866 QAE458866 QKA458866 QTW458866 RDS458866 RNO458866 RXK458866 SHG458866 SRC458866 TAY458866 TKU458866 TUQ458866 UEM458866 UOI458866 UYE458866 VIA458866 VRW458866 WBS458866 WLO458866 WVK458866 C524402 IY524402 SU524402 ACQ524402 AMM524402 AWI524402 BGE524402 BQA524402 BZW524402 CJS524402 CTO524402 DDK524402 DNG524402 DXC524402 EGY524402 EQU524402 FAQ524402 FKM524402 FUI524402 GEE524402 GOA524402 GXW524402 HHS524402 HRO524402 IBK524402 ILG524402 IVC524402 JEY524402 JOU524402 JYQ524402 KIM524402 KSI524402 LCE524402 LMA524402 LVW524402 MFS524402 MPO524402 MZK524402 NJG524402 NTC524402 OCY524402 OMU524402 OWQ524402 PGM524402 PQI524402 QAE524402 QKA524402 QTW524402 RDS524402 RNO524402 RXK524402 SHG524402 SRC524402 TAY524402 TKU524402 TUQ524402 UEM524402 UOI524402 UYE524402 VIA524402 VRW524402 WBS524402 WLO524402 WVK524402 C589938 IY589938 SU589938 ACQ589938 AMM589938 AWI589938 BGE589938 BQA589938 BZW589938 CJS589938 CTO589938 DDK589938 DNG589938 DXC589938 EGY589938 EQU589938 FAQ589938 FKM589938 FUI589938 GEE589938 GOA589938 GXW589938 HHS589938 HRO589938 IBK589938 ILG589938 IVC589938 JEY589938 JOU589938 JYQ589938 KIM589938 KSI589938 LCE589938 LMA589938 LVW589938 MFS589938 MPO589938 MZK589938 NJG589938 NTC589938 OCY589938 OMU589938 OWQ589938 PGM589938 PQI589938 QAE589938 QKA589938 QTW589938 RDS589938 RNO589938 RXK589938 SHG589938 SRC589938 TAY589938 TKU589938 TUQ589938 UEM589938 UOI589938 UYE589938 VIA589938 VRW589938 WBS589938 WLO589938 WVK589938 C655474 IY655474 SU655474 ACQ655474 AMM655474 AWI655474 BGE655474 BQA655474 BZW655474 CJS655474 CTO655474 DDK655474 DNG655474 DXC655474 EGY655474 EQU655474 FAQ655474 FKM655474 FUI655474 GEE655474 GOA655474 GXW655474 HHS655474 HRO655474 IBK655474 ILG655474 IVC655474 JEY655474 JOU655474 JYQ655474 KIM655474 KSI655474 LCE655474 LMA655474 LVW655474 MFS655474 MPO655474 MZK655474 NJG655474 NTC655474 OCY655474 OMU655474 OWQ655474 PGM655474 PQI655474 QAE655474 QKA655474 QTW655474 RDS655474 RNO655474 RXK655474 SHG655474 SRC655474 TAY655474 TKU655474 TUQ655474 UEM655474 UOI655474 UYE655474 VIA655474 VRW655474 WBS655474 WLO655474 WVK655474 C721010 IY721010 SU721010 ACQ721010 AMM721010 AWI721010 BGE721010 BQA721010 BZW721010 CJS721010 CTO721010 DDK721010 DNG721010 DXC721010 EGY721010 EQU721010 FAQ721010 FKM721010 FUI721010 GEE721010 GOA721010 GXW721010 HHS721010 HRO721010 IBK721010 ILG721010 IVC721010 JEY721010 JOU721010 JYQ721010 KIM721010 KSI721010 LCE721010 LMA721010 LVW721010 MFS721010 MPO721010 MZK721010 NJG721010 NTC721010 OCY721010 OMU721010 OWQ721010 PGM721010 PQI721010 QAE721010 QKA721010 QTW721010 RDS721010 RNO721010 RXK721010 SHG721010 SRC721010 TAY721010 TKU721010 TUQ721010 UEM721010 UOI721010 UYE721010 VIA721010 VRW721010 WBS721010 WLO721010 WVK721010 C786546 IY786546 SU786546 ACQ786546 AMM786546 AWI786546 BGE786546 BQA786546 BZW786546 CJS786546 CTO786546 DDK786546 DNG786546 DXC786546 EGY786546 EQU786546 FAQ786546 FKM786546 FUI786546 GEE786546 GOA786546 GXW786546 HHS786546 HRO786546 IBK786546 ILG786546 IVC786546 JEY786546 JOU786546 JYQ786546 KIM786546 KSI786546 LCE786546 LMA786546 LVW786546 MFS786546 MPO786546 MZK786546 NJG786546 NTC786546 OCY786546 OMU786546 OWQ786546 PGM786546 PQI786546 QAE786546 QKA786546 QTW786546 RDS786546 RNO786546 RXK786546 SHG786546 SRC786546 TAY786546 TKU786546 TUQ786546 UEM786546 UOI786546 UYE786546 VIA786546 VRW786546 WBS786546 WLO786546 WVK786546 C852082 IY852082 SU852082 ACQ852082 AMM852082 AWI852082 BGE852082 BQA852082 BZW852082 CJS852082 CTO852082 DDK852082 DNG852082 DXC852082 EGY852082 EQU852082 FAQ852082 FKM852082 FUI852082 GEE852082 GOA852082 GXW852082 HHS852082 HRO852082 IBK852082 ILG852082 IVC852082 JEY852082 JOU852082 JYQ852082 KIM852082 KSI852082 LCE852082 LMA852082 LVW852082 MFS852082 MPO852082 MZK852082 NJG852082 NTC852082 OCY852082 OMU852082 OWQ852082 PGM852082 PQI852082 QAE852082 QKA852082 QTW852082 RDS852082 RNO852082 RXK852082 SHG852082 SRC852082 TAY852082 TKU852082 TUQ852082 UEM852082 UOI852082 UYE852082 VIA852082 VRW852082 WBS852082 WLO852082 WVK852082 C917618 IY917618 SU917618 ACQ917618 AMM917618 AWI917618 BGE917618 BQA917618 BZW917618 CJS917618 CTO917618 DDK917618 DNG917618 DXC917618 EGY917618 EQU917618 FAQ917618 FKM917618 FUI917618 GEE917618 GOA917618 GXW917618 HHS917618 HRO917618 IBK917618 ILG917618 IVC917618 JEY917618 JOU917618 JYQ917618 KIM917618 KSI917618 LCE917618 LMA917618 LVW917618 MFS917618 MPO917618 MZK917618 NJG917618 NTC917618 OCY917618 OMU917618 OWQ917618 PGM917618 PQI917618 QAE917618 QKA917618 QTW917618 RDS917618 RNO917618 RXK917618 SHG917618 SRC917618 TAY917618 TKU917618 TUQ917618 UEM917618 UOI917618 UYE917618 VIA917618 VRW917618 WBS917618 WLO917618 WVK917618 C983154 IY983154 SU983154 ACQ983154 AMM983154 AWI983154 BGE983154 BQA983154 BZW983154 CJS983154 CTO983154 DDK983154 DNG983154 DXC983154 EGY983154 EQU983154 FAQ983154 FKM983154 FUI983154 GEE983154 GOA983154 GXW983154 HHS983154 HRO983154 IBK983154 ILG983154 IVC983154 JEY983154 JOU983154 JYQ983154 KIM983154 KSI983154 LCE983154 LMA983154 LVW983154 MFS983154 MPO983154 MZK983154 NJG983154 NTC983154 OCY983154 OMU983154 OWQ983154 PGM983154 PQI983154 QAE983154 QKA983154 QTW983154 RDS983154 RNO983154 RXK983154 SHG983154 SRC983154 TAY983154 TKU983154 TUQ983154 UEM983154 UOI983154 UYE983154 VIA983154 VRW983154 WBS983154 WLO983154 WVK983154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2 IY65652 SU65652 ACQ65652 AMM65652 AWI65652 BGE65652 BQA65652 BZW65652 CJS65652 CTO65652 DDK65652 DNG65652 DXC65652 EGY65652 EQU65652 FAQ65652 FKM65652 FUI65652 GEE65652 GOA65652 GXW65652 HHS65652 HRO65652 IBK65652 ILG65652 IVC65652 JEY65652 JOU65652 JYQ65652 KIM65652 KSI65652 LCE65652 LMA65652 LVW65652 MFS65652 MPO65652 MZK65652 NJG65652 NTC65652 OCY65652 OMU65652 OWQ65652 PGM65652 PQI65652 QAE65652 QKA65652 QTW65652 RDS65652 RNO65652 RXK65652 SHG65652 SRC65652 TAY65652 TKU65652 TUQ65652 UEM65652 UOI65652 UYE65652 VIA65652 VRW65652 WBS65652 WLO65652 WVK65652 C131188 IY131188 SU131188 ACQ131188 AMM131188 AWI131188 BGE131188 BQA131188 BZW131188 CJS131188 CTO131188 DDK131188 DNG131188 DXC131188 EGY131188 EQU131188 FAQ131188 FKM131188 FUI131188 GEE131188 GOA131188 GXW131188 HHS131188 HRO131188 IBK131188 ILG131188 IVC131188 JEY131188 JOU131188 JYQ131188 KIM131188 KSI131188 LCE131188 LMA131188 LVW131188 MFS131188 MPO131188 MZK131188 NJG131188 NTC131188 OCY131188 OMU131188 OWQ131188 PGM131188 PQI131188 QAE131188 QKA131188 QTW131188 RDS131188 RNO131188 RXK131188 SHG131188 SRC131188 TAY131188 TKU131188 TUQ131188 UEM131188 UOI131188 UYE131188 VIA131188 VRW131188 WBS131188 WLO131188 WVK131188 C196724 IY196724 SU196724 ACQ196724 AMM196724 AWI196724 BGE196724 BQA196724 BZW196724 CJS196724 CTO196724 DDK196724 DNG196724 DXC196724 EGY196724 EQU196724 FAQ196724 FKM196724 FUI196724 GEE196724 GOA196724 GXW196724 HHS196724 HRO196724 IBK196724 ILG196724 IVC196724 JEY196724 JOU196724 JYQ196724 KIM196724 KSI196724 LCE196724 LMA196724 LVW196724 MFS196724 MPO196724 MZK196724 NJG196724 NTC196724 OCY196724 OMU196724 OWQ196724 PGM196724 PQI196724 QAE196724 QKA196724 QTW196724 RDS196724 RNO196724 RXK196724 SHG196724 SRC196724 TAY196724 TKU196724 TUQ196724 UEM196724 UOI196724 UYE196724 VIA196724 VRW196724 WBS196724 WLO196724 WVK196724 C262260 IY262260 SU262260 ACQ262260 AMM262260 AWI262260 BGE262260 BQA262260 BZW262260 CJS262260 CTO262260 DDK262260 DNG262260 DXC262260 EGY262260 EQU262260 FAQ262260 FKM262260 FUI262260 GEE262260 GOA262260 GXW262260 HHS262260 HRO262260 IBK262260 ILG262260 IVC262260 JEY262260 JOU262260 JYQ262260 KIM262260 KSI262260 LCE262260 LMA262260 LVW262260 MFS262260 MPO262260 MZK262260 NJG262260 NTC262260 OCY262260 OMU262260 OWQ262260 PGM262260 PQI262260 QAE262260 QKA262260 QTW262260 RDS262260 RNO262260 RXK262260 SHG262260 SRC262260 TAY262260 TKU262260 TUQ262260 UEM262260 UOI262260 UYE262260 VIA262260 VRW262260 WBS262260 WLO262260 WVK262260 C327796 IY327796 SU327796 ACQ327796 AMM327796 AWI327796 BGE327796 BQA327796 BZW327796 CJS327796 CTO327796 DDK327796 DNG327796 DXC327796 EGY327796 EQU327796 FAQ327796 FKM327796 FUI327796 GEE327796 GOA327796 GXW327796 HHS327796 HRO327796 IBK327796 ILG327796 IVC327796 JEY327796 JOU327796 JYQ327796 KIM327796 KSI327796 LCE327796 LMA327796 LVW327796 MFS327796 MPO327796 MZK327796 NJG327796 NTC327796 OCY327796 OMU327796 OWQ327796 PGM327796 PQI327796 QAE327796 QKA327796 QTW327796 RDS327796 RNO327796 RXK327796 SHG327796 SRC327796 TAY327796 TKU327796 TUQ327796 UEM327796 UOI327796 UYE327796 VIA327796 VRW327796 WBS327796 WLO327796 WVK327796 C393332 IY393332 SU393332 ACQ393332 AMM393332 AWI393332 BGE393332 BQA393332 BZW393332 CJS393332 CTO393332 DDK393332 DNG393332 DXC393332 EGY393332 EQU393332 FAQ393332 FKM393332 FUI393332 GEE393332 GOA393332 GXW393332 HHS393332 HRO393332 IBK393332 ILG393332 IVC393332 JEY393332 JOU393332 JYQ393332 KIM393332 KSI393332 LCE393332 LMA393332 LVW393332 MFS393332 MPO393332 MZK393332 NJG393332 NTC393332 OCY393332 OMU393332 OWQ393332 PGM393332 PQI393332 QAE393332 QKA393332 QTW393332 RDS393332 RNO393332 RXK393332 SHG393332 SRC393332 TAY393332 TKU393332 TUQ393332 UEM393332 UOI393332 UYE393332 VIA393332 VRW393332 WBS393332 WLO393332 WVK393332 C458868 IY458868 SU458868 ACQ458868 AMM458868 AWI458868 BGE458868 BQA458868 BZW458868 CJS458868 CTO458868 DDK458868 DNG458868 DXC458868 EGY458868 EQU458868 FAQ458868 FKM458868 FUI458868 GEE458868 GOA458868 GXW458868 HHS458868 HRO458868 IBK458868 ILG458868 IVC458868 JEY458868 JOU458868 JYQ458868 KIM458868 KSI458868 LCE458868 LMA458868 LVW458868 MFS458868 MPO458868 MZK458868 NJG458868 NTC458868 OCY458868 OMU458868 OWQ458868 PGM458868 PQI458868 QAE458868 QKA458868 QTW458868 RDS458868 RNO458868 RXK458868 SHG458868 SRC458868 TAY458868 TKU458868 TUQ458868 UEM458868 UOI458868 UYE458868 VIA458868 VRW458868 WBS458868 WLO458868 WVK458868 C524404 IY524404 SU524404 ACQ524404 AMM524404 AWI524404 BGE524404 BQA524404 BZW524404 CJS524404 CTO524404 DDK524404 DNG524404 DXC524404 EGY524404 EQU524404 FAQ524404 FKM524404 FUI524404 GEE524404 GOA524404 GXW524404 HHS524404 HRO524404 IBK524404 ILG524404 IVC524404 JEY524404 JOU524404 JYQ524404 KIM524404 KSI524404 LCE524404 LMA524404 LVW524404 MFS524404 MPO524404 MZK524404 NJG524404 NTC524404 OCY524404 OMU524404 OWQ524404 PGM524404 PQI524404 QAE524404 QKA524404 QTW524404 RDS524404 RNO524404 RXK524404 SHG524404 SRC524404 TAY524404 TKU524404 TUQ524404 UEM524404 UOI524404 UYE524404 VIA524404 VRW524404 WBS524404 WLO524404 WVK524404 C589940 IY589940 SU589940 ACQ589940 AMM589940 AWI589940 BGE589940 BQA589940 BZW589940 CJS589940 CTO589940 DDK589940 DNG589940 DXC589940 EGY589940 EQU589940 FAQ589940 FKM589940 FUI589940 GEE589940 GOA589940 GXW589940 HHS589940 HRO589940 IBK589940 ILG589940 IVC589940 JEY589940 JOU589940 JYQ589940 KIM589940 KSI589940 LCE589940 LMA589940 LVW589940 MFS589940 MPO589940 MZK589940 NJG589940 NTC589940 OCY589940 OMU589940 OWQ589940 PGM589940 PQI589940 QAE589940 QKA589940 QTW589940 RDS589940 RNO589940 RXK589940 SHG589940 SRC589940 TAY589940 TKU589940 TUQ589940 UEM589940 UOI589940 UYE589940 VIA589940 VRW589940 WBS589940 WLO589940 WVK589940 C655476 IY655476 SU655476 ACQ655476 AMM655476 AWI655476 BGE655476 BQA655476 BZW655476 CJS655476 CTO655476 DDK655476 DNG655476 DXC655476 EGY655476 EQU655476 FAQ655476 FKM655476 FUI655476 GEE655476 GOA655476 GXW655476 HHS655476 HRO655476 IBK655476 ILG655476 IVC655476 JEY655476 JOU655476 JYQ655476 KIM655476 KSI655476 LCE655476 LMA655476 LVW655476 MFS655476 MPO655476 MZK655476 NJG655476 NTC655476 OCY655476 OMU655476 OWQ655476 PGM655476 PQI655476 QAE655476 QKA655476 QTW655476 RDS655476 RNO655476 RXK655476 SHG655476 SRC655476 TAY655476 TKU655476 TUQ655476 UEM655476 UOI655476 UYE655476 VIA655476 VRW655476 WBS655476 WLO655476 WVK655476 C721012 IY721012 SU721012 ACQ721012 AMM721012 AWI721012 BGE721012 BQA721012 BZW721012 CJS721012 CTO721012 DDK721012 DNG721012 DXC721012 EGY721012 EQU721012 FAQ721012 FKM721012 FUI721012 GEE721012 GOA721012 GXW721012 HHS721012 HRO721012 IBK721012 ILG721012 IVC721012 JEY721012 JOU721012 JYQ721012 KIM721012 KSI721012 LCE721012 LMA721012 LVW721012 MFS721012 MPO721012 MZK721012 NJG721012 NTC721012 OCY721012 OMU721012 OWQ721012 PGM721012 PQI721012 QAE721012 QKA721012 QTW721012 RDS721012 RNO721012 RXK721012 SHG721012 SRC721012 TAY721012 TKU721012 TUQ721012 UEM721012 UOI721012 UYE721012 VIA721012 VRW721012 WBS721012 WLO721012 WVK721012 C786548 IY786548 SU786548 ACQ786548 AMM786548 AWI786548 BGE786548 BQA786548 BZW786548 CJS786548 CTO786548 DDK786548 DNG786548 DXC786548 EGY786548 EQU786548 FAQ786548 FKM786548 FUI786548 GEE786548 GOA786548 GXW786548 HHS786548 HRO786548 IBK786548 ILG786548 IVC786548 JEY786548 JOU786548 JYQ786548 KIM786548 KSI786548 LCE786548 LMA786548 LVW786548 MFS786548 MPO786548 MZK786548 NJG786548 NTC786548 OCY786548 OMU786548 OWQ786548 PGM786548 PQI786548 QAE786548 QKA786548 QTW786548 RDS786548 RNO786548 RXK786548 SHG786548 SRC786548 TAY786548 TKU786548 TUQ786548 UEM786548 UOI786548 UYE786548 VIA786548 VRW786548 WBS786548 WLO786548 WVK786548 C852084 IY852084 SU852084 ACQ852084 AMM852084 AWI852084 BGE852084 BQA852084 BZW852084 CJS852084 CTO852084 DDK852084 DNG852084 DXC852084 EGY852084 EQU852084 FAQ852084 FKM852084 FUI852084 GEE852084 GOA852084 GXW852084 HHS852084 HRO852084 IBK852084 ILG852084 IVC852084 JEY852084 JOU852084 JYQ852084 KIM852084 KSI852084 LCE852084 LMA852084 LVW852084 MFS852084 MPO852084 MZK852084 NJG852084 NTC852084 OCY852084 OMU852084 OWQ852084 PGM852084 PQI852084 QAE852084 QKA852084 QTW852084 RDS852084 RNO852084 RXK852084 SHG852084 SRC852084 TAY852084 TKU852084 TUQ852084 UEM852084 UOI852084 UYE852084 VIA852084 VRW852084 WBS852084 WLO852084 WVK852084 C917620 IY917620 SU917620 ACQ917620 AMM917620 AWI917620 BGE917620 BQA917620 BZW917620 CJS917620 CTO917620 DDK917620 DNG917620 DXC917620 EGY917620 EQU917620 FAQ917620 FKM917620 FUI917620 GEE917620 GOA917620 GXW917620 HHS917620 HRO917620 IBK917620 ILG917620 IVC917620 JEY917620 JOU917620 JYQ917620 KIM917620 KSI917620 LCE917620 LMA917620 LVW917620 MFS917620 MPO917620 MZK917620 NJG917620 NTC917620 OCY917620 OMU917620 OWQ917620 PGM917620 PQI917620 QAE917620 QKA917620 QTW917620 RDS917620 RNO917620 RXK917620 SHG917620 SRC917620 TAY917620 TKU917620 TUQ917620 UEM917620 UOI917620 UYE917620 VIA917620 VRW917620 WBS917620 WLO917620 WVK917620 C983156 IY983156 SU983156 ACQ983156 AMM983156 AWI983156 BGE983156 BQA983156 BZW983156 CJS983156 CTO983156 DDK983156 DNG983156 DXC983156 EGY983156 EQU983156 FAQ983156 FKM983156 FUI983156 GEE983156 GOA983156 GXW983156 HHS983156 HRO983156 IBK983156 ILG983156 IVC983156 JEY983156 JOU983156 JYQ983156 KIM983156 KSI983156 LCE983156 LMA983156 LVW983156 MFS983156 MPO983156 MZK983156 NJG983156 NTC983156 OCY983156 OMU983156 OWQ983156 PGM983156 PQI983156 QAE983156 QKA983156 QTW983156 RDS983156 RNO983156 RXK983156 SHG983156 SRC983156 TAY983156 TKU983156 TUQ983156 UEM983156 UOI983156 UYE983156 VIA983156 VRW983156 WBS983156 WLO983156 WVK983156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9 IY65659 SU65659 ACQ65659 AMM65659 AWI65659 BGE65659 BQA65659 BZW65659 CJS65659 CTO65659 DDK65659 DNG65659 DXC65659 EGY65659 EQU65659 FAQ65659 FKM65659 FUI65659 GEE65659 GOA65659 GXW65659 HHS65659 HRO65659 IBK65659 ILG65659 IVC65659 JEY65659 JOU65659 JYQ65659 KIM65659 KSI65659 LCE65659 LMA65659 LVW65659 MFS65659 MPO65659 MZK65659 NJG65659 NTC65659 OCY65659 OMU65659 OWQ65659 PGM65659 PQI65659 QAE65659 QKA65659 QTW65659 RDS65659 RNO65659 RXK65659 SHG65659 SRC65659 TAY65659 TKU65659 TUQ65659 UEM65659 UOI65659 UYE65659 VIA65659 VRW65659 WBS65659 WLO65659 WVK65659 C131195 IY131195 SU131195 ACQ131195 AMM131195 AWI131195 BGE131195 BQA131195 BZW131195 CJS131195 CTO131195 DDK131195 DNG131195 DXC131195 EGY131195 EQU131195 FAQ131195 FKM131195 FUI131195 GEE131195 GOA131195 GXW131195 HHS131195 HRO131195 IBK131195 ILG131195 IVC131195 JEY131195 JOU131195 JYQ131195 KIM131195 KSI131195 LCE131195 LMA131195 LVW131195 MFS131195 MPO131195 MZK131195 NJG131195 NTC131195 OCY131195 OMU131195 OWQ131195 PGM131195 PQI131195 QAE131195 QKA131195 QTW131195 RDS131195 RNO131195 RXK131195 SHG131195 SRC131195 TAY131195 TKU131195 TUQ131195 UEM131195 UOI131195 UYE131195 VIA131195 VRW131195 WBS131195 WLO131195 WVK131195 C196731 IY196731 SU196731 ACQ196731 AMM196731 AWI196731 BGE196731 BQA196731 BZW196731 CJS196731 CTO196731 DDK196731 DNG196731 DXC196731 EGY196731 EQU196731 FAQ196731 FKM196731 FUI196731 GEE196731 GOA196731 GXW196731 HHS196731 HRO196731 IBK196731 ILG196731 IVC196731 JEY196731 JOU196731 JYQ196731 KIM196731 KSI196731 LCE196731 LMA196731 LVW196731 MFS196731 MPO196731 MZK196731 NJG196731 NTC196731 OCY196731 OMU196731 OWQ196731 PGM196731 PQI196731 QAE196731 QKA196731 QTW196731 RDS196731 RNO196731 RXK196731 SHG196731 SRC196731 TAY196731 TKU196731 TUQ196731 UEM196731 UOI196731 UYE196731 VIA196731 VRW196731 WBS196731 WLO196731 WVK196731 C262267 IY262267 SU262267 ACQ262267 AMM262267 AWI262267 BGE262267 BQA262267 BZW262267 CJS262267 CTO262267 DDK262267 DNG262267 DXC262267 EGY262267 EQU262267 FAQ262267 FKM262267 FUI262267 GEE262267 GOA262267 GXW262267 HHS262267 HRO262267 IBK262267 ILG262267 IVC262267 JEY262267 JOU262267 JYQ262267 KIM262267 KSI262267 LCE262267 LMA262267 LVW262267 MFS262267 MPO262267 MZK262267 NJG262267 NTC262267 OCY262267 OMU262267 OWQ262267 PGM262267 PQI262267 QAE262267 QKA262267 QTW262267 RDS262267 RNO262267 RXK262267 SHG262267 SRC262267 TAY262267 TKU262267 TUQ262267 UEM262267 UOI262267 UYE262267 VIA262267 VRW262267 WBS262267 WLO262267 WVK262267 C327803 IY327803 SU327803 ACQ327803 AMM327803 AWI327803 BGE327803 BQA327803 BZW327803 CJS327803 CTO327803 DDK327803 DNG327803 DXC327803 EGY327803 EQU327803 FAQ327803 FKM327803 FUI327803 GEE327803 GOA327803 GXW327803 HHS327803 HRO327803 IBK327803 ILG327803 IVC327803 JEY327803 JOU327803 JYQ327803 KIM327803 KSI327803 LCE327803 LMA327803 LVW327803 MFS327803 MPO327803 MZK327803 NJG327803 NTC327803 OCY327803 OMU327803 OWQ327803 PGM327803 PQI327803 QAE327803 QKA327803 QTW327803 RDS327803 RNO327803 RXK327803 SHG327803 SRC327803 TAY327803 TKU327803 TUQ327803 UEM327803 UOI327803 UYE327803 VIA327803 VRW327803 WBS327803 WLO327803 WVK327803 C393339 IY393339 SU393339 ACQ393339 AMM393339 AWI393339 BGE393339 BQA393339 BZW393339 CJS393339 CTO393339 DDK393339 DNG393339 DXC393339 EGY393339 EQU393339 FAQ393339 FKM393339 FUI393339 GEE393339 GOA393339 GXW393339 HHS393339 HRO393339 IBK393339 ILG393339 IVC393339 JEY393339 JOU393339 JYQ393339 KIM393339 KSI393339 LCE393339 LMA393339 LVW393339 MFS393339 MPO393339 MZK393339 NJG393339 NTC393339 OCY393339 OMU393339 OWQ393339 PGM393339 PQI393339 QAE393339 QKA393339 QTW393339 RDS393339 RNO393339 RXK393339 SHG393339 SRC393339 TAY393339 TKU393339 TUQ393339 UEM393339 UOI393339 UYE393339 VIA393339 VRW393339 WBS393339 WLO393339 WVK393339 C458875 IY458875 SU458875 ACQ458875 AMM458875 AWI458875 BGE458875 BQA458875 BZW458875 CJS458875 CTO458875 DDK458875 DNG458875 DXC458875 EGY458875 EQU458875 FAQ458875 FKM458875 FUI458875 GEE458875 GOA458875 GXW458875 HHS458875 HRO458875 IBK458875 ILG458875 IVC458875 JEY458875 JOU458875 JYQ458875 KIM458875 KSI458875 LCE458875 LMA458875 LVW458875 MFS458875 MPO458875 MZK458875 NJG458875 NTC458875 OCY458875 OMU458875 OWQ458875 PGM458875 PQI458875 QAE458875 QKA458875 QTW458875 RDS458875 RNO458875 RXK458875 SHG458875 SRC458875 TAY458875 TKU458875 TUQ458875 UEM458875 UOI458875 UYE458875 VIA458875 VRW458875 WBS458875 WLO458875 WVK458875 C524411 IY524411 SU524411 ACQ524411 AMM524411 AWI524411 BGE524411 BQA524411 BZW524411 CJS524411 CTO524411 DDK524411 DNG524411 DXC524411 EGY524411 EQU524411 FAQ524411 FKM524411 FUI524411 GEE524411 GOA524411 GXW524411 HHS524411 HRO524411 IBK524411 ILG524411 IVC524411 JEY524411 JOU524411 JYQ524411 KIM524411 KSI524411 LCE524411 LMA524411 LVW524411 MFS524411 MPO524411 MZK524411 NJG524411 NTC524411 OCY524411 OMU524411 OWQ524411 PGM524411 PQI524411 QAE524411 QKA524411 QTW524411 RDS524411 RNO524411 RXK524411 SHG524411 SRC524411 TAY524411 TKU524411 TUQ524411 UEM524411 UOI524411 UYE524411 VIA524411 VRW524411 WBS524411 WLO524411 WVK524411 C589947 IY589947 SU589947 ACQ589947 AMM589947 AWI589947 BGE589947 BQA589947 BZW589947 CJS589947 CTO589947 DDK589947 DNG589947 DXC589947 EGY589947 EQU589947 FAQ589947 FKM589947 FUI589947 GEE589947 GOA589947 GXW589947 HHS589947 HRO589947 IBK589947 ILG589947 IVC589947 JEY589947 JOU589947 JYQ589947 KIM589947 KSI589947 LCE589947 LMA589947 LVW589947 MFS589947 MPO589947 MZK589947 NJG589947 NTC589947 OCY589947 OMU589947 OWQ589947 PGM589947 PQI589947 QAE589947 QKA589947 QTW589947 RDS589947 RNO589947 RXK589947 SHG589947 SRC589947 TAY589947 TKU589947 TUQ589947 UEM589947 UOI589947 UYE589947 VIA589947 VRW589947 WBS589947 WLO589947 WVK589947 C655483 IY655483 SU655483 ACQ655483 AMM655483 AWI655483 BGE655483 BQA655483 BZW655483 CJS655483 CTO655483 DDK655483 DNG655483 DXC655483 EGY655483 EQU655483 FAQ655483 FKM655483 FUI655483 GEE655483 GOA655483 GXW655483 HHS655483 HRO655483 IBK655483 ILG655483 IVC655483 JEY655483 JOU655483 JYQ655483 KIM655483 KSI655483 LCE655483 LMA655483 LVW655483 MFS655483 MPO655483 MZK655483 NJG655483 NTC655483 OCY655483 OMU655483 OWQ655483 PGM655483 PQI655483 QAE655483 QKA655483 QTW655483 RDS655483 RNO655483 RXK655483 SHG655483 SRC655483 TAY655483 TKU655483 TUQ655483 UEM655483 UOI655483 UYE655483 VIA655483 VRW655483 WBS655483 WLO655483 WVK655483 C721019 IY721019 SU721019 ACQ721019 AMM721019 AWI721019 BGE721019 BQA721019 BZW721019 CJS721019 CTO721019 DDK721019 DNG721019 DXC721019 EGY721019 EQU721019 FAQ721019 FKM721019 FUI721019 GEE721019 GOA721019 GXW721019 HHS721019 HRO721019 IBK721019 ILG721019 IVC721019 JEY721019 JOU721019 JYQ721019 KIM721019 KSI721019 LCE721019 LMA721019 LVW721019 MFS721019 MPO721019 MZK721019 NJG721019 NTC721019 OCY721019 OMU721019 OWQ721019 PGM721019 PQI721019 QAE721019 QKA721019 QTW721019 RDS721019 RNO721019 RXK721019 SHG721019 SRC721019 TAY721019 TKU721019 TUQ721019 UEM721019 UOI721019 UYE721019 VIA721019 VRW721019 WBS721019 WLO721019 WVK721019 C786555 IY786555 SU786555 ACQ786555 AMM786555 AWI786555 BGE786555 BQA786555 BZW786555 CJS786555 CTO786555 DDK786555 DNG786555 DXC786555 EGY786555 EQU786555 FAQ786555 FKM786555 FUI786555 GEE786555 GOA786555 GXW786555 HHS786555 HRO786555 IBK786555 ILG786555 IVC786555 JEY786555 JOU786555 JYQ786555 KIM786555 KSI786555 LCE786555 LMA786555 LVW786555 MFS786555 MPO786555 MZK786555 NJG786555 NTC786555 OCY786555 OMU786555 OWQ786555 PGM786555 PQI786555 QAE786555 QKA786555 QTW786555 RDS786555 RNO786555 RXK786555 SHG786555 SRC786555 TAY786555 TKU786555 TUQ786555 UEM786555 UOI786555 UYE786555 VIA786555 VRW786555 WBS786555 WLO786555 WVK786555 C852091 IY852091 SU852091 ACQ852091 AMM852091 AWI852091 BGE852091 BQA852091 BZW852091 CJS852091 CTO852091 DDK852091 DNG852091 DXC852091 EGY852091 EQU852091 FAQ852091 FKM852091 FUI852091 GEE852091 GOA852091 GXW852091 HHS852091 HRO852091 IBK852091 ILG852091 IVC852091 JEY852091 JOU852091 JYQ852091 KIM852091 KSI852091 LCE852091 LMA852091 LVW852091 MFS852091 MPO852091 MZK852091 NJG852091 NTC852091 OCY852091 OMU852091 OWQ852091 PGM852091 PQI852091 QAE852091 QKA852091 QTW852091 RDS852091 RNO852091 RXK852091 SHG852091 SRC852091 TAY852091 TKU852091 TUQ852091 UEM852091 UOI852091 UYE852091 VIA852091 VRW852091 WBS852091 WLO852091 WVK852091 C917627 IY917627 SU917627 ACQ917627 AMM917627 AWI917627 BGE917627 BQA917627 BZW917627 CJS917627 CTO917627 DDK917627 DNG917627 DXC917627 EGY917627 EQU917627 FAQ917627 FKM917627 FUI917627 GEE917627 GOA917627 GXW917627 HHS917627 HRO917627 IBK917627 ILG917627 IVC917627 JEY917627 JOU917627 JYQ917627 KIM917627 KSI917627 LCE917627 LMA917627 LVW917627 MFS917627 MPO917627 MZK917627 NJG917627 NTC917627 OCY917627 OMU917627 OWQ917627 PGM917627 PQI917627 QAE917627 QKA917627 QTW917627 RDS917627 RNO917627 RXK917627 SHG917627 SRC917627 TAY917627 TKU917627 TUQ917627 UEM917627 UOI917627 UYE917627 VIA917627 VRW917627 WBS917627 WLO917627 WVK917627 C983163 IY983163 SU983163 ACQ983163 AMM983163 AWI983163 BGE983163 BQA983163 BZW983163 CJS983163 CTO983163 DDK983163 DNG983163 DXC983163 EGY983163 EQU983163 FAQ983163 FKM983163 FUI983163 GEE983163 GOA983163 GXW983163 HHS983163 HRO983163 IBK983163 ILG983163 IVC983163 JEY983163 JOU983163 JYQ983163 KIM983163 KSI983163 LCE983163 LMA983163 LVW983163 MFS983163 MPO983163 MZK983163 NJG983163 NTC983163 OCY983163 OMU983163 OWQ983163 PGM983163 PQI983163 QAE983163 QKA983163 QTW983163 RDS983163 RNO983163 RXK983163 SHG983163 SRC983163 TAY983163 TKU983163 TUQ983163 UEM983163 UOI983163 UYE983163 VIA983163 VRW983163 WBS983163 WLO983163 WVK983163" xr:uid="{00000000-0002-0000-0C00-000003000000}">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0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I131076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I196612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I262148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I327684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I393220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I458756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I524292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I589828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I655364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I720900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I786436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I851972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I917508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I983044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2:Y65595 JR65592:JU65595 TN65592:TQ65595 ADJ65592:ADM65595 ANF65592:ANI65595 AXB65592:AXE65595 BGX65592:BHA65595 BQT65592:BQW65595 CAP65592:CAS65595 CKL65592:CKO65595 CUH65592:CUK65595 DED65592:DEG65595 DNZ65592:DOC65595 DXV65592:DXY65595 EHR65592:EHU65595 ERN65592:ERQ65595 FBJ65592:FBM65595 FLF65592:FLI65595 FVB65592:FVE65595 GEX65592:GFA65595 GOT65592:GOW65595 GYP65592:GYS65595 HIL65592:HIO65595 HSH65592:HSK65595 ICD65592:ICG65595 ILZ65592:IMC65595 IVV65592:IVY65595 JFR65592:JFU65595 JPN65592:JPQ65595 JZJ65592:JZM65595 KJF65592:KJI65595 KTB65592:KTE65595 LCX65592:LDA65595 LMT65592:LMW65595 LWP65592:LWS65595 MGL65592:MGO65595 MQH65592:MQK65595 NAD65592:NAG65595 NJZ65592:NKC65595 NTV65592:NTY65595 ODR65592:ODU65595 ONN65592:ONQ65595 OXJ65592:OXM65595 PHF65592:PHI65595 PRB65592:PRE65595 QAX65592:QBA65595 QKT65592:QKW65595 QUP65592:QUS65595 REL65592:REO65595 ROH65592:ROK65595 RYD65592:RYG65595 SHZ65592:SIC65595 SRV65592:SRY65595 TBR65592:TBU65595 TLN65592:TLQ65595 TVJ65592:TVM65595 UFF65592:UFI65595 UPB65592:UPE65595 UYX65592:UZA65595 VIT65592:VIW65595 VSP65592:VSS65595 WCL65592:WCO65595 WMH65592:WMK65595 WWD65592:WWG65595 V131128:Y131131 JR131128:JU131131 TN131128:TQ131131 ADJ131128:ADM131131 ANF131128:ANI131131 AXB131128:AXE131131 BGX131128:BHA131131 BQT131128:BQW131131 CAP131128:CAS131131 CKL131128:CKO131131 CUH131128:CUK131131 DED131128:DEG131131 DNZ131128:DOC131131 DXV131128:DXY131131 EHR131128:EHU131131 ERN131128:ERQ131131 FBJ131128:FBM131131 FLF131128:FLI131131 FVB131128:FVE131131 GEX131128:GFA131131 GOT131128:GOW131131 GYP131128:GYS131131 HIL131128:HIO131131 HSH131128:HSK131131 ICD131128:ICG131131 ILZ131128:IMC131131 IVV131128:IVY131131 JFR131128:JFU131131 JPN131128:JPQ131131 JZJ131128:JZM131131 KJF131128:KJI131131 KTB131128:KTE131131 LCX131128:LDA131131 LMT131128:LMW131131 LWP131128:LWS131131 MGL131128:MGO131131 MQH131128:MQK131131 NAD131128:NAG131131 NJZ131128:NKC131131 NTV131128:NTY131131 ODR131128:ODU131131 ONN131128:ONQ131131 OXJ131128:OXM131131 PHF131128:PHI131131 PRB131128:PRE131131 QAX131128:QBA131131 QKT131128:QKW131131 QUP131128:QUS131131 REL131128:REO131131 ROH131128:ROK131131 RYD131128:RYG131131 SHZ131128:SIC131131 SRV131128:SRY131131 TBR131128:TBU131131 TLN131128:TLQ131131 TVJ131128:TVM131131 UFF131128:UFI131131 UPB131128:UPE131131 UYX131128:UZA131131 VIT131128:VIW131131 VSP131128:VSS131131 WCL131128:WCO131131 WMH131128:WMK131131 WWD131128:WWG131131 V196664:Y196667 JR196664:JU196667 TN196664:TQ196667 ADJ196664:ADM196667 ANF196664:ANI196667 AXB196664:AXE196667 BGX196664:BHA196667 BQT196664:BQW196667 CAP196664:CAS196667 CKL196664:CKO196667 CUH196664:CUK196667 DED196664:DEG196667 DNZ196664:DOC196667 DXV196664:DXY196667 EHR196664:EHU196667 ERN196664:ERQ196667 FBJ196664:FBM196667 FLF196664:FLI196667 FVB196664:FVE196667 GEX196664:GFA196667 GOT196664:GOW196667 GYP196664:GYS196667 HIL196664:HIO196667 HSH196664:HSK196667 ICD196664:ICG196667 ILZ196664:IMC196667 IVV196664:IVY196667 JFR196664:JFU196667 JPN196664:JPQ196667 JZJ196664:JZM196667 KJF196664:KJI196667 KTB196664:KTE196667 LCX196664:LDA196667 LMT196664:LMW196667 LWP196664:LWS196667 MGL196664:MGO196667 MQH196664:MQK196667 NAD196664:NAG196667 NJZ196664:NKC196667 NTV196664:NTY196667 ODR196664:ODU196667 ONN196664:ONQ196667 OXJ196664:OXM196667 PHF196664:PHI196667 PRB196664:PRE196667 QAX196664:QBA196667 QKT196664:QKW196667 QUP196664:QUS196667 REL196664:REO196667 ROH196664:ROK196667 RYD196664:RYG196667 SHZ196664:SIC196667 SRV196664:SRY196667 TBR196664:TBU196667 TLN196664:TLQ196667 TVJ196664:TVM196667 UFF196664:UFI196667 UPB196664:UPE196667 UYX196664:UZA196667 VIT196664:VIW196667 VSP196664:VSS196667 WCL196664:WCO196667 WMH196664:WMK196667 WWD196664:WWG196667 V262200:Y262203 JR262200:JU262203 TN262200:TQ262203 ADJ262200:ADM262203 ANF262200:ANI262203 AXB262200:AXE262203 BGX262200:BHA262203 BQT262200:BQW262203 CAP262200:CAS262203 CKL262200:CKO262203 CUH262200:CUK262203 DED262200:DEG262203 DNZ262200:DOC262203 DXV262200:DXY262203 EHR262200:EHU262203 ERN262200:ERQ262203 FBJ262200:FBM262203 FLF262200:FLI262203 FVB262200:FVE262203 GEX262200:GFA262203 GOT262200:GOW262203 GYP262200:GYS262203 HIL262200:HIO262203 HSH262200:HSK262203 ICD262200:ICG262203 ILZ262200:IMC262203 IVV262200:IVY262203 JFR262200:JFU262203 JPN262200:JPQ262203 JZJ262200:JZM262203 KJF262200:KJI262203 KTB262200:KTE262203 LCX262200:LDA262203 LMT262200:LMW262203 LWP262200:LWS262203 MGL262200:MGO262203 MQH262200:MQK262203 NAD262200:NAG262203 NJZ262200:NKC262203 NTV262200:NTY262203 ODR262200:ODU262203 ONN262200:ONQ262203 OXJ262200:OXM262203 PHF262200:PHI262203 PRB262200:PRE262203 QAX262200:QBA262203 QKT262200:QKW262203 QUP262200:QUS262203 REL262200:REO262203 ROH262200:ROK262203 RYD262200:RYG262203 SHZ262200:SIC262203 SRV262200:SRY262203 TBR262200:TBU262203 TLN262200:TLQ262203 TVJ262200:TVM262203 UFF262200:UFI262203 UPB262200:UPE262203 UYX262200:UZA262203 VIT262200:VIW262203 VSP262200:VSS262203 WCL262200:WCO262203 WMH262200:WMK262203 WWD262200:WWG262203 V327736:Y327739 JR327736:JU327739 TN327736:TQ327739 ADJ327736:ADM327739 ANF327736:ANI327739 AXB327736:AXE327739 BGX327736:BHA327739 BQT327736:BQW327739 CAP327736:CAS327739 CKL327736:CKO327739 CUH327736:CUK327739 DED327736:DEG327739 DNZ327736:DOC327739 DXV327736:DXY327739 EHR327736:EHU327739 ERN327736:ERQ327739 FBJ327736:FBM327739 FLF327736:FLI327739 FVB327736:FVE327739 GEX327736:GFA327739 GOT327736:GOW327739 GYP327736:GYS327739 HIL327736:HIO327739 HSH327736:HSK327739 ICD327736:ICG327739 ILZ327736:IMC327739 IVV327736:IVY327739 JFR327736:JFU327739 JPN327736:JPQ327739 JZJ327736:JZM327739 KJF327736:KJI327739 KTB327736:KTE327739 LCX327736:LDA327739 LMT327736:LMW327739 LWP327736:LWS327739 MGL327736:MGO327739 MQH327736:MQK327739 NAD327736:NAG327739 NJZ327736:NKC327739 NTV327736:NTY327739 ODR327736:ODU327739 ONN327736:ONQ327739 OXJ327736:OXM327739 PHF327736:PHI327739 PRB327736:PRE327739 QAX327736:QBA327739 QKT327736:QKW327739 QUP327736:QUS327739 REL327736:REO327739 ROH327736:ROK327739 RYD327736:RYG327739 SHZ327736:SIC327739 SRV327736:SRY327739 TBR327736:TBU327739 TLN327736:TLQ327739 TVJ327736:TVM327739 UFF327736:UFI327739 UPB327736:UPE327739 UYX327736:UZA327739 VIT327736:VIW327739 VSP327736:VSS327739 WCL327736:WCO327739 WMH327736:WMK327739 WWD327736:WWG327739 V393272:Y393275 JR393272:JU393275 TN393272:TQ393275 ADJ393272:ADM393275 ANF393272:ANI393275 AXB393272:AXE393275 BGX393272:BHA393275 BQT393272:BQW393275 CAP393272:CAS393275 CKL393272:CKO393275 CUH393272:CUK393275 DED393272:DEG393275 DNZ393272:DOC393275 DXV393272:DXY393275 EHR393272:EHU393275 ERN393272:ERQ393275 FBJ393272:FBM393275 FLF393272:FLI393275 FVB393272:FVE393275 GEX393272:GFA393275 GOT393272:GOW393275 GYP393272:GYS393275 HIL393272:HIO393275 HSH393272:HSK393275 ICD393272:ICG393275 ILZ393272:IMC393275 IVV393272:IVY393275 JFR393272:JFU393275 JPN393272:JPQ393275 JZJ393272:JZM393275 KJF393272:KJI393275 KTB393272:KTE393275 LCX393272:LDA393275 LMT393272:LMW393275 LWP393272:LWS393275 MGL393272:MGO393275 MQH393272:MQK393275 NAD393272:NAG393275 NJZ393272:NKC393275 NTV393272:NTY393275 ODR393272:ODU393275 ONN393272:ONQ393275 OXJ393272:OXM393275 PHF393272:PHI393275 PRB393272:PRE393275 QAX393272:QBA393275 QKT393272:QKW393275 QUP393272:QUS393275 REL393272:REO393275 ROH393272:ROK393275 RYD393272:RYG393275 SHZ393272:SIC393275 SRV393272:SRY393275 TBR393272:TBU393275 TLN393272:TLQ393275 TVJ393272:TVM393275 UFF393272:UFI393275 UPB393272:UPE393275 UYX393272:UZA393275 VIT393272:VIW393275 VSP393272:VSS393275 WCL393272:WCO393275 WMH393272:WMK393275 WWD393272:WWG393275 V458808:Y458811 JR458808:JU458811 TN458808:TQ458811 ADJ458808:ADM458811 ANF458808:ANI458811 AXB458808:AXE458811 BGX458808:BHA458811 BQT458808:BQW458811 CAP458808:CAS458811 CKL458808:CKO458811 CUH458808:CUK458811 DED458808:DEG458811 DNZ458808:DOC458811 DXV458808:DXY458811 EHR458808:EHU458811 ERN458808:ERQ458811 FBJ458808:FBM458811 FLF458808:FLI458811 FVB458808:FVE458811 GEX458808:GFA458811 GOT458808:GOW458811 GYP458808:GYS458811 HIL458808:HIO458811 HSH458808:HSK458811 ICD458808:ICG458811 ILZ458808:IMC458811 IVV458808:IVY458811 JFR458808:JFU458811 JPN458808:JPQ458811 JZJ458808:JZM458811 KJF458808:KJI458811 KTB458808:KTE458811 LCX458808:LDA458811 LMT458808:LMW458811 LWP458808:LWS458811 MGL458808:MGO458811 MQH458808:MQK458811 NAD458808:NAG458811 NJZ458808:NKC458811 NTV458808:NTY458811 ODR458808:ODU458811 ONN458808:ONQ458811 OXJ458808:OXM458811 PHF458808:PHI458811 PRB458808:PRE458811 QAX458808:QBA458811 QKT458808:QKW458811 QUP458808:QUS458811 REL458808:REO458811 ROH458808:ROK458811 RYD458808:RYG458811 SHZ458808:SIC458811 SRV458808:SRY458811 TBR458808:TBU458811 TLN458808:TLQ458811 TVJ458808:TVM458811 UFF458808:UFI458811 UPB458808:UPE458811 UYX458808:UZA458811 VIT458808:VIW458811 VSP458808:VSS458811 WCL458808:WCO458811 WMH458808:WMK458811 WWD458808:WWG458811 V524344:Y524347 JR524344:JU524347 TN524344:TQ524347 ADJ524344:ADM524347 ANF524344:ANI524347 AXB524344:AXE524347 BGX524344:BHA524347 BQT524344:BQW524347 CAP524344:CAS524347 CKL524344:CKO524347 CUH524344:CUK524347 DED524344:DEG524347 DNZ524344:DOC524347 DXV524344:DXY524347 EHR524344:EHU524347 ERN524344:ERQ524347 FBJ524344:FBM524347 FLF524344:FLI524347 FVB524344:FVE524347 GEX524344:GFA524347 GOT524344:GOW524347 GYP524344:GYS524347 HIL524344:HIO524347 HSH524344:HSK524347 ICD524344:ICG524347 ILZ524344:IMC524347 IVV524344:IVY524347 JFR524344:JFU524347 JPN524344:JPQ524347 JZJ524344:JZM524347 KJF524344:KJI524347 KTB524344:KTE524347 LCX524344:LDA524347 LMT524344:LMW524347 LWP524344:LWS524347 MGL524344:MGO524347 MQH524344:MQK524347 NAD524344:NAG524347 NJZ524344:NKC524347 NTV524344:NTY524347 ODR524344:ODU524347 ONN524344:ONQ524347 OXJ524344:OXM524347 PHF524344:PHI524347 PRB524344:PRE524347 QAX524344:QBA524347 QKT524344:QKW524347 QUP524344:QUS524347 REL524344:REO524347 ROH524344:ROK524347 RYD524344:RYG524347 SHZ524344:SIC524347 SRV524344:SRY524347 TBR524344:TBU524347 TLN524344:TLQ524347 TVJ524344:TVM524347 UFF524344:UFI524347 UPB524344:UPE524347 UYX524344:UZA524347 VIT524344:VIW524347 VSP524344:VSS524347 WCL524344:WCO524347 WMH524344:WMK524347 WWD524344:WWG524347 V589880:Y589883 JR589880:JU589883 TN589880:TQ589883 ADJ589880:ADM589883 ANF589880:ANI589883 AXB589880:AXE589883 BGX589880:BHA589883 BQT589880:BQW589883 CAP589880:CAS589883 CKL589880:CKO589883 CUH589880:CUK589883 DED589880:DEG589883 DNZ589880:DOC589883 DXV589880:DXY589883 EHR589880:EHU589883 ERN589880:ERQ589883 FBJ589880:FBM589883 FLF589880:FLI589883 FVB589880:FVE589883 GEX589880:GFA589883 GOT589880:GOW589883 GYP589880:GYS589883 HIL589880:HIO589883 HSH589880:HSK589883 ICD589880:ICG589883 ILZ589880:IMC589883 IVV589880:IVY589883 JFR589880:JFU589883 JPN589880:JPQ589883 JZJ589880:JZM589883 KJF589880:KJI589883 KTB589880:KTE589883 LCX589880:LDA589883 LMT589880:LMW589883 LWP589880:LWS589883 MGL589880:MGO589883 MQH589880:MQK589883 NAD589880:NAG589883 NJZ589880:NKC589883 NTV589880:NTY589883 ODR589880:ODU589883 ONN589880:ONQ589883 OXJ589880:OXM589883 PHF589880:PHI589883 PRB589880:PRE589883 QAX589880:QBA589883 QKT589880:QKW589883 QUP589880:QUS589883 REL589880:REO589883 ROH589880:ROK589883 RYD589880:RYG589883 SHZ589880:SIC589883 SRV589880:SRY589883 TBR589880:TBU589883 TLN589880:TLQ589883 TVJ589880:TVM589883 UFF589880:UFI589883 UPB589880:UPE589883 UYX589880:UZA589883 VIT589880:VIW589883 VSP589880:VSS589883 WCL589880:WCO589883 WMH589880:WMK589883 WWD589880:WWG589883 V655416:Y655419 JR655416:JU655419 TN655416:TQ655419 ADJ655416:ADM655419 ANF655416:ANI655419 AXB655416:AXE655419 BGX655416:BHA655419 BQT655416:BQW655419 CAP655416:CAS655419 CKL655416:CKO655419 CUH655416:CUK655419 DED655416:DEG655419 DNZ655416:DOC655419 DXV655416:DXY655419 EHR655416:EHU655419 ERN655416:ERQ655419 FBJ655416:FBM655419 FLF655416:FLI655419 FVB655416:FVE655419 GEX655416:GFA655419 GOT655416:GOW655419 GYP655416:GYS655419 HIL655416:HIO655419 HSH655416:HSK655419 ICD655416:ICG655419 ILZ655416:IMC655419 IVV655416:IVY655419 JFR655416:JFU655419 JPN655416:JPQ655419 JZJ655416:JZM655419 KJF655416:KJI655419 KTB655416:KTE655419 LCX655416:LDA655419 LMT655416:LMW655419 LWP655416:LWS655419 MGL655416:MGO655419 MQH655416:MQK655419 NAD655416:NAG655419 NJZ655416:NKC655419 NTV655416:NTY655419 ODR655416:ODU655419 ONN655416:ONQ655419 OXJ655416:OXM655419 PHF655416:PHI655419 PRB655416:PRE655419 QAX655416:QBA655419 QKT655416:QKW655419 QUP655416:QUS655419 REL655416:REO655419 ROH655416:ROK655419 RYD655416:RYG655419 SHZ655416:SIC655419 SRV655416:SRY655419 TBR655416:TBU655419 TLN655416:TLQ655419 TVJ655416:TVM655419 UFF655416:UFI655419 UPB655416:UPE655419 UYX655416:UZA655419 VIT655416:VIW655419 VSP655416:VSS655419 WCL655416:WCO655419 WMH655416:WMK655419 WWD655416:WWG655419 V720952:Y720955 JR720952:JU720955 TN720952:TQ720955 ADJ720952:ADM720955 ANF720952:ANI720955 AXB720952:AXE720955 BGX720952:BHA720955 BQT720952:BQW720955 CAP720952:CAS720955 CKL720952:CKO720955 CUH720952:CUK720955 DED720952:DEG720955 DNZ720952:DOC720955 DXV720952:DXY720955 EHR720952:EHU720955 ERN720952:ERQ720955 FBJ720952:FBM720955 FLF720952:FLI720955 FVB720952:FVE720955 GEX720952:GFA720955 GOT720952:GOW720955 GYP720952:GYS720955 HIL720952:HIO720955 HSH720952:HSK720955 ICD720952:ICG720955 ILZ720952:IMC720955 IVV720952:IVY720955 JFR720952:JFU720955 JPN720952:JPQ720955 JZJ720952:JZM720955 KJF720952:KJI720955 KTB720952:KTE720955 LCX720952:LDA720955 LMT720952:LMW720955 LWP720952:LWS720955 MGL720952:MGO720955 MQH720952:MQK720955 NAD720952:NAG720955 NJZ720952:NKC720955 NTV720952:NTY720955 ODR720952:ODU720955 ONN720952:ONQ720955 OXJ720952:OXM720955 PHF720952:PHI720955 PRB720952:PRE720955 QAX720952:QBA720955 QKT720952:QKW720955 QUP720952:QUS720955 REL720952:REO720955 ROH720952:ROK720955 RYD720952:RYG720955 SHZ720952:SIC720955 SRV720952:SRY720955 TBR720952:TBU720955 TLN720952:TLQ720955 TVJ720952:TVM720955 UFF720952:UFI720955 UPB720952:UPE720955 UYX720952:UZA720955 VIT720952:VIW720955 VSP720952:VSS720955 WCL720952:WCO720955 WMH720952:WMK720955 WWD720952:WWG720955 V786488:Y786491 JR786488:JU786491 TN786488:TQ786491 ADJ786488:ADM786491 ANF786488:ANI786491 AXB786488:AXE786491 BGX786488:BHA786491 BQT786488:BQW786491 CAP786488:CAS786491 CKL786488:CKO786491 CUH786488:CUK786491 DED786488:DEG786491 DNZ786488:DOC786491 DXV786488:DXY786491 EHR786488:EHU786491 ERN786488:ERQ786491 FBJ786488:FBM786491 FLF786488:FLI786491 FVB786488:FVE786491 GEX786488:GFA786491 GOT786488:GOW786491 GYP786488:GYS786491 HIL786488:HIO786491 HSH786488:HSK786491 ICD786488:ICG786491 ILZ786488:IMC786491 IVV786488:IVY786491 JFR786488:JFU786491 JPN786488:JPQ786491 JZJ786488:JZM786491 KJF786488:KJI786491 KTB786488:KTE786491 LCX786488:LDA786491 LMT786488:LMW786491 LWP786488:LWS786491 MGL786488:MGO786491 MQH786488:MQK786491 NAD786488:NAG786491 NJZ786488:NKC786491 NTV786488:NTY786491 ODR786488:ODU786491 ONN786488:ONQ786491 OXJ786488:OXM786491 PHF786488:PHI786491 PRB786488:PRE786491 QAX786488:QBA786491 QKT786488:QKW786491 QUP786488:QUS786491 REL786488:REO786491 ROH786488:ROK786491 RYD786488:RYG786491 SHZ786488:SIC786491 SRV786488:SRY786491 TBR786488:TBU786491 TLN786488:TLQ786491 TVJ786488:TVM786491 UFF786488:UFI786491 UPB786488:UPE786491 UYX786488:UZA786491 VIT786488:VIW786491 VSP786488:VSS786491 WCL786488:WCO786491 WMH786488:WMK786491 WWD786488:WWG786491 V852024:Y852027 JR852024:JU852027 TN852024:TQ852027 ADJ852024:ADM852027 ANF852024:ANI852027 AXB852024:AXE852027 BGX852024:BHA852027 BQT852024:BQW852027 CAP852024:CAS852027 CKL852024:CKO852027 CUH852024:CUK852027 DED852024:DEG852027 DNZ852024:DOC852027 DXV852024:DXY852027 EHR852024:EHU852027 ERN852024:ERQ852027 FBJ852024:FBM852027 FLF852024:FLI852027 FVB852024:FVE852027 GEX852024:GFA852027 GOT852024:GOW852027 GYP852024:GYS852027 HIL852024:HIO852027 HSH852024:HSK852027 ICD852024:ICG852027 ILZ852024:IMC852027 IVV852024:IVY852027 JFR852024:JFU852027 JPN852024:JPQ852027 JZJ852024:JZM852027 KJF852024:KJI852027 KTB852024:KTE852027 LCX852024:LDA852027 LMT852024:LMW852027 LWP852024:LWS852027 MGL852024:MGO852027 MQH852024:MQK852027 NAD852024:NAG852027 NJZ852024:NKC852027 NTV852024:NTY852027 ODR852024:ODU852027 ONN852024:ONQ852027 OXJ852024:OXM852027 PHF852024:PHI852027 PRB852024:PRE852027 QAX852024:QBA852027 QKT852024:QKW852027 QUP852024:QUS852027 REL852024:REO852027 ROH852024:ROK852027 RYD852024:RYG852027 SHZ852024:SIC852027 SRV852024:SRY852027 TBR852024:TBU852027 TLN852024:TLQ852027 TVJ852024:TVM852027 UFF852024:UFI852027 UPB852024:UPE852027 UYX852024:UZA852027 VIT852024:VIW852027 VSP852024:VSS852027 WCL852024:WCO852027 WMH852024:WMK852027 WWD852024:WWG852027 V917560:Y917563 JR917560:JU917563 TN917560:TQ917563 ADJ917560:ADM917563 ANF917560:ANI917563 AXB917560:AXE917563 BGX917560:BHA917563 BQT917560:BQW917563 CAP917560:CAS917563 CKL917560:CKO917563 CUH917560:CUK917563 DED917560:DEG917563 DNZ917560:DOC917563 DXV917560:DXY917563 EHR917560:EHU917563 ERN917560:ERQ917563 FBJ917560:FBM917563 FLF917560:FLI917563 FVB917560:FVE917563 GEX917560:GFA917563 GOT917560:GOW917563 GYP917560:GYS917563 HIL917560:HIO917563 HSH917560:HSK917563 ICD917560:ICG917563 ILZ917560:IMC917563 IVV917560:IVY917563 JFR917560:JFU917563 JPN917560:JPQ917563 JZJ917560:JZM917563 KJF917560:KJI917563 KTB917560:KTE917563 LCX917560:LDA917563 LMT917560:LMW917563 LWP917560:LWS917563 MGL917560:MGO917563 MQH917560:MQK917563 NAD917560:NAG917563 NJZ917560:NKC917563 NTV917560:NTY917563 ODR917560:ODU917563 ONN917560:ONQ917563 OXJ917560:OXM917563 PHF917560:PHI917563 PRB917560:PRE917563 QAX917560:QBA917563 QKT917560:QKW917563 QUP917560:QUS917563 REL917560:REO917563 ROH917560:ROK917563 RYD917560:RYG917563 SHZ917560:SIC917563 SRV917560:SRY917563 TBR917560:TBU917563 TLN917560:TLQ917563 TVJ917560:TVM917563 UFF917560:UFI917563 UPB917560:UPE917563 UYX917560:UZA917563 VIT917560:VIW917563 VSP917560:VSS917563 WCL917560:WCO917563 WMH917560:WMK917563 WWD917560:WWG917563 V983096:Y983099 JR983096:JU983099 TN983096:TQ983099 ADJ983096:ADM983099 ANF983096:ANI983099 AXB983096:AXE983099 BGX983096:BHA983099 BQT983096:BQW983099 CAP983096:CAS983099 CKL983096:CKO983099 CUH983096:CUK983099 DED983096:DEG983099 DNZ983096:DOC983099 DXV983096:DXY983099 EHR983096:EHU983099 ERN983096:ERQ983099 FBJ983096:FBM983099 FLF983096:FLI983099 FVB983096:FVE983099 GEX983096:GFA983099 GOT983096:GOW983099 GYP983096:GYS983099 HIL983096:HIO983099 HSH983096:HSK983099 ICD983096:ICG983099 ILZ983096:IMC983099 IVV983096:IVY983099 JFR983096:JFU983099 JPN983096:JPQ983099 JZJ983096:JZM983099 KJF983096:KJI983099 KTB983096:KTE983099 LCX983096:LDA983099 LMT983096:LMW983099 LWP983096:LWS983099 MGL983096:MGO983099 MQH983096:MQK983099 NAD983096:NAG983099 NJZ983096:NKC983099 NTV983096:NTY983099 ODR983096:ODU983099 ONN983096:ONQ983099 OXJ983096:OXM983099 PHF983096:PHI983099 PRB983096:PRE983099 QAX983096:QBA983099 QKT983096:QKW983099 QUP983096:QUS983099 REL983096:REO983099 ROH983096:ROK983099 RYD983096:RYG983099 SHZ983096:SIC983099 SRV983096:SRY983099 TBR983096:TBU983099 TLN983096:TLQ983099 TVJ983096:TVM983099 UFF983096:UFI983099 UPB983096:UPE983099 UYX983096:UZA983099 VIT983096:VIW983099 VSP983096:VSS983099 WCL983096:WCO983099 WMH983096:WMK983099 WWD983096:WWG983099" xr:uid="{00000000-0002-0000-0C00-000004000000}">
      <formula1>$AA$1</formula1>
    </dataValidation>
    <dataValidation type="list" allowBlank="1" showInputMessage="1" showErrorMessage="1" sqref="P160:Q160" xr:uid="{13CE3E18-E5BD-4EE2-8B77-CCEDB56DE888}">
      <formula1>"○"</formula1>
    </dataValidation>
    <dataValidation type="list" allowBlank="1" showInputMessage="1" showErrorMessage="1" sqref="P162:Q162" xr:uid="{FE7B30E7-7A0C-46E6-8F92-31273080FDB1}">
      <formula1>"〇"</formula1>
    </dataValidation>
  </dataValidations>
  <pageMargins left="0.70866141732283472" right="0.70866141732283472" top="0.78740157480314965" bottom="0" header="0.31496062992125984" footer="0.31496062992125984"/>
  <pageSetup paperSize="9" scale="92" fitToHeight="0" orientation="portrait" blackAndWhite="1" r:id="rId1"/>
  <rowBreaks count="3" manualBreakCount="3">
    <brk id="56" max="24" man="1"/>
    <brk id="71" max="24" man="1"/>
    <brk id="123" max="24" man="1"/>
  </rowBreaks>
  <extLst>
    <ext xmlns:x14="http://schemas.microsoft.com/office/spreadsheetml/2009/9/main" uri="{78C0D931-6437-407d-A8EE-F0AAD7539E65}">
      <x14:conditionalFormattings>
        <x14:conditionalFormatting xmlns:xm="http://schemas.microsoft.com/office/excel/2006/main">
          <x14:cfRule type="expression" priority="2" id="{5E7BC460-E037-4B74-AFC2-125740612B02}">
            <xm:f>IF('第2号様式別紙2-1（臨床研修（医師）事業計画書）附表A1'!AJ17="入力不可",TRUE,FALSE)</xm:f>
            <x14:dxf>
              <fill>
                <patternFill>
                  <bgColor theme="1"/>
                </patternFill>
              </fill>
            </x14:dxf>
          </x14:cfRule>
          <xm:sqref>B48:D48</xm:sqref>
        </x14:conditionalFormatting>
        <x14:conditionalFormatting xmlns:xm="http://schemas.microsoft.com/office/excel/2006/main">
          <x14:cfRule type="expression" priority="5" id="{AD0C3BEC-0446-45D8-ABA3-0E357631DEE2}">
            <xm:f>IF('第2号様式別紙2-1（臨床研修（医師）事業計画書）附表A2'!AI17="入力不可",TRUE,FALSE)</xm:f>
            <x14:dxf>
              <fill>
                <patternFill>
                  <bgColor theme="1"/>
                </patternFill>
              </fill>
            </x14:dxf>
          </x14:cfRule>
          <xm:sqref>F48:H48</xm:sqref>
        </x14:conditionalFormatting>
        <x14:conditionalFormatting xmlns:xm="http://schemas.microsoft.com/office/excel/2006/main">
          <x14:cfRule type="expression" priority="12" id="{EB463EBC-5912-4533-A61F-6D127AD780E6}">
            <xm:f>IF('第2号様式別紙2-1（臨床研修（医師）事業計画書）附表A1'!AJ17="入力不可",TRUE,FALSE)</xm:f>
            <x14:dxf>
              <fill>
                <patternFill>
                  <bgColor theme="1"/>
                </patternFill>
              </fill>
            </x14:dxf>
          </x14:cfRule>
          <xm:sqref>J39:M39</xm:sqref>
        </x14:conditionalFormatting>
        <x14:conditionalFormatting xmlns:xm="http://schemas.microsoft.com/office/excel/2006/main">
          <x14:cfRule type="expression" priority="9" id="{DF5F230F-B98E-4536-BE7B-E626BE2CEE16}">
            <xm:f>IF('第2号様式別紙2-1（臨床研修（医師）事業計画書）附表A2'!AI17="入力不可",TRUE,FALSE)</xm:f>
            <x14:dxf>
              <fill>
                <patternFill>
                  <bgColor theme="1"/>
                </patternFill>
              </fill>
            </x14:dxf>
          </x14:cfRule>
          <xm:sqref>J40:M40</xm:sqref>
        </x14:conditionalFormatting>
        <x14:conditionalFormatting xmlns:xm="http://schemas.microsoft.com/office/excel/2006/main">
          <x14:cfRule type="expression" priority="11" id="{63B4D6AF-1571-4A56-87D9-18957E94CD4F}">
            <xm:f>IF('第2号様式別紙2-1（臨床研修（医師）事業計画書）附表A1'!AJ17="入力不可",TRUE,FALSE)</xm:f>
            <x14:dxf>
              <fill>
                <patternFill>
                  <bgColor theme="1"/>
                </patternFill>
              </fill>
            </x14:dxf>
          </x14:cfRule>
          <xm:sqref>U39:X39</xm:sqref>
        </x14:conditionalFormatting>
        <x14:conditionalFormatting xmlns:xm="http://schemas.microsoft.com/office/excel/2006/main">
          <x14:cfRule type="expression" priority="7" id="{6D76B9CD-D2A5-4433-A75C-E9B8D578AF81}">
            <xm:f>IF('第2号様式別紙2-1（臨床研修（医師）事業計画書）附表A2'!AI17="入力不可",TRUE,FALSE)</xm:f>
            <x14:dxf>
              <fill>
                <patternFill>
                  <bgColor theme="1"/>
                </patternFill>
              </fill>
            </x14:dxf>
          </x14:cfRule>
          <xm:sqref>U40:X40</xm:sqref>
        </x14:conditionalFormatting>
        <x14:conditionalFormatting xmlns:xm="http://schemas.microsoft.com/office/excel/2006/main">
          <x14:cfRule type="expression" priority="10" id="{1FF21309-B29F-4DCE-A40C-2F27D46EA4F7}">
            <xm:f>IF('第2号様式別紙2-1（臨床研修（医師）事業計画書）附表A2'!AI17="入力不可",TRUE,FALSE)</xm:f>
            <x14:dxf>
              <fill>
                <patternFill>
                  <bgColor theme="1"/>
                </patternFill>
              </fill>
            </x14:dxf>
          </x14:cfRule>
          <xm:sqref>AI41</xm:sqref>
        </x14:conditionalFormatting>
      </x14:conditionalFormattings>
    </ext>
    <ext xmlns:x14="http://schemas.microsoft.com/office/spreadsheetml/2009/9/main" uri="{CCE6A557-97BC-4b89-ADB6-D9C93CAAB3DF}">
      <x14:dataValidations xmlns:xm="http://schemas.microsoft.com/office/excel/2006/main" count="6">
        <x14:dataValidation type="custom" allowBlank="1" showInputMessage="1" showErrorMessage="1" xr:uid="{992189F7-0E63-46C2-AADA-6943C5BAAB62}">
          <x14:formula1>
            <xm:f>IF('第2号様式別紙2-1（臨床研修（医師）事業計画書）附表A1'!AI17="入力不可",FALSE,TRUE)</xm:f>
          </x14:formula1>
          <xm:sqref>J39:M39</xm:sqref>
        </x14:dataValidation>
        <x14:dataValidation type="custom" allowBlank="1" showInputMessage="1" showErrorMessage="1" xr:uid="{7306EEA7-8307-4E2B-BD53-FB64426B37D6}">
          <x14:formula1>
            <xm:f>IF('第2号様式別紙2-1（臨床研修（医師）事業計画書）附表A1'!AI17="入力不可",FALSE,TRUE)</xm:f>
          </x14:formula1>
          <xm:sqref>U39:X39</xm:sqref>
        </x14:dataValidation>
        <x14:dataValidation type="custom" allowBlank="1" showInputMessage="1" showErrorMessage="1" xr:uid="{492F96F8-55B7-4173-A84D-FB38078EEA20}">
          <x14:formula1>
            <xm:f>IF('第2号様式別紙2-1（臨床研修（医師）事業計画書）附表A1'!AI17="入力不可",FALSE,TRUE)</xm:f>
          </x14:formula1>
          <xm:sqref>B48:D48</xm:sqref>
        </x14:dataValidation>
        <x14:dataValidation type="custom" allowBlank="1" showInputMessage="1" showErrorMessage="1" xr:uid="{37C939DF-8336-4AC0-80B9-12B56B34E22C}">
          <x14:formula1>
            <xm:f>IF('第2号様式別紙2-1（臨床研修（医師）事業計画書）附表A2'!AI17="入力不可",FALSE,TRUE)</xm:f>
          </x14:formula1>
          <xm:sqref>J40:M40</xm:sqref>
        </x14:dataValidation>
        <x14:dataValidation type="custom" allowBlank="1" showInputMessage="1" showErrorMessage="1" xr:uid="{021E039F-B4EA-431E-9485-D4C8670F249D}">
          <x14:formula1>
            <xm:f>IF('第2号様式別紙2-1（臨床研修（医師）事業計画書）附表A2'!AI17="入力不可",FALSE,TRUE)</xm:f>
          </x14:formula1>
          <xm:sqref>U40:X40</xm:sqref>
        </x14:dataValidation>
        <x14:dataValidation type="custom" allowBlank="1" showInputMessage="1" showErrorMessage="1" xr:uid="{794B224E-382A-43CC-A88B-FDF121EEE4F7}">
          <x14:formula1>
            <xm:f>IF('第2号様式別紙2-1（臨床研修（医師）事業計画書）附表A2'!AI17="入力不可",FALSE,TRUE)</xm:f>
          </x14:formula1>
          <xm:sqref>F48:H48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pageSetUpPr fitToPage="1"/>
  </sheetPr>
  <dimension ref="A1:AN165"/>
  <sheetViews>
    <sheetView view="pageBreakPreview" topLeftCell="A147" zoomScaleNormal="100" zoomScaleSheetLayoutView="100" workbookViewId="0">
      <selection activeCell="AB7" sqref="AB7"/>
    </sheetView>
  </sheetViews>
  <sheetFormatPr defaultColWidth="3.625" defaultRowHeight="13.5"/>
  <cols>
    <col min="1" max="1" width="4.375" style="1" customWidth="1"/>
    <col min="2" max="8" width="3.625" style="1" customWidth="1"/>
    <col min="9" max="9" width="4.5" style="1" customWidth="1"/>
    <col min="10" max="17" width="3.625" style="1" customWidth="1"/>
    <col min="18" max="18" width="5.625" style="1" customWidth="1"/>
    <col min="19" max="22" width="3.625" style="1" customWidth="1"/>
    <col min="23" max="23" width="4.625" style="1" customWidth="1"/>
    <col min="24" max="24" width="3.625" style="1" customWidth="1"/>
    <col min="25" max="25" width="4.62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549</v>
      </c>
      <c r="B1" s="298"/>
      <c r="AA1" s="1" t="s">
        <v>370</v>
      </c>
    </row>
    <row r="2" spans="1:29" ht="9" customHeight="1"/>
    <row r="3" spans="1:29" ht="18.75" customHeight="1">
      <c r="A3" s="901" t="s">
        <v>550</v>
      </c>
      <c r="B3" s="901"/>
      <c r="C3" s="901"/>
      <c r="D3" s="901"/>
      <c r="E3" s="901"/>
      <c r="F3" s="901"/>
      <c r="G3" s="901"/>
      <c r="H3" s="901"/>
      <c r="I3" s="901"/>
      <c r="J3" s="901"/>
      <c r="K3" s="901"/>
      <c r="L3" s="901"/>
      <c r="M3" s="901"/>
      <c r="N3" s="901"/>
      <c r="O3" s="901"/>
      <c r="P3" s="901"/>
      <c r="Q3" s="901"/>
      <c r="R3" s="901"/>
      <c r="S3" s="901"/>
      <c r="T3" s="901"/>
      <c r="U3" s="901"/>
      <c r="V3" s="901"/>
      <c r="W3" s="901"/>
      <c r="X3" s="901"/>
      <c r="Y3" s="901"/>
      <c r="AA3" s="1" t="s">
        <v>183</v>
      </c>
    </row>
    <row r="4" spans="1:29" ht="9" customHeight="1"/>
    <row r="5" spans="1:29" ht="18.75" customHeight="1">
      <c r="L5" s="10"/>
      <c r="N5" s="73" t="s">
        <v>372</v>
      </c>
    </row>
    <row r="6" spans="1:29" ht="18.75" customHeight="1">
      <c r="N6" s="1306"/>
      <c r="O6" s="1306"/>
      <c r="P6" s="1306"/>
      <c r="Q6" s="1306"/>
      <c r="R6" s="1306"/>
      <c r="S6" s="1306"/>
      <c r="T6" s="1306"/>
      <c r="U6" s="1306"/>
      <c r="V6" s="1306"/>
      <c r="W6" s="1306"/>
      <c r="X6" s="1306"/>
      <c r="Y6" s="1306"/>
    </row>
    <row r="7" spans="1:29" ht="18.75" customHeight="1">
      <c r="A7" s="1" t="s">
        <v>373</v>
      </c>
      <c r="I7" s="147"/>
      <c r="J7" s="1" t="s">
        <v>374</v>
      </c>
      <c r="N7" s="19"/>
      <c r="O7" s="19"/>
      <c r="P7" s="19"/>
      <c r="Q7" s="19"/>
      <c r="R7" s="19"/>
      <c r="S7" s="19"/>
      <c r="T7" s="19"/>
      <c r="U7" s="19"/>
      <c r="V7" s="19"/>
      <c r="W7" s="19"/>
      <c r="X7" s="19"/>
      <c r="Y7" s="19"/>
    </row>
    <row r="8" spans="1:29" ht="18.75" customHeight="1">
      <c r="A8" s="1" t="s">
        <v>46</v>
      </c>
      <c r="B8" s="900" t="s">
        <v>375</v>
      </c>
      <c r="C8" s="900"/>
      <c r="D8" s="900"/>
      <c r="E8" s="900"/>
      <c r="F8" s="900"/>
      <c r="G8" s="900"/>
      <c r="H8" s="900"/>
      <c r="I8" s="900"/>
      <c r="J8" s="900"/>
      <c r="K8" s="900"/>
      <c r="L8" s="900"/>
      <c r="M8" s="900"/>
      <c r="N8" s="900"/>
      <c r="O8" s="900"/>
      <c r="P8" s="900"/>
      <c r="Q8" s="900"/>
      <c r="R8" s="900"/>
      <c r="S8" s="900"/>
      <c r="T8" s="900"/>
      <c r="U8" s="900"/>
      <c r="V8" s="900"/>
      <c r="W8" s="900"/>
      <c r="X8" s="900"/>
      <c r="Y8" s="900"/>
    </row>
    <row r="9" spans="1:29" ht="18.75" customHeight="1">
      <c r="B9" s="900"/>
      <c r="C9" s="900"/>
      <c r="D9" s="900"/>
      <c r="E9" s="900"/>
      <c r="F9" s="900"/>
      <c r="G9" s="900"/>
      <c r="H9" s="900"/>
      <c r="I9" s="900"/>
      <c r="J9" s="900"/>
      <c r="K9" s="900"/>
      <c r="L9" s="900"/>
      <c r="M9" s="900"/>
      <c r="N9" s="900"/>
      <c r="O9" s="900"/>
      <c r="P9" s="900"/>
      <c r="Q9" s="900"/>
      <c r="R9" s="900"/>
      <c r="S9" s="900"/>
      <c r="T9" s="900"/>
      <c r="U9" s="900"/>
      <c r="V9" s="900"/>
      <c r="W9" s="900"/>
      <c r="X9" s="900"/>
      <c r="Y9" s="900"/>
    </row>
    <row r="10" spans="1:29" ht="18.75" customHeight="1">
      <c r="N10" s="19"/>
      <c r="O10" s="19"/>
      <c r="P10" s="19"/>
      <c r="Q10" s="19"/>
      <c r="R10" s="19"/>
      <c r="S10" s="19"/>
      <c r="T10" s="19"/>
      <c r="U10" s="19"/>
      <c r="V10" s="19"/>
      <c r="W10" s="19"/>
      <c r="X10" s="19"/>
      <c r="Y10" s="19"/>
    </row>
    <row r="11" spans="1:29" ht="15" customHeight="1">
      <c r="A11" s="1" t="s">
        <v>376</v>
      </c>
    </row>
    <row r="12" spans="1:29" ht="15" customHeight="1">
      <c r="A12" s="1" t="s">
        <v>524</v>
      </c>
      <c r="AC12" s="1" t="s">
        <v>525</v>
      </c>
    </row>
    <row r="13" spans="1:29" ht="15" customHeight="1">
      <c r="B13" s="1283" t="s">
        <v>378</v>
      </c>
      <c r="C13" s="1284"/>
      <c r="D13" s="1284"/>
      <c r="E13" s="1284"/>
      <c r="F13" s="1284"/>
      <c r="G13" s="1284"/>
      <c r="H13" s="1284"/>
      <c r="I13" s="1284"/>
      <c r="J13" s="1284"/>
      <c r="K13" s="1284"/>
      <c r="L13" s="1285"/>
      <c r="M13" s="1289" t="s">
        <v>379</v>
      </c>
      <c r="N13" s="1290"/>
      <c r="O13" s="1290"/>
      <c r="P13" s="1290"/>
      <c r="Q13" s="1290"/>
      <c r="R13" s="1290"/>
      <c r="S13" s="1290"/>
      <c r="T13" s="1290"/>
      <c r="U13" s="1290"/>
      <c r="V13" s="1290"/>
      <c r="W13" s="1290"/>
      <c r="X13" s="1290"/>
      <c r="Y13" s="1291"/>
    </row>
    <row r="14" spans="1:29" ht="15" customHeight="1">
      <c r="B14" s="1286"/>
      <c r="C14" s="1287"/>
      <c r="D14" s="1287"/>
      <c r="E14" s="1287"/>
      <c r="F14" s="1287"/>
      <c r="G14" s="1287"/>
      <c r="H14" s="1287"/>
      <c r="I14" s="1287"/>
      <c r="J14" s="1287"/>
      <c r="K14" s="1287"/>
      <c r="L14" s="1288"/>
      <c r="M14" s="1289" t="s">
        <v>380</v>
      </c>
      <c r="N14" s="1290"/>
      <c r="O14" s="1290"/>
      <c r="P14" s="1291"/>
      <c r="Q14" s="1289" t="s">
        <v>381</v>
      </c>
      <c r="R14" s="1290"/>
      <c r="S14" s="1290"/>
      <c r="T14" s="1291"/>
      <c r="U14" s="1289" t="s">
        <v>382</v>
      </c>
      <c r="V14" s="1290"/>
      <c r="W14" s="1290"/>
      <c r="X14" s="1290"/>
      <c r="Y14" s="1291"/>
    </row>
    <row r="15" spans="1:29" ht="15" customHeight="1">
      <c r="B15" s="74" t="s">
        <v>383</v>
      </c>
      <c r="C15" s="53"/>
      <c r="D15" s="53"/>
      <c r="E15" s="53"/>
      <c r="F15" s="53"/>
      <c r="G15" s="53"/>
      <c r="H15" s="53"/>
      <c r="I15" s="53"/>
      <c r="J15" s="53"/>
      <c r="K15" s="53"/>
      <c r="L15" s="53"/>
      <c r="M15" s="1303">
        <f>'第2号様式別紙2-1（臨床研修（医師）事業計画書）'!D8</f>
        <v>0</v>
      </c>
      <c r="N15" s="1304"/>
      <c r="O15" s="1304"/>
      <c r="P15" s="342" t="s">
        <v>384</v>
      </c>
      <c r="Q15" s="1303">
        <f>'第2号様式別紙2-1（臨床研修（医師）事業計画書）'!D21</f>
        <v>0</v>
      </c>
      <c r="R15" s="1304"/>
      <c r="S15" s="1304"/>
      <c r="T15" s="23" t="s">
        <v>384</v>
      </c>
      <c r="U15" s="51" t="s">
        <v>385</v>
      </c>
      <c r="V15" s="1305">
        <f>SUM(M15+Q15)</f>
        <v>0</v>
      </c>
      <c r="W15" s="1305"/>
      <c r="X15" s="1305"/>
      <c r="Y15" s="23" t="s">
        <v>386</v>
      </c>
    </row>
    <row r="16" spans="1:29" ht="15" customHeight="1">
      <c r="B16" s="74" t="s">
        <v>387</v>
      </c>
      <c r="C16" s="53"/>
      <c r="D16" s="53"/>
      <c r="E16" s="53"/>
      <c r="F16" s="53"/>
      <c r="G16" s="53"/>
      <c r="H16" s="53"/>
      <c r="I16" s="53"/>
      <c r="J16" s="53"/>
      <c r="K16" s="53"/>
      <c r="L16" s="53"/>
      <c r="M16" s="1303">
        <f>'第2号様式別紙2-1（臨床研修（医師）事業計画書）'!E8</f>
        <v>0</v>
      </c>
      <c r="N16" s="1304"/>
      <c r="O16" s="1304"/>
      <c r="P16" s="342" t="s">
        <v>384</v>
      </c>
      <c r="Q16" s="1303">
        <f>'第2号様式別紙2-1（臨床研修（医師）事業計画書）'!E21</f>
        <v>0</v>
      </c>
      <c r="R16" s="1304"/>
      <c r="S16" s="1304"/>
      <c r="T16" s="23" t="s">
        <v>384</v>
      </c>
      <c r="U16" s="149"/>
      <c r="V16" s="1305">
        <f>SUM(M16+Q16)</f>
        <v>0</v>
      </c>
      <c r="W16" s="1305"/>
      <c r="X16" s="1305"/>
      <c r="Y16" s="23" t="s">
        <v>386</v>
      </c>
    </row>
    <row r="17" spans="1:25" ht="15" customHeight="1">
      <c r="B17" s="74" t="s">
        <v>388</v>
      </c>
      <c r="C17" s="53"/>
      <c r="D17" s="53"/>
      <c r="E17" s="53"/>
      <c r="F17" s="53"/>
      <c r="G17" s="53"/>
      <c r="H17" s="53"/>
      <c r="I17" s="53"/>
      <c r="J17" s="53"/>
      <c r="K17" s="53"/>
      <c r="L17" s="53"/>
      <c r="M17" s="1307">
        <f>SUM(M15:O16)</f>
        <v>0</v>
      </c>
      <c r="N17" s="1305"/>
      <c r="O17" s="1305"/>
      <c r="P17" s="342" t="s">
        <v>384</v>
      </c>
      <c r="Q17" s="1354">
        <f>SUM(Q15:S16)</f>
        <v>0</v>
      </c>
      <c r="R17" s="1349"/>
      <c r="S17" s="1349"/>
      <c r="T17" s="343" t="s">
        <v>384</v>
      </c>
      <c r="U17" s="344" t="s">
        <v>389</v>
      </c>
      <c r="V17" s="1349">
        <f>SUM(V15:X16)</f>
        <v>0</v>
      </c>
      <c r="W17" s="1349"/>
      <c r="X17" s="1349"/>
      <c r="Y17" s="23" t="s">
        <v>386</v>
      </c>
    </row>
    <row r="18" spans="1:25" ht="12" customHeight="1">
      <c r="B18" s="73" t="s">
        <v>390</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394" t="s">
        <v>526</v>
      </c>
      <c r="C19" s="394"/>
      <c r="D19" s="394"/>
      <c r="E19" s="394"/>
      <c r="F19" s="394"/>
      <c r="G19" s="394"/>
      <c r="H19" s="394"/>
      <c r="I19" s="394"/>
      <c r="J19" s="394"/>
      <c r="K19" s="394"/>
      <c r="L19" s="394"/>
      <c r="M19" s="394"/>
      <c r="N19" s="363"/>
      <c r="O19" s="363"/>
      <c r="P19" s="363"/>
      <c r="Q19" s="363"/>
      <c r="R19" s="363"/>
      <c r="S19" s="363"/>
      <c r="T19" s="363"/>
      <c r="U19" s="363"/>
      <c r="V19" s="363"/>
      <c r="W19" s="363"/>
      <c r="X19" s="363"/>
      <c r="Y19" s="363"/>
    </row>
    <row r="20" spans="1:25" ht="12" customHeight="1">
      <c r="B20" s="1339" t="s">
        <v>527</v>
      </c>
      <c r="C20" s="1340"/>
      <c r="D20" s="1340"/>
      <c r="E20" s="1340"/>
      <c r="F20" s="1340"/>
      <c r="G20" s="1340"/>
      <c r="H20" s="1340"/>
      <c r="I20" s="1340"/>
      <c r="J20" s="1340"/>
      <c r="K20" s="1340"/>
      <c r="L20" s="1340"/>
      <c r="M20" s="1340"/>
      <c r="N20" s="1340"/>
      <c r="O20" s="1340"/>
      <c r="P20" s="1340"/>
      <c r="Q20" s="1340"/>
      <c r="R20" s="1340"/>
      <c r="S20" s="1340"/>
      <c r="T20" s="1340"/>
      <c r="U20" s="1340"/>
      <c r="V20" s="1340"/>
      <c r="W20" s="1340"/>
      <c r="X20" s="1340"/>
      <c r="Y20" s="1340"/>
    </row>
    <row r="21" spans="1:25" ht="12" customHeight="1">
      <c r="B21" s="363"/>
      <c r="C21" s="394" t="s">
        <v>392</v>
      </c>
      <c r="D21" s="363"/>
      <c r="E21" s="363"/>
      <c r="F21" s="363"/>
      <c r="G21" s="363"/>
      <c r="H21" s="363"/>
      <c r="I21" s="363"/>
      <c r="J21" s="363"/>
      <c r="K21" s="363"/>
      <c r="L21" s="363"/>
      <c r="M21" s="363"/>
      <c r="N21" s="363"/>
      <c r="O21" s="363"/>
      <c r="P21" s="363"/>
      <c r="Q21" s="363"/>
      <c r="R21" s="363"/>
      <c r="S21" s="363"/>
      <c r="T21" s="363"/>
      <c r="U21" s="363"/>
      <c r="V21" s="363"/>
      <c r="W21" s="363"/>
      <c r="X21" s="363"/>
      <c r="Y21" s="363"/>
    </row>
    <row r="22" spans="1:25" ht="9" customHeight="1"/>
    <row r="23" spans="1:25" ht="15" customHeight="1">
      <c r="A23" s="1" t="s">
        <v>393</v>
      </c>
    </row>
    <row r="24" spans="1:25" ht="15" customHeight="1">
      <c r="B24" s="1" t="s">
        <v>394</v>
      </c>
    </row>
    <row r="25" spans="1:25" ht="15" customHeight="1">
      <c r="B25" s="74" t="s">
        <v>395</v>
      </c>
      <c r="C25" s="75"/>
      <c r="D25" s="75"/>
      <c r="E25" s="75"/>
      <c r="F25" s="75"/>
      <c r="G25" s="75"/>
      <c r="H25" s="75"/>
      <c r="I25" s="76"/>
      <c r="J25" s="1298">
        <f>M17</f>
        <v>0</v>
      </c>
      <c r="K25" s="1299"/>
      <c r="L25" s="1299"/>
      <c r="M25" s="1299"/>
      <c r="N25" s="57" t="s">
        <v>386</v>
      </c>
      <c r="O25" s="74" t="s">
        <v>396</v>
      </c>
      <c r="P25" s="53"/>
      <c r="Q25" s="53"/>
      <c r="R25" s="57"/>
      <c r="S25" s="94" t="s">
        <v>397</v>
      </c>
      <c r="T25" s="1344">
        <f>ROUND(J25/12,3)</f>
        <v>0</v>
      </c>
      <c r="U25" s="1344"/>
      <c r="V25" s="1344"/>
      <c r="W25" s="1344"/>
      <c r="X25" s="1344"/>
      <c r="Y25" s="57" t="s">
        <v>386</v>
      </c>
    </row>
    <row r="26" spans="1:25" ht="15" customHeight="1">
      <c r="B26" s="74" t="s">
        <v>398</v>
      </c>
      <c r="C26" s="75"/>
      <c r="D26" s="75"/>
      <c r="E26" s="75"/>
      <c r="F26" s="75"/>
      <c r="G26" s="75"/>
      <c r="H26" s="75"/>
      <c r="I26" s="76"/>
      <c r="J26" s="1298">
        <f>Q17</f>
        <v>0</v>
      </c>
      <c r="K26" s="1299"/>
      <c r="L26" s="1299"/>
      <c r="M26" s="1299"/>
      <c r="N26" s="57" t="s">
        <v>386</v>
      </c>
      <c r="O26" s="74" t="s">
        <v>396</v>
      </c>
      <c r="P26" s="53"/>
      <c r="Q26" s="53"/>
      <c r="R26" s="57"/>
      <c r="S26" s="94" t="s">
        <v>399</v>
      </c>
      <c r="T26" s="1344">
        <f>ROUND(J26/12,3)</f>
        <v>0</v>
      </c>
      <c r="U26" s="1344"/>
      <c r="V26" s="1344"/>
      <c r="W26" s="1344"/>
      <c r="X26" s="1344"/>
      <c r="Y26" s="57" t="s">
        <v>386</v>
      </c>
    </row>
    <row r="27" spans="1:25" ht="15" customHeight="1">
      <c r="B27" s="79"/>
      <c r="C27" s="79"/>
      <c r="D27" s="79"/>
      <c r="E27" s="79"/>
      <c r="F27" s="80"/>
      <c r="G27" s="80"/>
      <c r="H27" s="62"/>
      <c r="I27" s="79"/>
      <c r="J27" s="79"/>
      <c r="K27" s="79"/>
      <c r="L27" s="79"/>
      <c r="M27" s="74"/>
      <c r="N27" s="53"/>
      <c r="O27" s="53"/>
      <c r="P27" s="53" t="s">
        <v>382</v>
      </c>
      <c r="Q27" s="132"/>
      <c r="R27" s="51"/>
      <c r="S27" s="132"/>
      <c r="T27" s="152"/>
      <c r="U27" s="1352">
        <f>SUM(T25:X26)</f>
        <v>0</v>
      </c>
      <c r="V27" s="1301"/>
      <c r="W27" s="1301"/>
      <c r="X27" s="1301"/>
      <c r="Y27" s="57" t="s">
        <v>386</v>
      </c>
    </row>
    <row r="28" spans="1:25" ht="15" customHeight="1">
      <c r="B28" s="19"/>
      <c r="C28" s="19"/>
      <c r="D28" s="19"/>
      <c r="E28" s="19"/>
      <c r="F28" s="82"/>
      <c r="G28" s="82"/>
      <c r="I28" s="19"/>
      <c r="J28" s="19"/>
      <c r="K28" s="19"/>
      <c r="L28" s="19"/>
      <c r="M28" s="74" t="s">
        <v>400</v>
      </c>
      <c r="N28" s="53"/>
      <c r="O28" s="53"/>
      <c r="P28" s="53"/>
      <c r="Q28" s="132"/>
      <c r="R28" s="51"/>
      <c r="S28" s="132"/>
      <c r="T28" s="94" t="s">
        <v>401</v>
      </c>
      <c r="U28" s="1353">
        <f>ROUND(IF(T25=0,IF(J26=0,0,T26),IF(J26=0,T25,(T25+T26)/2)),0)</f>
        <v>0</v>
      </c>
      <c r="V28" s="1293"/>
      <c r="W28" s="1293"/>
      <c r="X28" s="1293"/>
      <c r="Y28" s="57" t="s">
        <v>384</v>
      </c>
    </row>
    <row r="29" spans="1:25" ht="9" customHeight="1"/>
    <row r="30" spans="1:25" ht="15" customHeight="1">
      <c r="B30" s="1" t="s">
        <v>402</v>
      </c>
      <c r="T30" s="19"/>
    </row>
    <row r="31" spans="1:25" ht="15" customHeight="1">
      <c r="B31" s="74" t="s">
        <v>395</v>
      </c>
      <c r="C31" s="75"/>
      <c r="D31" s="75"/>
      <c r="E31" s="75"/>
      <c r="F31" s="75"/>
      <c r="G31" s="75"/>
      <c r="H31" s="75"/>
      <c r="I31" s="76"/>
      <c r="J31" s="1292">
        <f>M15</f>
        <v>0</v>
      </c>
      <c r="K31" s="1293"/>
      <c r="L31" s="1293"/>
      <c r="M31" s="1293"/>
      <c r="N31" s="57" t="s">
        <v>386</v>
      </c>
      <c r="O31" s="74" t="s">
        <v>396</v>
      </c>
      <c r="P31" s="53"/>
      <c r="Q31" s="53"/>
      <c r="R31" s="57"/>
      <c r="S31" s="94" t="s">
        <v>403</v>
      </c>
      <c r="T31" s="1344">
        <f>ROUND(J31/12,3)</f>
        <v>0</v>
      </c>
      <c r="U31" s="1344"/>
      <c r="V31" s="1344"/>
      <c r="W31" s="1344"/>
      <c r="X31" s="1344"/>
      <c r="Y31" s="57" t="s">
        <v>386</v>
      </c>
    </row>
    <row r="32" spans="1:25" ht="15" customHeight="1">
      <c r="B32" s="74" t="s">
        <v>398</v>
      </c>
      <c r="C32" s="75"/>
      <c r="D32" s="75"/>
      <c r="E32" s="75"/>
      <c r="F32" s="75"/>
      <c r="G32" s="75"/>
      <c r="H32" s="75"/>
      <c r="I32" s="76"/>
      <c r="J32" s="1292">
        <f>Q15</f>
        <v>0</v>
      </c>
      <c r="K32" s="1293"/>
      <c r="L32" s="1293"/>
      <c r="M32" s="1293"/>
      <c r="N32" s="57" t="s">
        <v>386</v>
      </c>
      <c r="O32" s="74" t="s">
        <v>396</v>
      </c>
      <c r="P32" s="53"/>
      <c r="Q32" s="53"/>
      <c r="R32" s="57"/>
      <c r="S32" s="94" t="s">
        <v>404</v>
      </c>
      <c r="T32" s="1344">
        <f>ROUND(J32/12,3)</f>
        <v>0</v>
      </c>
      <c r="U32" s="1344"/>
      <c r="V32" s="1344"/>
      <c r="W32" s="1344"/>
      <c r="X32" s="1344"/>
      <c r="Y32" s="57" t="s">
        <v>386</v>
      </c>
    </row>
    <row r="33" spans="1:34" ht="12" customHeight="1">
      <c r="B33" s="1295" t="s">
        <v>405</v>
      </c>
      <c r="C33" s="1295"/>
      <c r="D33" s="1295"/>
      <c r="E33" s="1295"/>
      <c r="F33" s="1295"/>
      <c r="G33" s="1295"/>
      <c r="H33" s="1295"/>
      <c r="I33" s="1295"/>
      <c r="J33" s="1295"/>
      <c r="K33" s="1295"/>
      <c r="L33" s="1295"/>
      <c r="M33" s="1295"/>
      <c r="N33" s="1295"/>
      <c r="O33" s="1295"/>
      <c r="P33" s="1295"/>
      <c r="Q33" s="1295"/>
      <c r="R33" s="1295"/>
      <c r="S33" s="1295"/>
      <c r="T33" s="1295"/>
      <c r="U33" s="1295"/>
      <c r="V33" s="1295"/>
      <c r="W33" s="1295"/>
      <c r="X33" s="1295"/>
      <c r="Y33" s="1295"/>
    </row>
    <row r="34" spans="1:34" ht="12" customHeight="1">
      <c r="B34" s="1153"/>
      <c r="C34" s="1153"/>
      <c r="D34" s="1153"/>
      <c r="E34" s="1153"/>
      <c r="F34" s="1153"/>
      <c r="G34" s="1153"/>
      <c r="H34" s="1153"/>
      <c r="I34" s="1153"/>
      <c r="J34" s="1153"/>
      <c r="K34" s="1153"/>
      <c r="L34" s="1153"/>
      <c r="M34" s="1153"/>
      <c r="N34" s="1153"/>
      <c r="O34" s="1153"/>
      <c r="P34" s="1153"/>
      <c r="Q34" s="1153"/>
      <c r="R34" s="1153"/>
      <c r="S34" s="1153"/>
      <c r="T34" s="1153"/>
      <c r="U34" s="1153"/>
      <c r="V34" s="1153"/>
      <c r="W34" s="1153"/>
      <c r="X34" s="1153"/>
      <c r="Y34" s="1153"/>
    </row>
    <row r="35" spans="1:34" ht="12" customHeight="1">
      <c r="B35" s="1296" t="s">
        <v>406</v>
      </c>
      <c r="C35" s="1296"/>
      <c r="D35" s="1296"/>
      <c r="E35" s="1296"/>
      <c r="F35" s="1296"/>
      <c r="G35" s="1296"/>
      <c r="H35" s="1296"/>
      <c r="I35" s="1296"/>
      <c r="J35" s="1296"/>
      <c r="K35" s="1296"/>
      <c r="L35" s="1296"/>
      <c r="M35" s="1296"/>
      <c r="N35" s="1296"/>
      <c r="O35" s="1296"/>
      <c r="P35" s="1296"/>
      <c r="Q35" s="1296"/>
      <c r="R35" s="1296"/>
      <c r="S35" s="1296"/>
      <c r="T35" s="1296"/>
      <c r="U35" s="1296"/>
      <c r="V35" s="1296"/>
      <c r="W35" s="1296"/>
      <c r="X35" s="1296"/>
      <c r="Y35" s="1296"/>
    </row>
    <row r="36" spans="1:34" ht="12" customHeight="1">
      <c r="B36" s="1297"/>
      <c r="C36" s="1297"/>
      <c r="D36" s="1297"/>
      <c r="E36" s="1297"/>
      <c r="F36" s="1297"/>
      <c r="G36" s="1297"/>
      <c r="H36" s="1297"/>
      <c r="I36" s="1297"/>
      <c r="J36" s="1297"/>
      <c r="K36" s="1297"/>
      <c r="L36" s="1297"/>
      <c r="M36" s="1297"/>
      <c r="N36" s="1297"/>
      <c r="O36" s="1297"/>
      <c r="P36" s="1297"/>
      <c r="Q36" s="1297"/>
      <c r="R36" s="1297"/>
      <c r="S36" s="1297"/>
      <c r="T36" s="1297"/>
      <c r="U36" s="1297"/>
      <c r="V36" s="1297"/>
      <c r="W36" s="1297"/>
      <c r="X36" s="1297"/>
      <c r="Y36" s="1297"/>
    </row>
    <row r="37" spans="1:34" ht="9" customHeight="1">
      <c r="A37" s="73"/>
    </row>
    <row r="38" spans="1:34" ht="15" customHeight="1">
      <c r="A38" s="1" t="s">
        <v>407</v>
      </c>
      <c r="AH38" s="1" t="b">
        <f>IF('第2号様式別紙2-1（臨床研修（医師）事業計画書）附表A2'!AI17="入力不可",FALSE,TRUE)</f>
        <v>1</v>
      </c>
    </row>
    <row r="39" spans="1:34" ht="15" customHeight="1">
      <c r="B39" s="74" t="s">
        <v>408</v>
      </c>
      <c r="C39" s="75"/>
      <c r="D39" s="75"/>
      <c r="E39" s="75"/>
      <c r="F39" s="75"/>
      <c r="G39" s="75"/>
      <c r="H39" s="75"/>
      <c r="I39" s="76"/>
      <c r="J39" s="1274"/>
      <c r="K39" s="1275"/>
      <c r="L39" s="1275"/>
      <c r="M39" s="1275"/>
      <c r="N39" s="57" t="s">
        <v>386</v>
      </c>
      <c r="O39" s="77" t="s">
        <v>409</v>
      </c>
      <c r="P39" s="53"/>
      <c r="Q39" s="53"/>
      <c r="R39" s="53"/>
      <c r="S39" s="133"/>
      <c r="T39" s="345"/>
      <c r="U39" s="1347"/>
      <c r="V39" s="1348"/>
      <c r="W39" s="1348"/>
      <c r="X39" s="1348"/>
      <c r="Y39" s="57" t="s">
        <v>386</v>
      </c>
    </row>
    <row r="40" spans="1:34" ht="15" customHeight="1">
      <c r="B40" s="74" t="s">
        <v>410</v>
      </c>
      <c r="C40" s="75"/>
      <c r="D40" s="75"/>
      <c r="E40" s="75"/>
      <c r="F40" s="75"/>
      <c r="G40" s="75"/>
      <c r="H40" s="75"/>
      <c r="I40" s="76"/>
      <c r="J40" s="1274"/>
      <c r="K40" s="1275"/>
      <c r="L40" s="1275"/>
      <c r="M40" s="1275"/>
      <c r="N40" s="57" t="s">
        <v>386</v>
      </c>
      <c r="O40" s="77" t="s">
        <v>411</v>
      </c>
      <c r="P40" s="53"/>
      <c r="Q40" s="53"/>
      <c r="R40" s="53"/>
      <c r="S40" s="133"/>
      <c r="T40" s="345"/>
      <c r="U40" s="1347"/>
      <c r="V40" s="1348"/>
      <c r="W40" s="1348"/>
      <c r="X40" s="1348"/>
      <c r="Y40" s="57" t="s">
        <v>386</v>
      </c>
    </row>
    <row r="41" spans="1:34" ht="15" customHeight="1">
      <c r="B41" s="79"/>
      <c r="C41" s="79"/>
      <c r="D41" s="79"/>
      <c r="E41" s="79"/>
      <c r="F41" s="80"/>
      <c r="G41" s="80"/>
      <c r="H41" s="62"/>
      <c r="I41" s="79"/>
      <c r="J41" s="79"/>
      <c r="K41" s="79"/>
      <c r="L41" s="79"/>
      <c r="M41" s="74"/>
      <c r="N41" s="53"/>
      <c r="O41" s="53"/>
      <c r="P41" s="53" t="s">
        <v>382</v>
      </c>
      <c r="Q41" s="132"/>
      <c r="R41" s="51"/>
      <c r="S41" s="132"/>
      <c r="T41" s="81"/>
      <c r="U41" s="1350">
        <f>SUM(U39:X40)</f>
        <v>0</v>
      </c>
      <c r="V41" s="1279"/>
      <c r="W41" s="1279"/>
      <c r="X41" s="1279"/>
      <c r="Y41" s="57" t="s">
        <v>386</v>
      </c>
    </row>
    <row r="42" spans="1:34" ht="15" customHeight="1">
      <c r="B42" s="19"/>
      <c r="C42" s="19"/>
      <c r="D42" s="19"/>
      <c r="E42" s="19"/>
      <c r="F42" s="82"/>
      <c r="G42" s="82"/>
      <c r="I42" s="19"/>
      <c r="J42" s="19"/>
      <c r="K42" s="19"/>
      <c r="L42" s="19"/>
      <c r="M42" s="83" t="s">
        <v>412</v>
      </c>
      <c r="N42" s="53"/>
      <c r="O42" s="53"/>
      <c r="P42" s="53"/>
      <c r="Q42" s="132"/>
      <c r="R42" s="51"/>
      <c r="S42" s="132"/>
      <c r="T42" s="133"/>
      <c r="U42" s="1351" t="e">
        <f>ROUNDDOWN(U41/(J39+J40),3)</f>
        <v>#DIV/0!</v>
      </c>
      <c r="V42" s="1281"/>
      <c r="W42" s="1281"/>
      <c r="X42" s="1281"/>
      <c r="Y42" s="57"/>
    </row>
    <row r="43" spans="1:34" ht="6" customHeight="1">
      <c r="B43" s="19"/>
      <c r="C43" s="19"/>
      <c r="D43" s="19"/>
      <c r="E43" s="19"/>
      <c r="F43" s="82"/>
      <c r="G43" s="82"/>
      <c r="I43" s="19"/>
      <c r="J43" s="19"/>
      <c r="K43" s="19"/>
      <c r="L43" s="19"/>
      <c r="M43" s="12"/>
      <c r="Q43" s="19"/>
      <c r="R43" s="130"/>
      <c r="S43" s="19"/>
      <c r="T43" s="19"/>
      <c r="U43" s="346"/>
      <c r="V43" s="85"/>
      <c r="W43" s="85"/>
      <c r="X43" s="85"/>
    </row>
    <row r="44" spans="1:34" ht="12" customHeight="1">
      <c r="B44" s="1282" t="s">
        <v>413</v>
      </c>
      <c r="C44" s="1282"/>
      <c r="D44" s="1282"/>
      <c r="E44" s="1282"/>
      <c r="F44" s="1282"/>
      <c r="G44" s="1282"/>
      <c r="H44" s="1282"/>
      <c r="I44" s="1282"/>
      <c r="J44" s="1282"/>
      <c r="K44" s="1282"/>
      <c r="L44" s="1282"/>
      <c r="M44" s="1282"/>
      <c r="N44" s="1282"/>
      <c r="O44" s="1282"/>
      <c r="P44" s="1282"/>
      <c r="Q44" s="1282"/>
      <c r="R44" s="1282"/>
      <c r="S44" s="1282"/>
      <c r="T44" s="1282"/>
      <c r="U44" s="1282"/>
      <c r="V44" s="1282"/>
      <c r="W44" s="1282"/>
      <c r="X44" s="1282"/>
      <c r="Y44" s="1282"/>
    </row>
    <row r="45" spans="1:34" ht="12" customHeight="1">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row>
    <row r="46" spans="1:34" ht="15" customHeight="1">
      <c r="A46" s="1" t="s">
        <v>414</v>
      </c>
    </row>
    <row r="47" spans="1:34" ht="15" customHeight="1">
      <c r="B47" s="1341" t="s">
        <v>380</v>
      </c>
      <c r="C47" s="1342"/>
      <c r="D47" s="1342"/>
      <c r="E47" s="1343"/>
      <c r="F47" s="1341" t="s">
        <v>381</v>
      </c>
      <c r="G47" s="1342"/>
      <c r="H47" s="1342"/>
      <c r="I47" s="1343"/>
      <c r="J47" s="1341" t="s">
        <v>382</v>
      </c>
      <c r="K47" s="1342"/>
      <c r="L47" s="1342"/>
      <c r="M47" s="1342"/>
      <c r="N47" s="1343"/>
      <c r="O47" s="492"/>
      <c r="P47" s="363"/>
      <c r="Q47" s="363"/>
      <c r="R47" s="363"/>
      <c r="S47" s="363"/>
      <c r="T47" s="363"/>
      <c r="U47" s="363"/>
      <c r="V47" s="363"/>
      <c r="W47" s="363"/>
      <c r="X47" s="363"/>
      <c r="Y47" s="363"/>
    </row>
    <row r="48" spans="1:34" ht="15" customHeight="1">
      <c r="B48" s="1336"/>
      <c r="C48" s="1337"/>
      <c r="D48" s="1337"/>
      <c r="E48" s="495" t="s">
        <v>384</v>
      </c>
      <c r="F48" s="1336"/>
      <c r="G48" s="1337"/>
      <c r="H48" s="1337"/>
      <c r="I48" s="496" t="s">
        <v>384</v>
      </c>
      <c r="J48" s="497" t="s">
        <v>416</v>
      </c>
      <c r="K48" s="1338">
        <f>B48+F48</f>
        <v>0</v>
      </c>
      <c r="L48" s="1338"/>
      <c r="M48" s="1338"/>
      <c r="N48" s="496" t="s">
        <v>384</v>
      </c>
      <c r="O48" s="492"/>
      <c r="P48" s="363"/>
      <c r="Q48" s="363"/>
      <c r="R48" s="363"/>
      <c r="S48" s="363"/>
      <c r="T48" s="363"/>
      <c r="U48" s="363"/>
      <c r="V48" s="363"/>
      <c r="W48" s="363"/>
      <c r="X48" s="363"/>
      <c r="Y48" s="363"/>
    </row>
    <row r="49" spans="1:40" ht="12" customHeight="1">
      <c r="B49" s="394" t="s">
        <v>528</v>
      </c>
      <c r="C49" s="493"/>
      <c r="D49" s="493"/>
      <c r="E49" s="493"/>
      <c r="F49" s="493"/>
      <c r="G49" s="493"/>
      <c r="H49" s="493"/>
      <c r="I49" s="493"/>
      <c r="J49" s="493"/>
      <c r="K49" s="493"/>
      <c r="L49" s="493"/>
      <c r="M49" s="493"/>
      <c r="N49" s="494"/>
      <c r="O49" s="363"/>
      <c r="P49" s="363"/>
      <c r="Q49" s="363"/>
      <c r="R49" s="363"/>
      <c r="S49" s="363"/>
      <c r="T49" s="363"/>
      <c r="U49" s="363"/>
      <c r="V49" s="363"/>
      <c r="W49" s="363"/>
      <c r="X49" s="363"/>
      <c r="Y49" s="363"/>
    </row>
    <row r="50" spans="1:40" ht="12" customHeight="1">
      <c r="B50" s="394" t="s">
        <v>526</v>
      </c>
      <c r="C50" s="394"/>
      <c r="D50" s="394"/>
      <c r="E50" s="394"/>
      <c r="F50" s="394"/>
      <c r="G50" s="394"/>
      <c r="H50" s="394"/>
      <c r="I50" s="394"/>
      <c r="J50" s="394"/>
      <c r="K50" s="394"/>
      <c r="L50" s="394"/>
      <c r="M50" s="394"/>
      <c r="N50" s="363"/>
      <c r="O50" s="363"/>
      <c r="P50" s="363"/>
      <c r="Q50" s="363"/>
      <c r="R50" s="363"/>
      <c r="S50" s="363"/>
      <c r="T50" s="363"/>
      <c r="U50" s="363"/>
      <c r="V50" s="363"/>
      <c r="W50" s="363"/>
      <c r="X50" s="363"/>
      <c r="Y50" s="363"/>
    </row>
    <row r="51" spans="1:40" ht="12" customHeight="1">
      <c r="B51" s="1339" t="s">
        <v>527</v>
      </c>
      <c r="C51" s="1340"/>
      <c r="D51" s="1340"/>
      <c r="E51" s="1340"/>
      <c r="F51" s="1340"/>
      <c r="G51" s="1340"/>
      <c r="H51" s="1340"/>
      <c r="I51" s="1340"/>
      <c r="J51" s="1340"/>
      <c r="K51" s="1340"/>
      <c r="L51" s="1340"/>
      <c r="M51" s="1340"/>
      <c r="N51" s="1340"/>
      <c r="O51" s="1340"/>
      <c r="P51" s="1340"/>
      <c r="Q51" s="1340"/>
      <c r="R51" s="1340"/>
      <c r="S51" s="1340"/>
      <c r="T51" s="1340"/>
      <c r="U51" s="1340"/>
      <c r="V51" s="1340"/>
      <c r="W51" s="1340"/>
      <c r="X51" s="1340"/>
      <c r="Y51" s="1340"/>
    </row>
    <row r="52" spans="1:40" ht="12" customHeight="1">
      <c r="B52" s="363"/>
      <c r="C52" s="394" t="s">
        <v>392</v>
      </c>
      <c r="D52" s="363"/>
      <c r="E52" s="363"/>
      <c r="F52" s="363"/>
      <c r="G52" s="363"/>
      <c r="H52" s="363"/>
      <c r="I52" s="363"/>
      <c r="J52" s="363"/>
      <c r="K52" s="363"/>
      <c r="L52" s="363"/>
      <c r="M52" s="363"/>
      <c r="N52" s="363"/>
      <c r="O52" s="363"/>
      <c r="P52" s="363"/>
      <c r="Q52" s="363"/>
      <c r="R52" s="363"/>
      <c r="S52" s="363"/>
      <c r="T52" s="363"/>
      <c r="U52" s="363"/>
      <c r="V52" s="363"/>
      <c r="W52" s="363"/>
      <c r="X52" s="363"/>
      <c r="Y52" s="363"/>
    </row>
    <row r="53" spans="1:40" ht="12" customHeight="1">
      <c r="C53" s="73"/>
    </row>
    <row r="54" spans="1:40" ht="15" customHeight="1">
      <c r="A54" s="1" t="s">
        <v>529</v>
      </c>
    </row>
    <row r="55" spans="1:40" ht="15" customHeight="1">
      <c r="P55" s="93"/>
      <c r="Q55" s="1260" t="s">
        <v>418</v>
      </c>
      <c r="R55" s="1261"/>
      <c r="S55" s="1262"/>
      <c r="T55" s="94" t="s">
        <v>419</v>
      </c>
      <c r="U55" s="1263">
        <f>'第2号様式別紙2-2（臨床研修（医師）事業計画書）'!F36</f>
        <v>0</v>
      </c>
      <c r="V55" s="1263"/>
      <c r="W55" s="1263"/>
      <c r="X55" s="1263"/>
      <c r="Y55" s="57" t="s">
        <v>420</v>
      </c>
    </row>
    <row r="56" spans="1:40" ht="15" customHeight="1">
      <c r="Q56" s="19"/>
      <c r="R56" s="19"/>
      <c r="S56" s="19"/>
      <c r="T56" s="19"/>
    </row>
    <row r="57" spans="1:40" ht="15" customHeight="1">
      <c r="A57" s="1" t="s">
        <v>421</v>
      </c>
      <c r="V57" s="1264" t="s">
        <v>422</v>
      </c>
      <c r="W57" s="1264"/>
      <c r="X57" s="1264" t="s">
        <v>423</v>
      </c>
      <c r="Y57" s="1264"/>
    </row>
    <row r="58" spans="1:40" ht="15" customHeight="1">
      <c r="V58" s="1264"/>
      <c r="W58" s="1264"/>
      <c r="X58" s="1264"/>
      <c r="Y58" s="1264"/>
    </row>
    <row r="59" spans="1:40" ht="12" customHeight="1">
      <c r="B59" s="1251" t="s">
        <v>424</v>
      </c>
      <c r="C59" s="1265" t="s">
        <v>425</v>
      </c>
      <c r="D59" s="1265"/>
      <c r="E59" s="1265"/>
      <c r="F59" s="1265"/>
      <c r="G59" s="1265"/>
      <c r="H59" s="1265"/>
      <c r="I59" s="1265"/>
      <c r="J59" s="1265"/>
      <c r="K59" s="1265"/>
      <c r="L59" s="1265"/>
      <c r="M59" s="1265"/>
      <c r="N59" s="1265"/>
      <c r="O59" s="1265"/>
      <c r="P59" s="1265"/>
      <c r="Q59" s="1265"/>
      <c r="R59" s="1265"/>
      <c r="S59" s="1265"/>
      <c r="T59" s="1265"/>
      <c r="U59" s="1265"/>
      <c r="V59" s="1253"/>
      <c r="W59" s="1254"/>
      <c r="X59" s="1253"/>
      <c r="Y59" s="1254"/>
    </row>
    <row r="60" spans="1:40" ht="12" customHeight="1">
      <c r="B60" s="1251"/>
      <c r="C60" s="1265"/>
      <c r="D60" s="1265"/>
      <c r="E60" s="1265"/>
      <c r="F60" s="1265"/>
      <c r="G60" s="1265"/>
      <c r="H60" s="1265"/>
      <c r="I60" s="1265"/>
      <c r="J60" s="1265"/>
      <c r="K60" s="1265"/>
      <c r="L60" s="1265"/>
      <c r="M60" s="1265"/>
      <c r="N60" s="1265"/>
      <c r="O60" s="1265"/>
      <c r="P60" s="1265"/>
      <c r="Q60" s="1265"/>
      <c r="R60" s="1265"/>
      <c r="S60" s="1265"/>
      <c r="T60" s="1265"/>
      <c r="U60" s="1265"/>
      <c r="V60" s="1255"/>
      <c r="W60" s="1256"/>
      <c r="X60" s="1255"/>
      <c r="Y60" s="1256"/>
    </row>
    <row r="61" spans="1:40" ht="12" customHeight="1">
      <c r="B61" s="1251" t="s">
        <v>426</v>
      </c>
      <c r="C61" s="899" t="s">
        <v>427</v>
      </c>
      <c r="D61" s="899"/>
      <c r="E61" s="899"/>
      <c r="F61" s="899"/>
      <c r="G61" s="899"/>
      <c r="H61" s="899"/>
      <c r="I61" s="899"/>
      <c r="J61" s="899"/>
      <c r="K61" s="899"/>
      <c r="L61" s="899"/>
      <c r="M61" s="899"/>
      <c r="N61" s="899"/>
      <c r="O61" s="899"/>
      <c r="P61" s="899"/>
      <c r="Q61" s="899"/>
      <c r="R61" s="899"/>
      <c r="S61" s="899"/>
      <c r="T61" s="899"/>
      <c r="U61" s="1252"/>
      <c r="V61" s="1253"/>
      <c r="W61" s="1254"/>
      <c r="X61" s="1253"/>
      <c r="Y61" s="1254"/>
    </row>
    <row r="62" spans="1:40" ht="12" customHeight="1">
      <c r="B62" s="1251"/>
      <c r="C62" s="899"/>
      <c r="D62" s="899"/>
      <c r="E62" s="899"/>
      <c r="F62" s="899"/>
      <c r="G62" s="899"/>
      <c r="H62" s="899"/>
      <c r="I62" s="899"/>
      <c r="J62" s="899"/>
      <c r="K62" s="899"/>
      <c r="L62" s="899"/>
      <c r="M62" s="899"/>
      <c r="N62" s="899"/>
      <c r="O62" s="899"/>
      <c r="P62" s="899"/>
      <c r="Q62" s="899"/>
      <c r="R62" s="899"/>
      <c r="S62" s="899"/>
      <c r="T62" s="899"/>
      <c r="U62" s="1252"/>
      <c r="V62" s="1255"/>
      <c r="W62" s="1256"/>
      <c r="X62" s="1255"/>
      <c r="Y62" s="1256"/>
    </row>
    <row r="63" spans="1:40" ht="24.95" customHeight="1">
      <c r="A63" s="1169" t="s">
        <v>530</v>
      </c>
      <c r="B63" s="1169"/>
      <c r="C63" s="1169"/>
      <c r="D63" s="1169"/>
      <c r="E63" s="1169"/>
      <c r="F63" s="1169"/>
      <c r="G63" s="1169"/>
      <c r="H63" s="1169"/>
      <c r="I63" s="1169"/>
      <c r="J63" s="1169"/>
      <c r="K63" s="1169"/>
      <c r="L63" s="1169"/>
      <c r="M63" s="1169"/>
      <c r="N63" s="999" t="s">
        <v>429</v>
      </c>
      <c r="O63" s="959"/>
      <c r="P63" s="1228" t="s">
        <v>430</v>
      </c>
      <c r="Q63" s="1229"/>
      <c r="R63" s="1229"/>
      <c r="S63" s="1230"/>
      <c r="T63" s="149" t="s">
        <v>431</v>
      </c>
      <c r="U63" s="1231">
        <f>'第2号様式別紙2-1（臨床研修（医師）事業計画書）'!E42</f>
        <v>0</v>
      </c>
      <c r="V63" s="1232"/>
      <c r="W63" s="1232"/>
      <c r="X63" s="1233"/>
      <c r="Y63" s="57" t="s">
        <v>432</v>
      </c>
    </row>
    <row r="64" spans="1:40" ht="24.95" customHeight="1">
      <c r="A64" s="1169"/>
      <c r="B64" s="1169"/>
      <c r="C64" s="1169"/>
      <c r="D64" s="1169"/>
      <c r="E64" s="1169"/>
      <c r="F64" s="1169"/>
      <c r="G64" s="1169"/>
      <c r="H64" s="1169"/>
      <c r="I64" s="1169"/>
      <c r="J64" s="1169"/>
      <c r="K64" s="1169"/>
      <c r="L64" s="1169"/>
      <c r="M64" s="1169"/>
      <c r="N64" s="1257"/>
      <c r="O64" s="1258"/>
      <c r="P64" s="1228" t="s">
        <v>433</v>
      </c>
      <c r="Q64" s="1229"/>
      <c r="R64" s="1229"/>
      <c r="S64" s="1230"/>
      <c r="T64" s="149" t="s">
        <v>434</v>
      </c>
      <c r="U64" s="1231">
        <f>'第2号様式別紙2-1（臨床研修（医師）事業計画書）'!E44</f>
        <v>0</v>
      </c>
      <c r="V64" s="1232"/>
      <c r="W64" s="1232"/>
      <c r="X64" s="1233"/>
      <c r="Y64" s="57" t="s">
        <v>420</v>
      </c>
      <c r="AM64" s="155"/>
      <c r="AN64" s="155"/>
    </row>
    <row r="65" spans="1:40" ht="24.95" customHeight="1">
      <c r="A65" s="1169" t="s">
        <v>435</v>
      </c>
      <c r="B65" s="1169"/>
      <c r="C65" s="1169"/>
      <c r="D65" s="1169"/>
      <c r="E65" s="1169"/>
      <c r="F65" s="1169"/>
      <c r="G65" s="1169"/>
      <c r="H65" s="1169"/>
      <c r="I65" s="1169"/>
      <c r="J65" s="1169"/>
      <c r="K65" s="1169"/>
      <c r="L65" s="1169"/>
      <c r="M65" s="1169"/>
      <c r="N65" s="1250" t="s">
        <v>436</v>
      </c>
      <c r="O65" s="1225"/>
      <c r="P65" s="1228" t="s">
        <v>430</v>
      </c>
      <c r="Q65" s="1229"/>
      <c r="R65" s="1229"/>
      <c r="S65" s="1230"/>
      <c r="T65" s="149" t="s">
        <v>437</v>
      </c>
      <c r="U65" s="1231">
        <f>'第2号様式別紙2-1（臨床研修（医師）事業計画書）'!Q42</f>
        <v>0</v>
      </c>
      <c r="V65" s="1232"/>
      <c r="W65" s="1232"/>
      <c r="X65" s="1233"/>
      <c r="Y65" s="57" t="s">
        <v>432</v>
      </c>
      <c r="AM65" s="155">
        <v>1</v>
      </c>
      <c r="AN65" s="155">
        <v>2</v>
      </c>
    </row>
    <row r="66" spans="1:40" ht="24.95" customHeight="1">
      <c r="A66" s="1169"/>
      <c r="B66" s="1169"/>
      <c r="C66" s="1169"/>
      <c r="D66" s="1169"/>
      <c r="E66" s="1169"/>
      <c r="F66" s="1169"/>
      <c r="G66" s="1169"/>
      <c r="H66" s="1169"/>
      <c r="I66" s="1169"/>
      <c r="J66" s="1169"/>
      <c r="K66" s="1169"/>
      <c r="L66" s="1169"/>
      <c r="M66" s="1169"/>
      <c r="N66" s="1000"/>
      <c r="O66" s="960"/>
      <c r="P66" s="1228" t="s">
        <v>433</v>
      </c>
      <c r="Q66" s="1229"/>
      <c r="R66" s="1229"/>
      <c r="S66" s="1230"/>
      <c r="T66" s="149" t="s">
        <v>438</v>
      </c>
      <c r="U66" s="1231">
        <f>'第2号様式別紙2-1（臨床研修（医師）事業計画書）'!Q44</f>
        <v>0</v>
      </c>
      <c r="V66" s="1232"/>
      <c r="W66" s="1232"/>
      <c r="X66" s="1233"/>
      <c r="Y66" s="57" t="s">
        <v>420</v>
      </c>
      <c r="AM66" s="155">
        <v>2</v>
      </c>
      <c r="AN66" s="155">
        <v>3</v>
      </c>
    </row>
    <row r="67" spans="1:40" ht="13.5" customHeight="1">
      <c r="A67" s="60"/>
      <c r="B67" s="60"/>
      <c r="C67" s="60"/>
      <c r="D67" s="60"/>
      <c r="E67" s="60"/>
      <c r="F67" s="60"/>
      <c r="G67" s="60"/>
      <c r="H67" s="60"/>
      <c r="I67" s="60"/>
      <c r="J67" s="60"/>
      <c r="K67" s="60"/>
      <c r="L67" s="60"/>
      <c r="M67" s="60"/>
      <c r="N67" s="154"/>
      <c r="O67" s="154"/>
      <c r="P67" s="154"/>
      <c r="Q67" s="154"/>
      <c r="R67" s="154"/>
      <c r="S67" s="154"/>
      <c r="T67" s="18"/>
      <c r="AM67" s="155">
        <v>3</v>
      </c>
    </row>
    <row r="68" spans="1:40" ht="24.95" customHeight="1">
      <c r="A68" s="1169" t="s">
        <v>531</v>
      </c>
      <c r="B68" s="1169"/>
      <c r="C68" s="1169"/>
      <c r="D68" s="1169"/>
      <c r="E68" s="1169"/>
      <c r="F68" s="1169"/>
      <c r="G68" s="1169"/>
      <c r="H68" s="1169"/>
      <c r="I68" s="1169"/>
      <c r="J68" s="1169"/>
      <c r="K68" s="1169"/>
      <c r="L68" s="1169"/>
      <c r="M68" s="1169"/>
      <c r="N68" s="1240" t="s">
        <v>429</v>
      </c>
      <c r="O68" s="1241"/>
      <c r="P68" s="1244" t="s">
        <v>430</v>
      </c>
      <c r="Q68" s="1245"/>
      <c r="R68" s="1245"/>
      <c r="S68" s="1246"/>
      <c r="T68" s="156" t="s">
        <v>440</v>
      </c>
      <c r="U68" s="1247">
        <f>'第2号様式別紙2-1（臨床研修（医師）事業計画書）'!I42</f>
        <v>0</v>
      </c>
      <c r="V68" s="1248"/>
      <c r="W68" s="1248"/>
      <c r="X68" s="1249"/>
      <c r="Y68" s="157" t="s">
        <v>432</v>
      </c>
      <c r="AM68" s="155">
        <v>4</v>
      </c>
    </row>
    <row r="69" spans="1:40" ht="24.95" customHeight="1">
      <c r="A69" s="1169"/>
      <c r="B69" s="1169"/>
      <c r="C69" s="1169"/>
      <c r="D69" s="1169"/>
      <c r="E69" s="1169"/>
      <c r="F69" s="1169"/>
      <c r="G69" s="1169"/>
      <c r="H69" s="1169"/>
      <c r="I69" s="1169"/>
      <c r="J69" s="1169"/>
      <c r="K69" s="1169"/>
      <c r="L69" s="1169"/>
      <c r="M69" s="1169"/>
      <c r="N69" s="1242"/>
      <c r="O69" s="1243"/>
      <c r="P69" s="1228" t="s">
        <v>433</v>
      </c>
      <c r="Q69" s="1229"/>
      <c r="R69" s="1229"/>
      <c r="S69" s="1230"/>
      <c r="T69" s="149" t="s">
        <v>441</v>
      </c>
      <c r="U69" s="1231">
        <f>'第2号様式別紙2-1（臨床研修（医師）事業計画書）'!I44</f>
        <v>0</v>
      </c>
      <c r="V69" s="1232"/>
      <c r="W69" s="1232"/>
      <c r="X69" s="1233"/>
      <c r="Y69" s="158" t="s">
        <v>420</v>
      </c>
      <c r="AM69" s="155">
        <v>5</v>
      </c>
    </row>
    <row r="70" spans="1:40" ht="24.95" customHeight="1">
      <c r="A70" s="1169" t="s">
        <v>442</v>
      </c>
      <c r="B70" s="1169"/>
      <c r="C70" s="1169"/>
      <c r="D70" s="1169"/>
      <c r="E70" s="1169"/>
      <c r="F70" s="1169"/>
      <c r="G70" s="1169"/>
      <c r="H70" s="1169"/>
      <c r="I70" s="1169"/>
      <c r="J70" s="1169"/>
      <c r="K70" s="1169"/>
      <c r="L70" s="1169"/>
      <c r="M70" s="1169"/>
      <c r="N70" s="1224" t="s">
        <v>436</v>
      </c>
      <c r="O70" s="1225"/>
      <c r="P70" s="1228" t="s">
        <v>430</v>
      </c>
      <c r="Q70" s="1229"/>
      <c r="R70" s="1229"/>
      <c r="S70" s="1230"/>
      <c r="T70" s="149" t="s">
        <v>443</v>
      </c>
      <c r="U70" s="1231">
        <f>'第2号様式別紙2-1（臨床研修（医師）事業計画書）'!U42</f>
        <v>0</v>
      </c>
      <c r="V70" s="1232"/>
      <c r="W70" s="1232"/>
      <c r="X70" s="1233"/>
      <c r="Y70" s="158" t="s">
        <v>432</v>
      </c>
    </row>
    <row r="71" spans="1:40" ht="24.95" customHeight="1">
      <c r="A71" s="1169"/>
      <c r="B71" s="1169"/>
      <c r="C71" s="1169"/>
      <c r="D71" s="1169"/>
      <c r="E71" s="1169"/>
      <c r="F71" s="1169"/>
      <c r="G71" s="1169"/>
      <c r="H71" s="1169"/>
      <c r="I71" s="1169"/>
      <c r="J71" s="1169"/>
      <c r="K71" s="1169"/>
      <c r="L71" s="1169"/>
      <c r="M71" s="1169"/>
      <c r="N71" s="1226"/>
      <c r="O71" s="1227"/>
      <c r="P71" s="1234" t="s">
        <v>433</v>
      </c>
      <c r="Q71" s="1235"/>
      <c r="R71" s="1235"/>
      <c r="S71" s="1236"/>
      <c r="T71" s="159" t="s">
        <v>444</v>
      </c>
      <c r="U71" s="1237">
        <f>'第2号様式別紙2-1（臨床研修（医師）事業計画書）'!U44</f>
        <v>0</v>
      </c>
      <c r="V71" s="1238"/>
      <c r="W71" s="1238"/>
      <c r="X71" s="1239"/>
      <c r="Y71" s="160" t="s">
        <v>420</v>
      </c>
    </row>
    <row r="72" spans="1:40" ht="15" customHeight="1">
      <c r="A72" s="1" t="s">
        <v>445</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446</v>
      </c>
      <c r="H75" s="1220" t="s">
        <v>447</v>
      </c>
      <c r="I75" s="1220"/>
      <c r="J75" s="1220"/>
      <c r="K75" s="1220"/>
      <c r="L75" s="1220"/>
      <c r="M75" s="1220"/>
      <c r="N75" s="1220"/>
      <c r="O75" s="1220"/>
      <c r="P75" s="1220"/>
      <c r="Q75" s="1220"/>
      <c r="R75" s="1220"/>
      <c r="S75" s="1220"/>
      <c r="T75" s="1220"/>
      <c r="U75" s="1220"/>
      <c r="V75" s="1220"/>
      <c r="W75" s="1220"/>
      <c r="X75" s="1220"/>
      <c r="Y75" s="1221"/>
    </row>
    <row r="76" spans="1:40" ht="15" customHeight="1">
      <c r="B76" s="2"/>
      <c r="C76" s="1" t="s">
        <v>448</v>
      </c>
      <c r="I76" s="1222" t="s">
        <v>449</v>
      </c>
      <c r="J76" s="1223"/>
      <c r="K76" s="161"/>
      <c r="L76" s="1" t="s">
        <v>450</v>
      </c>
      <c r="N76" s="161"/>
      <c r="O76" s="1" t="s">
        <v>451</v>
      </c>
      <c r="T76" s="8" t="s">
        <v>452</v>
      </c>
      <c r="U76" s="1319" t="e">
        <f>U77+U101</f>
        <v>#VALUE!</v>
      </c>
      <c r="V76" s="1319"/>
      <c r="W76" s="1319"/>
      <c r="X76" s="1319"/>
      <c r="Y76" s="9" t="s">
        <v>453</v>
      </c>
      <c r="Z76" s="162"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454</v>
      </c>
      <c r="I77" s="19"/>
      <c r="J77" s="19"/>
      <c r="T77" s="8" t="s">
        <v>190</v>
      </c>
      <c r="U77" s="1319" t="e">
        <f>IF(OR(AB78="20人未満",$C$118=1),(E79*Q79)+(E81*Q81)+(E83*Q83)+(E85*Q85)+(E87*Q87),(E91*Q91)+(E93*Q93)+(E95*Q95)+(E97*Q97)+(E99*Q99))</f>
        <v>#VALUE!</v>
      </c>
      <c r="V77" s="1319"/>
      <c r="W77" s="1319"/>
      <c r="X77" s="1319"/>
      <c r="Y77" s="9" t="s">
        <v>191</v>
      </c>
    </row>
    <row r="78" spans="1:40" ht="30" customHeight="1">
      <c r="B78" s="1217" t="s">
        <v>455</v>
      </c>
      <c r="C78" s="900"/>
      <c r="D78" s="900"/>
      <c r="E78" s="900"/>
      <c r="F78" s="900"/>
      <c r="G78" s="900"/>
      <c r="H78" s="900"/>
      <c r="I78" s="900"/>
      <c r="J78" s="900"/>
      <c r="K78" s="900"/>
      <c r="L78" s="900"/>
      <c r="M78" s="900"/>
      <c r="N78" s="900"/>
      <c r="O78" s="900"/>
      <c r="P78" s="900"/>
      <c r="Q78" s="900"/>
      <c r="R78" s="900"/>
      <c r="S78" s="1218"/>
      <c r="T78" s="8"/>
      <c r="U78" s="347"/>
      <c r="V78" s="347"/>
      <c r="W78" s="347"/>
      <c r="X78" s="347"/>
      <c r="Y78" s="9"/>
      <c r="AB78" s="162" t="str">
        <f>IF(N158="","未入力",IF(N158&gt;=20,"20人以上","20人未満"))</f>
        <v>未入力</v>
      </c>
    </row>
    <row r="79" spans="1:40" ht="32.25" customHeight="1">
      <c r="B79" s="1214" t="s">
        <v>456</v>
      </c>
      <c r="C79" s="906"/>
      <c r="D79" s="18" t="s">
        <v>457</v>
      </c>
      <c r="E79" s="1334">
        <v>63000</v>
      </c>
      <c r="F79" s="1323"/>
      <c r="G79" s="1323"/>
      <c r="H79" s="1" t="s">
        <v>458</v>
      </c>
      <c r="K79" s="19" t="s">
        <v>195</v>
      </c>
      <c r="M79" s="1212" t="s">
        <v>459</v>
      </c>
      <c r="N79" s="1212"/>
      <c r="O79" s="1212"/>
      <c r="P79" s="1212"/>
      <c r="Q79" s="1321" t="str">
        <f>IF(OR($AB$78="20人未満",$C$118=1),IF($K$76=1,$V$15,0)+IF($K$76=2,$V$15,0),"")</f>
        <v/>
      </c>
      <c r="R79" s="1321"/>
      <c r="S79" s="1" t="s">
        <v>386</v>
      </c>
      <c r="T79" s="8"/>
      <c r="U79" s="347"/>
      <c r="V79" s="347"/>
      <c r="W79" s="347"/>
      <c r="X79" s="347"/>
      <c r="Y79" s="9"/>
    </row>
    <row r="80" spans="1:40" ht="9" customHeight="1">
      <c r="B80" s="24"/>
      <c r="C80" s="15"/>
      <c r="D80" s="18"/>
      <c r="E80" s="348"/>
      <c r="F80" s="348"/>
      <c r="G80" s="348"/>
      <c r="K80" s="19"/>
      <c r="M80" s="20"/>
      <c r="N80" s="20"/>
      <c r="O80" s="20"/>
      <c r="P80" s="20"/>
      <c r="Q80" s="359"/>
      <c r="R80" s="359"/>
      <c r="T80" s="8"/>
      <c r="U80" s="347"/>
      <c r="V80" s="347"/>
      <c r="W80" s="347"/>
      <c r="X80" s="347"/>
      <c r="Y80" s="9"/>
    </row>
    <row r="81" spans="2:25" ht="27.75" customHeight="1">
      <c r="B81" s="1211" t="s">
        <v>460</v>
      </c>
      <c r="C81" s="906"/>
      <c r="D81" s="18" t="s">
        <v>457</v>
      </c>
      <c r="E81" s="1334">
        <v>52000</v>
      </c>
      <c r="F81" s="1323"/>
      <c r="G81" s="1323"/>
      <c r="H81" s="1" t="s">
        <v>458</v>
      </c>
      <c r="K81" s="19" t="s">
        <v>195</v>
      </c>
      <c r="M81" s="1212" t="s">
        <v>459</v>
      </c>
      <c r="N81" s="1212"/>
      <c r="O81" s="1212"/>
      <c r="P81" s="1212"/>
      <c r="Q81" s="1321" t="str">
        <f>IF(OR($AB$78="20人未満",$C$118=1),IF($K$76=3,$V$15,0),"")</f>
        <v/>
      </c>
      <c r="R81" s="1321"/>
      <c r="S81" s="1" t="s">
        <v>386</v>
      </c>
      <c r="T81" s="8"/>
      <c r="U81" s="347"/>
      <c r="V81" s="347"/>
      <c r="W81" s="347"/>
      <c r="X81" s="347"/>
      <c r="Y81" s="9"/>
    </row>
    <row r="82" spans="2:25" ht="18" customHeight="1">
      <c r="B82" s="25"/>
      <c r="C82" s="26"/>
      <c r="D82" s="18"/>
      <c r="E82" s="358"/>
      <c r="F82" s="348"/>
      <c r="G82" s="348"/>
      <c r="K82" s="19"/>
      <c r="Q82" s="359"/>
      <c r="R82" s="359"/>
      <c r="T82" s="8"/>
      <c r="U82" s="347"/>
      <c r="V82" s="347"/>
      <c r="W82" s="347"/>
      <c r="X82" s="347"/>
      <c r="Y82" s="9"/>
    </row>
    <row r="83" spans="2:25" ht="18" customHeight="1">
      <c r="B83" s="1211" t="s">
        <v>461</v>
      </c>
      <c r="C83" s="906"/>
      <c r="D83" s="18" t="s">
        <v>457</v>
      </c>
      <c r="E83" s="1323">
        <v>47000</v>
      </c>
      <c r="F83" s="1323"/>
      <c r="G83" s="1323"/>
      <c r="H83" s="1" t="s">
        <v>458</v>
      </c>
      <c r="K83" s="19" t="s">
        <v>195</v>
      </c>
      <c r="M83" s="1212" t="s">
        <v>459</v>
      </c>
      <c r="N83" s="1212"/>
      <c r="O83" s="1212"/>
      <c r="P83" s="1212"/>
      <c r="Q83" s="1321" t="str">
        <f>IF(OR($AB$78="20人未満",$C$118=1),IF($K$76=4,$V$15,0),"")</f>
        <v/>
      </c>
      <c r="R83" s="1321"/>
      <c r="S83" s="1" t="s">
        <v>386</v>
      </c>
      <c r="T83" s="8"/>
      <c r="U83" s="347"/>
      <c r="V83" s="347"/>
      <c r="W83" s="347"/>
      <c r="X83" s="347"/>
      <c r="Y83" s="9"/>
    </row>
    <row r="84" spans="2:25" ht="18" customHeight="1">
      <c r="B84" s="25"/>
      <c r="C84" s="26"/>
      <c r="D84" s="18"/>
      <c r="E84" s="1320"/>
      <c r="F84" s="1320"/>
      <c r="G84" s="1320"/>
      <c r="K84" s="19"/>
      <c r="Q84" s="359"/>
      <c r="R84" s="359"/>
      <c r="T84" s="8"/>
      <c r="U84" s="347"/>
      <c r="V84" s="347"/>
      <c r="W84" s="347"/>
      <c r="X84" s="347"/>
      <c r="Y84" s="9"/>
    </row>
    <row r="85" spans="2:25" ht="18" customHeight="1">
      <c r="B85" s="1211" t="s">
        <v>462</v>
      </c>
      <c r="C85" s="906"/>
      <c r="D85" s="18" t="s">
        <v>457</v>
      </c>
      <c r="E85" s="1323">
        <v>42000</v>
      </c>
      <c r="F85" s="1323"/>
      <c r="G85" s="1323"/>
      <c r="H85" s="1" t="s">
        <v>458</v>
      </c>
      <c r="K85" s="19" t="s">
        <v>195</v>
      </c>
      <c r="M85" s="1212" t="s">
        <v>459</v>
      </c>
      <c r="N85" s="1212"/>
      <c r="O85" s="1212"/>
      <c r="P85" s="1212"/>
      <c r="Q85" s="1321" t="str">
        <f>IF(OR($AB$78="20人未満",$C118=1),IF($K$76=5,$V$15,0),"")</f>
        <v/>
      </c>
      <c r="R85" s="1321"/>
      <c r="S85" s="1" t="s">
        <v>386</v>
      </c>
      <c r="T85" s="8"/>
      <c r="U85" s="347"/>
      <c r="V85" s="347"/>
      <c r="W85" s="347"/>
      <c r="X85" s="347"/>
      <c r="Y85" s="9"/>
    </row>
    <row r="86" spans="2:25" ht="18" customHeight="1">
      <c r="B86" s="25"/>
      <c r="C86" s="26"/>
      <c r="D86" s="18"/>
      <c r="E86" s="1320"/>
      <c r="F86" s="1320"/>
      <c r="G86" s="1320"/>
      <c r="K86" s="19"/>
      <c r="Q86" s="359"/>
      <c r="R86" s="359"/>
      <c r="T86" s="8"/>
      <c r="U86" s="347"/>
      <c r="V86" s="347"/>
      <c r="W86" s="347"/>
      <c r="X86" s="347"/>
      <c r="Y86" s="9"/>
    </row>
    <row r="87" spans="2:25" ht="33.75" customHeight="1">
      <c r="B87" s="1204" t="s">
        <v>463</v>
      </c>
      <c r="C87" s="1205"/>
      <c r="D87" s="27" t="s">
        <v>457</v>
      </c>
      <c r="E87" s="1331">
        <v>500</v>
      </c>
      <c r="F87" s="1331"/>
      <c r="G87" s="1331"/>
      <c r="H87" s="10" t="s">
        <v>458</v>
      </c>
      <c r="I87" s="10"/>
      <c r="J87" s="10"/>
      <c r="K87" s="28" t="s">
        <v>195</v>
      </c>
      <c r="L87" s="10"/>
      <c r="M87" s="1202" t="s">
        <v>459</v>
      </c>
      <c r="N87" s="1202"/>
      <c r="O87" s="1202"/>
      <c r="P87" s="1202"/>
      <c r="Q87" s="1335" t="str">
        <f>IF(OR($AB$78="20人未満",$C118=1),IF($N$76=2,$V$15,0)+IF($N$76=3,$V$15,0),"")</f>
        <v/>
      </c>
      <c r="R87" s="1335"/>
      <c r="S87" s="10" t="s">
        <v>386</v>
      </c>
      <c r="T87" s="8"/>
      <c r="U87" s="347"/>
      <c r="V87" s="347"/>
      <c r="W87" s="347"/>
      <c r="X87" s="347"/>
      <c r="Y87" s="9"/>
    </row>
    <row r="88" spans="2:25" ht="9" customHeight="1">
      <c r="B88" s="135"/>
      <c r="C88" s="136"/>
      <c r="D88" s="27"/>
      <c r="E88" s="360"/>
      <c r="F88" s="360"/>
      <c r="G88" s="360"/>
      <c r="H88" s="10"/>
      <c r="I88" s="10"/>
      <c r="J88" s="10"/>
      <c r="K88" s="28"/>
      <c r="L88" s="10"/>
      <c r="M88" s="10"/>
      <c r="N88" s="10"/>
      <c r="O88" s="10"/>
      <c r="P88" s="10"/>
      <c r="Q88" s="348"/>
      <c r="R88" s="348"/>
      <c r="S88" s="10"/>
      <c r="T88" s="8"/>
      <c r="U88" s="347"/>
      <c r="V88" s="347"/>
      <c r="W88" s="347"/>
      <c r="X88" s="347"/>
      <c r="Y88" s="9"/>
    </row>
    <row r="89" spans="2:25" ht="9" customHeight="1">
      <c r="B89" s="135"/>
      <c r="C89" s="136"/>
      <c r="D89" s="27"/>
      <c r="E89" s="349"/>
      <c r="F89" s="349"/>
      <c r="G89" s="349"/>
      <c r="H89" s="96"/>
      <c r="I89" s="10"/>
      <c r="J89" s="10"/>
      <c r="K89" s="28"/>
      <c r="L89" s="10"/>
      <c r="M89" s="108"/>
      <c r="N89" s="108"/>
      <c r="O89" s="108"/>
      <c r="P89" s="108"/>
      <c r="Q89" s="349"/>
      <c r="R89" s="349"/>
      <c r="S89" s="10"/>
      <c r="T89" s="8"/>
      <c r="U89" s="48"/>
      <c r="V89" s="48"/>
      <c r="W89" s="48"/>
      <c r="X89" s="48"/>
      <c r="Y89" s="9"/>
    </row>
    <row r="90" spans="2:25" ht="30" customHeight="1">
      <c r="B90" s="1217" t="s">
        <v>469</v>
      </c>
      <c r="C90" s="900"/>
      <c r="D90" s="900"/>
      <c r="E90" s="900"/>
      <c r="F90" s="900"/>
      <c r="G90" s="900"/>
      <c r="H90" s="900"/>
      <c r="I90" s="900"/>
      <c r="J90" s="900"/>
      <c r="K90" s="900"/>
      <c r="L90" s="900"/>
      <c r="M90" s="900"/>
      <c r="N90" s="900"/>
      <c r="O90" s="900"/>
      <c r="P90" s="900"/>
      <c r="Q90" s="900"/>
      <c r="R90" s="900"/>
      <c r="S90" s="1218"/>
      <c r="T90" s="8"/>
      <c r="U90" s="347"/>
      <c r="V90" s="347"/>
      <c r="W90" s="347"/>
      <c r="X90" s="347"/>
      <c r="Y90" s="9"/>
    </row>
    <row r="91" spans="2:25" ht="32.25" customHeight="1">
      <c r="B91" s="1214" t="s">
        <v>456</v>
      </c>
      <c r="C91" s="906"/>
      <c r="D91" s="18" t="s">
        <v>457</v>
      </c>
      <c r="E91" s="1334">
        <v>46000</v>
      </c>
      <c r="F91" s="1323"/>
      <c r="G91" s="1323"/>
      <c r="H91" s="1" t="s">
        <v>458</v>
      </c>
      <c r="K91" s="19" t="s">
        <v>195</v>
      </c>
      <c r="M91" s="1212" t="s">
        <v>459</v>
      </c>
      <c r="N91" s="1212"/>
      <c r="O91" s="1212"/>
      <c r="P91" s="1212"/>
      <c r="Q91" s="1333" t="str">
        <f>IF(AND($AB$78="20人以上",$C$118=""),IF($K$76=1,$V$15,0)+IF($K$76=2,$V$15,0),"")</f>
        <v/>
      </c>
      <c r="R91" s="1333"/>
      <c r="S91" s="1" t="s">
        <v>386</v>
      </c>
      <c r="T91" s="8"/>
      <c r="U91" s="347"/>
      <c r="V91" s="347"/>
      <c r="W91" s="347"/>
      <c r="X91" s="347"/>
      <c r="Y91" s="9"/>
    </row>
    <row r="92" spans="2:25" ht="9" customHeight="1">
      <c r="B92" s="24"/>
      <c r="C92" s="15"/>
      <c r="D92" s="18"/>
      <c r="E92" s="348"/>
      <c r="F92" s="348"/>
      <c r="G92" s="348"/>
      <c r="K92" s="19"/>
      <c r="M92" s="20"/>
      <c r="N92" s="20"/>
      <c r="O92" s="20"/>
      <c r="P92" s="20"/>
      <c r="Q92" s="359"/>
      <c r="R92" s="359"/>
      <c r="T92" s="8"/>
      <c r="U92" s="347"/>
      <c r="V92" s="347"/>
      <c r="W92" s="347"/>
      <c r="X92" s="347"/>
      <c r="Y92" s="9"/>
    </row>
    <row r="93" spans="2:25" ht="27.75" customHeight="1">
      <c r="B93" s="1211" t="s">
        <v>460</v>
      </c>
      <c r="C93" s="906"/>
      <c r="D93" s="18" t="s">
        <v>457</v>
      </c>
      <c r="E93" s="1334">
        <v>39000</v>
      </c>
      <c r="F93" s="1323"/>
      <c r="G93" s="1323"/>
      <c r="H93" s="1" t="s">
        <v>458</v>
      </c>
      <c r="K93" s="19" t="s">
        <v>195</v>
      </c>
      <c r="M93" s="1212" t="s">
        <v>459</v>
      </c>
      <c r="N93" s="1212"/>
      <c r="O93" s="1212"/>
      <c r="P93" s="1212"/>
      <c r="Q93" s="1333" t="str">
        <f>IF(AND($AB$78="20人以上",$C$118=""),IF($K$76=3,$V$15,0),"")</f>
        <v/>
      </c>
      <c r="R93" s="1333"/>
      <c r="S93" s="1" t="s">
        <v>386</v>
      </c>
      <c r="T93" s="8"/>
      <c r="U93" s="347"/>
      <c r="V93" s="347"/>
      <c r="W93" s="347"/>
      <c r="X93" s="347"/>
      <c r="Y93" s="9"/>
    </row>
    <row r="94" spans="2:25" ht="18" customHeight="1">
      <c r="B94" s="25"/>
      <c r="C94" s="26"/>
      <c r="D94" s="18"/>
      <c r="E94" s="358"/>
      <c r="F94" s="348"/>
      <c r="G94" s="348"/>
      <c r="K94" s="19"/>
      <c r="Q94" s="359"/>
      <c r="R94" s="359"/>
      <c r="T94" s="8"/>
      <c r="U94" s="347"/>
      <c r="V94" s="347"/>
      <c r="W94" s="347"/>
      <c r="X94" s="347"/>
      <c r="Y94" s="9"/>
    </row>
    <row r="95" spans="2:25" ht="18" customHeight="1">
      <c r="B95" s="1211" t="s">
        <v>461</v>
      </c>
      <c r="C95" s="906"/>
      <c r="D95" s="18" t="s">
        <v>457</v>
      </c>
      <c r="E95" s="1323">
        <v>35000</v>
      </c>
      <c r="F95" s="1323"/>
      <c r="G95" s="1323"/>
      <c r="H95" s="1" t="s">
        <v>458</v>
      </c>
      <c r="K95" s="19" t="s">
        <v>195</v>
      </c>
      <c r="M95" s="1212" t="s">
        <v>459</v>
      </c>
      <c r="N95" s="1212"/>
      <c r="O95" s="1212"/>
      <c r="P95" s="1212"/>
      <c r="Q95" s="1333" t="str">
        <f>IF(AND($AB$78="20人以上",$C$118=""),IF($K$76=4,$V$15,0),"")</f>
        <v/>
      </c>
      <c r="R95" s="1333"/>
      <c r="S95" s="1" t="s">
        <v>386</v>
      </c>
      <c r="T95" s="8"/>
      <c r="U95" s="347"/>
      <c r="V95" s="347"/>
      <c r="W95" s="347"/>
      <c r="X95" s="347"/>
      <c r="Y95" s="9"/>
    </row>
    <row r="96" spans="2:25" ht="18" customHeight="1">
      <c r="B96" s="25"/>
      <c r="C96" s="26"/>
      <c r="D96" s="18"/>
      <c r="E96" s="1320"/>
      <c r="F96" s="1320"/>
      <c r="G96" s="1320"/>
      <c r="K96" s="19"/>
      <c r="Q96" s="359"/>
      <c r="R96" s="359"/>
      <c r="T96" s="8"/>
      <c r="U96" s="347"/>
      <c r="V96" s="347"/>
      <c r="W96" s="347"/>
      <c r="X96" s="347"/>
      <c r="Y96" s="9"/>
    </row>
    <row r="97" spans="2:33" ht="18" customHeight="1">
      <c r="B97" s="1211" t="s">
        <v>462</v>
      </c>
      <c r="C97" s="906"/>
      <c r="D97" s="18" t="s">
        <v>457</v>
      </c>
      <c r="E97" s="1323">
        <v>31000</v>
      </c>
      <c r="F97" s="1323"/>
      <c r="G97" s="1323"/>
      <c r="H97" s="1" t="s">
        <v>458</v>
      </c>
      <c r="K97" s="19" t="s">
        <v>195</v>
      </c>
      <c r="M97" s="1212" t="s">
        <v>459</v>
      </c>
      <c r="N97" s="1212"/>
      <c r="O97" s="1212"/>
      <c r="P97" s="1212"/>
      <c r="Q97" s="1333" t="str">
        <f>IF(AND($AB$78="20人以上",$C$118=""),IF($K$76=5,$V$15,0),"")</f>
        <v/>
      </c>
      <c r="R97" s="1333"/>
      <c r="S97" s="1" t="s">
        <v>386</v>
      </c>
      <c r="T97" s="8"/>
      <c r="U97" s="347"/>
      <c r="V97" s="347"/>
      <c r="W97" s="347"/>
      <c r="X97" s="347"/>
      <c r="Y97" s="9"/>
    </row>
    <row r="98" spans="2:33" ht="18" customHeight="1">
      <c r="B98" s="25"/>
      <c r="C98" s="26"/>
      <c r="D98" s="18"/>
      <c r="E98" s="1320"/>
      <c r="F98" s="1320"/>
      <c r="G98" s="1320"/>
      <c r="K98" s="19"/>
      <c r="Q98" s="359"/>
      <c r="R98" s="359"/>
      <c r="T98" s="8"/>
      <c r="U98" s="347"/>
      <c r="V98" s="347"/>
      <c r="W98" s="347"/>
      <c r="X98" s="347"/>
      <c r="Y98" s="9"/>
    </row>
    <row r="99" spans="2:33" ht="33.75" customHeight="1">
      <c r="B99" s="1204" t="s">
        <v>463</v>
      </c>
      <c r="C99" s="1205"/>
      <c r="D99" s="27" t="s">
        <v>457</v>
      </c>
      <c r="E99" s="1331">
        <v>300</v>
      </c>
      <c r="F99" s="1331"/>
      <c r="G99" s="1331"/>
      <c r="H99" s="10" t="s">
        <v>458</v>
      </c>
      <c r="I99" s="10"/>
      <c r="J99" s="10"/>
      <c r="K99" s="28" t="s">
        <v>195</v>
      </c>
      <c r="L99" s="10"/>
      <c r="M99" s="1202" t="s">
        <v>459</v>
      </c>
      <c r="N99" s="1202"/>
      <c r="O99" s="1202"/>
      <c r="P99" s="1202"/>
      <c r="Q99" s="1332" t="str">
        <f>IF(AND($AB$78="20人以上",$C$118=""),IF($N$76=2,$V$15,0)+IF($N$76=3,$V$15,0),"")</f>
        <v/>
      </c>
      <c r="R99" s="1332"/>
      <c r="S99" s="10" t="s">
        <v>386</v>
      </c>
      <c r="T99" s="8"/>
      <c r="U99" s="357"/>
      <c r="V99" s="357"/>
      <c r="W99" s="357"/>
      <c r="X99" s="357"/>
      <c r="Y99" s="9"/>
    </row>
    <row r="100" spans="2:33" ht="9" customHeight="1">
      <c r="B100" s="135"/>
      <c r="C100" s="136"/>
      <c r="D100" s="27"/>
      <c r="E100" s="349"/>
      <c r="F100" s="349"/>
      <c r="G100" s="349"/>
      <c r="H100" s="96"/>
      <c r="I100" s="10"/>
      <c r="J100" s="10"/>
      <c r="K100" s="28"/>
      <c r="L100" s="10"/>
      <c r="M100" s="108"/>
      <c r="N100" s="108"/>
      <c r="O100" s="108"/>
      <c r="P100" s="108"/>
      <c r="Q100" s="349"/>
      <c r="R100" s="349"/>
      <c r="S100" s="10"/>
      <c r="T100" s="8"/>
      <c r="U100" s="48"/>
      <c r="V100" s="48"/>
      <c r="W100" s="48"/>
      <c r="X100" s="48"/>
      <c r="Y100" s="9"/>
    </row>
    <row r="101" spans="2:33" s="10" customFormat="1" ht="19.5" customHeight="1">
      <c r="B101" s="30" t="s">
        <v>470</v>
      </c>
      <c r="C101" s="16"/>
      <c r="D101" s="27" t="s">
        <v>190</v>
      </c>
      <c r="E101" s="1331">
        <v>15000</v>
      </c>
      <c r="F101" s="1331"/>
      <c r="G101" s="1331"/>
      <c r="H101" s="10" t="s">
        <v>458</v>
      </c>
      <c r="K101" s="28" t="s">
        <v>195</v>
      </c>
      <c r="M101" s="1202" t="s">
        <v>459</v>
      </c>
      <c r="N101" s="1202"/>
      <c r="O101" s="1202"/>
      <c r="P101" s="1202"/>
      <c r="Q101" s="1321">
        <f>V15</f>
        <v>0</v>
      </c>
      <c r="R101" s="1321"/>
      <c r="S101" s="10" t="s">
        <v>384</v>
      </c>
      <c r="T101" s="167" t="s">
        <v>190</v>
      </c>
      <c r="U101" s="1318">
        <f>E101*Q101</f>
        <v>0</v>
      </c>
      <c r="V101" s="1318"/>
      <c r="W101" s="1318"/>
      <c r="X101" s="1318"/>
      <c r="Y101" s="168" t="s">
        <v>191</v>
      </c>
    </row>
    <row r="102" spans="2:33" ht="6" customHeight="1">
      <c r="B102" s="169"/>
      <c r="C102" s="170"/>
      <c r="D102" s="18"/>
      <c r="E102" s="348"/>
      <c r="F102" s="348"/>
      <c r="G102" s="348"/>
      <c r="K102" s="19"/>
      <c r="Q102" s="348"/>
      <c r="R102" s="348"/>
      <c r="T102" s="8"/>
      <c r="U102" s="357"/>
      <c r="V102" s="357"/>
      <c r="W102" s="357"/>
      <c r="X102" s="357"/>
      <c r="Y102" s="9"/>
    </row>
    <row r="103" spans="2:33" s="355" customFormat="1" ht="14.25" customHeight="1">
      <c r="B103" s="356"/>
      <c r="C103" s="363" t="s">
        <v>532</v>
      </c>
      <c r="D103" s="364"/>
      <c r="E103" s="365"/>
      <c r="F103" s="365"/>
      <c r="G103" s="365"/>
      <c r="H103" s="363"/>
      <c r="I103" s="363"/>
      <c r="J103" s="363"/>
      <c r="K103" s="366"/>
      <c r="L103" s="363"/>
      <c r="M103" s="363"/>
      <c r="N103" s="363"/>
      <c r="O103" s="363"/>
      <c r="P103" s="363"/>
      <c r="Q103" s="365"/>
      <c r="R103" s="365"/>
      <c r="S103" s="363"/>
      <c r="T103" s="367"/>
      <c r="U103" s="368"/>
      <c r="V103" s="368"/>
      <c r="W103" s="368"/>
      <c r="X103" s="368"/>
      <c r="Y103" s="369"/>
      <c r="Z103" s="363"/>
      <c r="AA103" s="363" t="s">
        <v>533</v>
      </c>
      <c r="AB103" s="363"/>
      <c r="AC103" s="363"/>
      <c r="AD103" s="363"/>
      <c r="AE103" s="363"/>
      <c r="AF103" s="363"/>
      <c r="AG103" s="363"/>
    </row>
    <row r="104" spans="2:33" s="355" customFormat="1" ht="14.25" customHeight="1">
      <c r="B104" s="356"/>
      <c r="C104" s="1328" t="s">
        <v>534</v>
      </c>
      <c r="D104" s="1328"/>
      <c r="E104" s="1328"/>
      <c r="F104" s="1328"/>
      <c r="G104" s="1328"/>
      <c r="H104" s="1328"/>
      <c r="I104" s="1328"/>
      <c r="J104" s="1328"/>
      <c r="K104" s="1328"/>
      <c r="L104" s="1328"/>
      <c r="M104" s="1328"/>
      <c r="N104" s="1328"/>
      <c r="O104" s="1328"/>
      <c r="P104" s="1328"/>
      <c r="Q104" s="1328"/>
      <c r="R104" s="1328"/>
      <c r="S104" s="1329"/>
      <c r="T104" s="367"/>
      <c r="U104" s="368"/>
      <c r="V104" s="368"/>
      <c r="W104" s="368"/>
      <c r="X104" s="368"/>
      <c r="Y104" s="369"/>
      <c r="Z104" s="363"/>
      <c r="AA104" s="363"/>
      <c r="AB104" s="363"/>
      <c r="AC104" s="363"/>
      <c r="AD104" s="363"/>
      <c r="AE104" s="363"/>
      <c r="AF104" s="363"/>
      <c r="AG104" s="363"/>
    </row>
    <row r="105" spans="2:33" s="355" customFormat="1" ht="14.25" customHeight="1">
      <c r="B105" s="356"/>
      <c r="C105" s="370"/>
      <c r="D105" s="371" t="s">
        <v>190</v>
      </c>
      <c r="E105" s="1324">
        <v>15000</v>
      </c>
      <c r="F105" s="1324"/>
      <c r="G105" s="1324"/>
      <c r="H105" s="372" t="s">
        <v>458</v>
      </c>
      <c r="I105" s="372"/>
      <c r="J105" s="372"/>
      <c r="K105" s="373" t="s">
        <v>195</v>
      </c>
      <c r="L105" s="372"/>
      <c r="M105" s="1330" t="s">
        <v>535</v>
      </c>
      <c r="N105" s="1330"/>
      <c r="O105" s="1330"/>
      <c r="P105" s="1330"/>
      <c r="Q105" s="1326" t="e">
        <f>IF($U$42&gt;0.5,K48,0)</f>
        <v>#DIV/0!</v>
      </c>
      <c r="R105" s="1326"/>
      <c r="S105" s="372" t="s">
        <v>384</v>
      </c>
      <c r="T105" s="374" t="s">
        <v>452</v>
      </c>
      <c r="U105" s="1327" t="e">
        <f>IF($K$76&gt;=3,0,IF($U$42&gt;=0.5,$E$105*$Q$105,0))</f>
        <v>#DIV/0!</v>
      </c>
      <c r="V105" s="1327"/>
      <c r="W105" s="1327"/>
      <c r="X105" s="1327"/>
      <c r="Y105" s="375" t="s">
        <v>453</v>
      </c>
      <c r="Z105" s="363"/>
      <c r="AA105" s="363"/>
      <c r="AB105" s="363" t="e">
        <f>IF($U$42&gt;=0.5,"50％以上","50％未満")</f>
        <v>#DIV/0!</v>
      </c>
      <c r="AC105" s="363"/>
      <c r="AD105" s="363"/>
      <c r="AE105" s="363"/>
      <c r="AF105" s="363"/>
      <c r="AG105" s="363"/>
    </row>
    <row r="106" spans="2:33" ht="14.25" customHeight="1">
      <c r="B106" s="169"/>
      <c r="C106" s="370"/>
      <c r="D106" s="371"/>
      <c r="E106" s="1324"/>
      <c r="F106" s="1324"/>
      <c r="G106" s="1324"/>
      <c r="H106" s="372"/>
      <c r="I106" s="372"/>
      <c r="J106" s="372"/>
      <c r="K106" s="373"/>
      <c r="L106" s="372"/>
      <c r="M106" s="1325"/>
      <c r="N106" s="1325"/>
      <c r="O106" s="1325"/>
      <c r="P106" s="1325"/>
      <c r="Q106" s="1326"/>
      <c r="R106" s="1326"/>
      <c r="S106" s="372"/>
      <c r="T106" s="374"/>
      <c r="U106" s="1327"/>
      <c r="V106" s="1327"/>
      <c r="W106" s="1327"/>
      <c r="X106" s="1327"/>
      <c r="Y106" s="375"/>
      <c r="Z106" s="363"/>
      <c r="AA106" s="363"/>
      <c r="AB106" s="363"/>
      <c r="AC106" s="363"/>
      <c r="AD106" s="363"/>
      <c r="AE106" s="363"/>
      <c r="AF106" s="363"/>
      <c r="AG106" s="363"/>
    </row>
    <row r="107" spans="2:33" s="355" customFormat="1" ht="14.25" customHeight="1">
      <c r="B107" s="356"/>
      <c r="C107" s="363" t="s">
        <v>536</v>
      </c>
      <c r="D107" s="364"/>
      <c r="E107" s="365"/>
      <c r="F107" s="365"/>
      <c r="G107" s="365"/>
      <c r="H107" s="363"/>
      <c r="I107" s="363"/>
      <c r="J107" s="363"/>
      <c r="K107" s="366"/>
      <c r="L107" s="363"/>
      <c r="M107" s="363"/>
      <c r="N107" s="363"/>
      <c r="O107" s="363"/>
      <c r="P107" s="363"/>
      <c r="Q107" s="365"/>
      <c r="R107" s="365"/>
      <c r="S107" s="363"/>
      <c r="T107" s="367"/>
      <c r="U107" s="368"/>
      <c r="V107" s="368"/>
      <c r="W107" s="368"/>
      <c r="X107" s="368"/>
      <c r="Y107" s="369"/>
      <c r="Z107" s="363"/>
      <c r="AA107" s="363" t="s">
        <v>533</v>
      </c>
      <c r="AB107" s="363"/>
      <c r="AC107" s="363"/>
      <c r="AD107" s="363"/>
      <c r="AE107" s="363"/>
      <c r="AF107" s="363"/>
      <c r="AG107" s="363"/>
    </row>
    <row r="108" spans="2:33" s="355" customFormat="1" ht="14.25" customHeight="1">
      <c r="B108" s="356"/>
      <c r="C108" s="1328" t="s">
        <v>537</v>
      </c>
      <c r="D108" s="1328"/>
      <c r="E108" s="1328"/>
      <c r="F108" s="1328"/>
      <c r="G108" s="1328"/>
      <c r="H108" s="1328"/>
      <c r="I108" s="1328"/>
      <c r="J108" s="1328"/>
      <c r="K108" s="1328"/>
      <c r="L108" s="1328"/>
      <c r="M108" s="1328"/>
      <c r="N108" s="1328"/>
      <c r="O108" s="1328"/>
      <c r="P108" s="1328"/>
      <c r="Q108" s="1328"/>
      <c r="R108" s="1328"/>
      <c r="S108" s="1329"/>
      <c r="T108" s="367"/>
      <c r="U108" s="368"/>
      <c r="V108" s="368"/>
      <c r="W108" s="368"/>
      <c r="X108" s="368"/>
      <c r="Y108" s="369"/>
      <c r="Z108" s="363"/>
      <c r="AA108" s="363"/>
      <c r="AB108" s="363"/>
      <c r="AC108" s="363"/>
      <c r="AD108" s="363"/>
      <c r="AE108" s="363"/>
      <c r="AF108" s="363"/>
      <c r="AG108" s="363"/>
    </row>
    <row r="109" spans="2:33" s="355" customFormat="1" ht="14.25" customHeight="1">
      <c r="B109" s="356"/>
      <c r="C109" s="370"/>
      <c r="D109" s="371" t="s">
        <v>190</v>
      </c>
      <c r="E109" s="1324">
        <v>15000</v>
      </c>
      <c r="F109" s="1324"/>
      <c r="G109" s="1324"/>
      <c r="H109" s="376" t="s">
        <v>468</v>
      </c>
      <c r="I109" s="372"/>
      <c r="J109" s="372"/>
      <c r="K109" s="373" t="s">
        <v>195</v>
      </c>
      <c r="L109" s="372"/>
      <c r="M109" s="1330" t="s">
        <v>538</v>
      </c>
      <c r="N109" s="1330"/>
      <c r="O109" s="1330"/>
      <c r="P109" s="1330"/>
      <c r="Q109" s="1326" t="e">
        <f>IF($U$42&lt;0.5,K48,"0")</f>
        <v>#DIV/0!</v>
      </c>
      <c r="R109" s="1326"/>
      <c r="S109" s="372" t="s">
        <v>384</v>
      </c>
      <c r="T109" s="374" t="s">
        <v>452</v>
      </c>
      <c r="U109" s="1327" t="e">
        <f>IF($K$76&gt;=3,0,IF($U$42&lt;0.5,$E$109*$Q$109*0.5,0))</f>
        <v>#DIV/0!</v>
      </c>
      <c r="V109" s="1327"/>
      <c r="W109" s="1327"/>
      <c r="X109" s="1327"/>
      <c r="Y109" s="375" t="s">
        <v>453</v>
      </c>
      <c r="Z109" s="363"/>
      <c r="AA109" s="363"/>
      <c r="AB109" s="363" t="e">
        <f>IF($U$42&gt;=0.5,"50％以上","50％未満")</f>
        <v>#DIV/0!</v>
      </c>
      <c r="AC109" s="363"/>
      <c r="AD109" s="363"/>
      <c r="AE109" s="363"/>
      <c r="AF109" s="363"/>
      <c r="AG109" s="363"/>
    </row>
    <row r="110" spans="2:33" ht="14.25" customHeight="1">
      <c r="B110" s="169"/>
      <c r="C110" s="170"/>
      <c r="D110" s="27"/>
      <c r="E110" s="360"/>
      <c r="F110" s="360"/>
      <c r="G110" s="360"/>
      <c r="H110" s="10"/>
      <c r="I110" s="10"/>
      <c r="J110" s="10"/>
      <c r="K110" s="28"/>
      <c r="L110" s="10"/>
      <c r="M110" s="10"/>
      <c r="N110" s="10"/>
      <c r="O110" s="10"/>
      <c r="P110" s="10"/>
      <c r="Q110" s="359"/>
      <c r="R110" s="359"/>
      <c r="S110" s="10"/>
      <c r="T110" s="167"/>
      <c r="U110" s="361"/>
      <c r="V110" s="361"/>
      <c r="W110" s="361"/>
      <c r="X110" s="361"/>
      <c r="Y110" s="168"/>
    </row>
    <row r="111" spans="2:33" ht="15" customHeight="1" thickBot="1">
      <c r="B111" s="2"/>
      <c r="C111" s="363" t="s">
        <v>539</v>
      </c>
      <c r="H111" s="73" t="s">
        <v>472</v>
      </c>
      <c r="T111" s="167"/>
      <c r="U111" s="1185"/>
      <c r="V111" s="1185"/>
      <c r="W111" s="1185"/>
      <c r="X111" s="1185"/>
      <c r="Y111" s="168"/>
    </row>
    <row r="112" spans="2:33" ht="15" customHeight="1" thickBot="1">
      <c r="B112" s="2"/>
      <c r="C112" s="171"/>
      <c r="D112" s="10" t="s">
        <v>551</v>
      </c>
      <c r="K112" s="19" t="s">
        <v>474</v>
      </c>
      <c r="L112" s="73" t="s">
        <v>475</v>
      </c>
      <c r="Q112" s="1199">
        <f>U28</f>
        <v>0</v>
      </c>
      <c r="R112" s="1200"/>
      <c r="S112" s="1" t="s">
        <v>384</v>
      </c>
      <c r="T112" s="8"/>
      <c r="U112" s="1203"/>
      <c r="V112" s="1203"/>
      <c r="W112" s="1203"/>
      <c r="X112" s="1203"/>
      <c r="Y112" s="9"/>
      <c r="AB112" s="172"/>
      <c r="AC112" s="172"/>
      <c r="AF112" s="172"/>
    </row>
    <row r="113" spans="1:39" ht="15" customHeight="1" thickBot="1">
      <c r="B113" s="2"/>
      <c r="D113" s="18" t="s">
        <v>457</v>
      </c>
      <c r="E113" s="1323">
        <v>40000</v>
      </c>
      <c r="F113" s="1323"/>
      <c r="G113" s="1323"/>
      <c r="H113" s="1" t="s">
        <v>476</v>
      </c>
      <c r="K113" s="1195"/>
      <c r="L113" s="1195"/>
      <c r="M113" s="1195"/>
      <c r="N113" s="1195"/>
      <c r="O113" s="1195"/>
      <c r="P113" s="1195"/>
      <c r="Q113" s="1195"/>
      <c r="R113" s="1195"/>
      <c r="S113" s="1196"/>
      <c r="T113" s="2"/>
      <c r="U113" s="162"/>
      <c r="V113" s="162"/>
      <c r="W113" s="162"/>
      <c r="X113" s="162"/>
      <c r="Y113" s="9"/>
      <c r="AE113" s="172"/>
      <c r="AF113" s="172"/>
    </row>
    <row r="114" spans="1:39" ht="15" customHeight="1" thickBot="1">
      <c r="B114" s="2"/>
      <c r="C114" s="173"/>
      <c r="D114" s="1" t="s">
        <v>477</v>
      </c>
      <c r="K114" s="19" t="s">
        <v>195</v>
      </c>
      <c r="L114" s="73" t="s">
        <v>475</v>
      </c>
      <c r="M114" s="174"/>
      <c r="N114" s="174"/>
      <c r="O114" s="174"/>
      <c r="P114" s="174"/>
      <c r="Q114" s="1321">
        <f>U28</f>
        <v>0</v>
      </c>
      <c r="R114" s="1321"/>
      <c r="S114" s="1" t="s">
        <v>386</v>
      </c>
      <c r="T114" s="8" t="s">
        <v>478</v>
      </c>
      <c r="U114" s="1369">
        <f>IF(C114="○",AA115,IF(C112="○",AA114,0))</f>
        <v>0</v>
      </c>
      <c r="V114" s="1369"/>
      <c r="W114" s="1369"/>
      <c r="X114" s="1369"/>
      <c r="Y114" s="9" t="s">
        <v>479</v>
      </c>
      <c r="AA114" s="1198">
        <f>IF(Q114=0,0,ROUNDDOWN((40000*M115/Q115*Q114),0))</f>
        <v>0</v>
      </c>
      <c r="AB114" s="1198"/>
      <c r="AC114" s="1198"/>
      <c r="AD114" s="1198"/>
      <c r="AE114" s="1198"/>
    </row>
    <row r="115" spans="1:39" ht="15" customHeight="1">
      <c r="B115" s="2"/>
      <c r="D115" s="18" t="s">
        <v>457</v>
      </c>
      <c r="E115" s="1323">
        <v>97000</v>
      </c>
      <c r="F115" s="1323"/>
      <c r="G115" s="1323"/>
      <c r="H115" s="1" t="s">
        <v>476</v>
      </c>
      <c r="K115" s="18" t="s">
        <v>457</v>
      </c>
      <c r="L115" s="19" t="s">
        <v>480</v>
      </c>
      <c r="M115" s="1199">
        <f>+V15</f>
        <v>0</v>
      </c>
      <c r="N115" s="1200"/>
      <c r="O115" s="19" t="s">
        <v>481</v>
      </c>
      <c r="P115" s="19" t="s">
        <v>482</v>
      </c>
      <c r="Q115" s="1199">
        <f>+V17</f>
        <v>0</v>
      </c>
      <c r="R115" s="1200"/>
      <c r="S115" s="1" t="s">
        <v>483</v>
      </c>
      <c r="T115" s="8"/>
      <c r="U115" s="357"/>
      <c r="V115" s="357"/>
      <c r="W115" s="357"/>
      <c r="X115" s="357"/>
      <c r="Y115" s="9"/>
      <c r="AA115" s="1198" t="e">
        <f>IF(C112="○","0",ROUNDDOWN((97000*M115/Q115*Q114),0))</f>
        <v>#DIV/0!</v>
      </c>
      <c r="AB115" s="1198"/>
      <c r="AC115" s="1198"/>
      <c r="AD115" s="1198"/>
      <c r="AE115" s="1198"/>
    </row>
    <row r="116" spans="1:39" ht="8.25" customHeight="1">
      <c r="B116" s="2"/>
      <c r="M116" s="18"/>
      <c r="P116" s="19"/>
      <c r="T116" s="2"/>
      <c r="U116" s="162"/>
      <c r="V116" s="162"/>
      <c r="W116" s="162"/>
      <c r="X116" s="162"/>
      <c r="Y116" s="9"/>
    </row>
    <row r="117" spans="1:39" ht="13.5" hidden="1" customHeight="1" thickBot="1">
      <c r="A117" s="377"/>
      <c r="B117" s="378"/>
      <c r="C117" s="379"/>
      <c r="D117" s="380" t="s">
        <v>540</v>
      </c>
      <c r="E117" s="377"/>
      <c r="F117" s="377"/>
      <c r="G117" s="377"/>
      <c r="H117" s="377"/>
      <c r="I117" s="377"/>
      <c r="J117" s="377"/>
      <c r="K117" s="377"/>
      <c r="L117" s="377"/>
      <c r="M117" s="381"/>
      <c r="N117" s="377"/>
      <c r="O117" s="377"/>
      <c r="P117" s="382"/>
      <c r="Q117" s="377"/>
      <c r="R117" s="377"/>
      <c r="S117" s="377"/>
      <c r="T117" s="378"/>
      <c r="U117" s="383"/>
      <c r="V117" s="383"/>
      <c r="W117" s="383"/>
      <c r="X117" s="383"/>
      <c r="Y117" s="384"/>
    </row>
    <row r="118" spans="1:39" ht="15" hidden="1" customHeight="1" thickBot="1">
      <c r="A118" s="377"/>
      <c r="B118" s="378"/>
      <c r="C118" s="385"/>
      <c r="D118" s="379" t="s">
        <v>485</v>
      </c>
      <c r="E118" s="377"/>
      <c r="F118" s="377"/>
      <c r="G118" s="377"/>
      <c r="H118" s="377"/>
      <c r="I118" s="377"/>
      <c r="J118" s="377"/>
      <c r="K118" s="377"/>
      <c r="L118" s="377"/>
      <c r="M118" s="381"/>
      <c r="N118" s="377"/>
      <c r="O118" s="377"/>
      <c r="P118" s="382"/>
      <c r="Q118" s="377"/>
      <c r="R118" s="377"/>
      <c r="S118" s="377"/>
      <c r="T118" s="378"/>
      <c r="U118" s="383"/>
      <c r="V118" s="383"/>
      <c r="W118" s="383"/>
      <c r="X118" s="383"/>
      <c r="Y118" s="384"/>
    </row>
    <row r="119" spans="1:39" ht="15" hidden="1" customHeight="1">
      <c r="A119" s="377"/>
      <c r="B119" s="378"/>
      <c r="C119" s="386" t="s">
        <v>541</v>
      </c>
      <c r="D119" s="377"/>
      <c r="E119" s="377"/>
      <c r="F119" s="377"/>
      <c r="G119" s="377"/>
      <c r="H119" s="377"/>
      <c r="I119" s="377"/>
      <c r="J119" s="377"/>
      <c r="K119" s="377"/>
      <c r="L119" s="387"/>
      <c r="M119" s="387"/>
      <c r="N119" s="387"/>
      <c r="O119" s="387"/>
      <c r="P119" s="387"/>
      <c r="Q119" s="377"/>
      <c r="R119" s="377"/>
      <c r="S119" s="377"/>
      <c r="T119" s="378"/>
      <c r="U119" s="383"/>
      <c r="V119" s="383"/>
      <c r="W119" s="383"/>
      <c r="X119" s="383"/>
      <c r="Y119" s="384"/>
    </row>
    <row r="120" spans="1:39" ht="15" hidden="1" customHeight="1" thickBot="1">
      <c r="A120" s="377"/>
      <c r="B120" s="378"/>
      <c r="C120" s="377"/>
      <c r="D120" s="387"/>
      <c r="E120" s="1366"/>
      <c r="F120" s="1366"/>
      <c r="G120" s="1366"/>
      <c r="H120" s="1366"/>
      <c r="I120" s="377"/>
      <c r="J120" s="377"/>
      <c r="K120" s="1367" t="s">
        <v>487</v>
      </c>
      <c r="L120" s="1367"/>
      <c r="M120" s="1367"/>
      <c r="N120" s="1367"/>
      <c r="O120" s="1367"/>
      <c r="P120" s="1367"/>
      <c r="Q120" s="1368">
        <v>0</v>
      </c>
      <c r="R120" s="1368"/>
      <c r="S120" s="377" t="s">
        <v>386</v>
      </c>
      <c r="T120" s="388" t="s">
        <v>478</v>
      </c>
      <c r="U120" s="1362">
        <f>IF($C118=1,0,IF(C121="○",0,IF($U28&gt;19,538000,IF($U28&gt;1,269000,IF($U28=0,0,179000)))))</f>
        <v>0</v>
      </c>
      <c r="V120" s="1362"/>
      <c r="W120" s="1362"/>
      <c r="X120" s="1362"/>
      <c r="Y120" s="384" t="s">
        <v>479</v>
      </c>
    </row>
    <row r="121" spans="1:39" ht="15" hidden="1" customHeight="1" thickBot="1">
      <c r="A121" s="377"/>
      <c r="B121" s="378"/>
      <c r="C121" s="389"/>
      <c r="D121" s="1360" t="s">
        <v>488</v>
      </c>
      <c r="E121" s="1360"/>
      <c r="F121" s="1360"/>
      <c r="G121" s="1360"/>
      <c r="H121" s="1360"/>
      <c r="I121" s="1360"/>
      <c r="J121" s="1360"/>
      <c r="K121" s="1360"/>
      <c r="L121" s="1360"/>
      <c r="M121" s="1360"/>
      <c r="N121" s="1360"/>
      <c r="O121" s="1360"/>
      <c r="P121" s="1360"/>
      <c r="Q121" s="1360"/>
      <c r="R121" s="1360"/>
      <c r="S121" s="1361"/>
      <c r="T121" s="388" t="s">
        <v>478</v>
      </c>
      <c r="U121" s="1362">
        <f>IF(C118=1,0,IF(C121="○",1076000,0))</f>
        <v>0</v>
      </c>
      <c r="V121" s="1362"/>
      <c r="W121" s="1362"/>
      <c r="X121" s="1362"/>
      <c r="Y121" s="384" t="s">
        <v>479</v>
      </c>
    </row>
    <row r="122" spans="1:39" ht="7.5" hidden="1" customHeight="1">
      <c r="A122" s="377"/>
      <c r="B122" s="378"/>
      <c r="C122" s="377"/>
      <c r="D122" s="1360"/>
      <c r="E122" s="1360"/>
      <c r="F122" s="1360"/>
      <c r="G122" s="1360"/>
      <c r="H122" s="1360"/>
      <c r="I122" s="1360"/>
      <c r="J122" s="1360"/>
      <c r="K122" s="1360"/>
      <c r="L122" s="1360"/>
      <c r="M122" s="1360"/>
      <c r="N122" s="1360"/>
      <c r="O122" s="1360"/>
      <c r="P122" s="1360"/>
      <c r="Q122" s="1360"/>
      <c r="R122" s="1360"/>
      <c r="S122" s="1361"/>
      <c r="T122" s="388"/>
      <c r="U122" s="390"/>
      <c r="V122" s="390"/>
      <c r="W122" s="390"/>
      <c r="X122" s="390"/>
      <c r="Y122" s="384"/>
    </row>
    <row r="123" spans="1:39" ht="15" hidden="1" customHeight="1">
      <c r="A123" s="377"/>
      <c r="B123" s="378"/>
      <c r="C123" s="377"/>
      <c r="D123" s="387"/>
      <c r="E123" s="387"/>
      <c r="F123" s="377"/>
      <c r="G123" s="377"/>
      <c r="H123" s="377"/>
      <c r="I123" s="377"/>
      <c r="J123" s="377"/>
      <c r="K123" s="377"/>
      <c r="L123" s="377"/>
      <c r="M123" s="377"/>
      <c r="N123" s="377"/>
      <c r="O123" s="377"/>
      <c r="P123" s="377"/>
      <c r="Q123" s="377"/>
      <c r="R123" s="377"/>
      <c r="S123" s="377"/>
      <c r="T123" s="378"/>
      <c r="U123" s="383"/>
      <c r="V123" s="383"/>
      <c r="W123" s="383"/>
      <c r="X123" s="383"/>
      <c r="Y123" s="384"/>
    </row>
    <row r="124" spans="1:39" ht="15" hidden="1" customHeight="1">
      <c r="A124" s="377"/>
      <c r="B124" s="378"/>
      <c r="C124" s="386" t="s">
        <v>542</v>
      </c>
      <c r="D124" s="377"/>
      <c r="E124" s="377"/>
      <c r="F124" s="377"/>
      <c r="G124" s="377"/>
      <c r="H124" s="377"/>
      <c r="I124" s="377"/>
      <c r="J124" s="377"/>
      <c r="K124" s="377"/>
      <c r="L124" s="377"/>
      <c r="M124" s="377"/>
      <c r="N124" s="377"/>
      <c r="O124" s="377"/>
      <c r="P124" s="377"/>
      <c r="Q124" s="377"/>
      <c r="R124" s="377"/>
      <c r="S124" s="377"/>
      <c r="T124" s="388" t="s">
        <v>478</v>
      </c>
      <c r="U124" s="1362">
        <f>U125+U127</f>
        <v>0</v>
      </c>
      <c r="V124" s="1362"/>
      <c r="W124" s="1362"/>
      <c r="X124" s="1362"/>
      <c r="Y124" s="384" t="s">
        <v>479</v>
      </c>
    </row>
    <row r="125" spans="1:39" ht="15" hidden="1" customHeight="1">
      <c r="A125" s="377"/>
      <c r="B125" s="378"/>
      <c r="C125" s="377"/>
      <c r="D125" s="377" t="s">
        <v>490</v>
      </c>
      <c r="E125" s="377"/>
      <c r="F125" s="377"/>
      <c r="G125" s="377"/>
      <c r="H125" s="377"/>
      <c r="I125" s="377"/>
      <c r="J125" s="377"/>
      <c r="K125" s="377"/>
      <c r="L125" s="377"/>
      <c r="M125" s="377"/>
      <c r="N125" s="377"/>
      <c r="O125" s="377"/>
      <c r="P125" s="377"/>
      <c r="Q125" s="377"/>
      <c r="R125" s="377"/>
      <c r="S125" s="377"/>
      <c r="T125" s="388" t="s">
        <v>190</v>
      </c>
      <c r="U125" s="1362">
        <f>IF($I$7="",0,IF(C118=1,0,240000))</f>
        <v>0</v>
      </c>
      <c r="V125" s="1362"/>
      <c r="W125" s="1362"/>
      <c r="X125" s="1362"/>
      <c r="Y125" s="384" t="s">
        <v>191</v>
      </c>
      <c r="AJ125" s="1">
        <v>0</v>
      </c>
    </row>
    <row r="126" spans="1:39" ht="15" hidden="1" customHeight="1">
      <c r="A126" s="377"/>
      <c r="B126" s="378"/>
      <c r="C126" s="377"/>
      <c r="D126" s="377" t="s">
        <v>491</v>
      </c>
      <c r="E126" s="377"/>
      <c r="F126" s="377"/>
      <c r="G126" s="377"/>
      <c r="H126" s="377"/>
      <c r="I126" s="377"/>
      <c r="J126" s="377"/>
      <c r="K126" s="377"/>
      <c r="L126" s="377"/>
      <c r="M126" s="377"/>
      <c r="N126" s="377"/>
      <c r="O126" s="377"/>
      <c r="P126" s="377"/>
      <c r="Q126" s="377"/>
      <c r="R126" s="377"/>
      <c r="S126" s="377"/>
      <c r="T126" s="388"/>
      <c r="U126" s="390"/>
      <c r="V126" s="390"/>
      <c r="W126" s="390"/>
      <c r="X126" s="390"/>
      <c r="Y126" s="384"/>
    </row>
    <row r="127" spans="1:39" ht="15" hidden="1" customHeight="1">
      <c r="A127" s="377"/>
      <c r="B127" s="378"/>
      <c r="C127" s="377"/>
      <c r="D127" s="377"/>
      <c r="E127" s="391"/>
      <c r="F127" s="391"/>
      <c r="G127" s="1363">
        <v>81000</v>
      </c>
      <c r="H127" s="1363"/>
      <c r="I127" s="1363"/>
      <c r="J127" s="377" t="s">
        <v>175</v>
      </c>
      <c r="K127" s="377" t="s">
        <v>474</v>
      </c>
      <c r="L127" s="1364" t="s">
        <v>492</v>
      </c>
      <c r="M127" s="1364"/>
      <c r="N127" s="1364"/>
      <c r="O127" s="1365">
        <v>0</v>
      </c>
      <c r="P127" s="1365"/>
      <c r="Q127" s="377" t="s">
        <v>493</v>
      </c>
      <c r="R127" s="377"/>
      <c r="S127" s="377"/>
      <c r="T127" s="388" t="s">
        <v>190</v>
      </c>
      <c r="U127" s="1362">
        <f>IF(C118=1,0,G127*O127)</f>
        <v>0</v>
      </c>
      <c r="V127" s="1362"/>
      <c r="W127" s="1362"/>
      <c r="X127" s="1362"/>
      <c r="Y127" s="384" t="s">
        <v>191</v>
      </c>
      <c r="AM127" s="155">
        <v>0</v>
      </c>
    </row>
    <row r="128" spans="1:39" ht="15" hidden="1" customHeight="1">
      <c r="A128" s="377"/>
      <c r="B128" s="378"/>
      <c r="C128" s="377"/>
      <c r="D128" s="377"/>
      <c r="E128" s="377"/>
      <c r="F128" s="377"/>
      <c r="G128" s="377"/>
      <c r="H128" s="377"/>
      <c r="I128" s="377"/>
      <c r="J128" s="377"/>
      <c r="K128" s="377"/>
      <c r="L128" s="377"/>
      <c r="M128" s="377"/>
      <c r="N128" s="392" t="s">
        <v>494</v>
      </c>
      <c r="O128" s="377"/>
      <c r="P128" s="377"/>
      <c r="Q128" s="377"/>
      <c r="R128" s="377"/>
      <c r="S128" s="377"/>
      <c r="T128" s="388"/>
      <c r="U128" s="390"/>
      <c r="V128" s="390"/>
      <c r="W128" s="390"/>
      <c r="X128" s="390"/>
      <c r="Y128" s="384"/>
      <c r="AM128" s="155">
        <v>1</v>
      </c>
    </row>
    <row r="129" spans="2:39" ht="15" customHeight="1">
      <c r="B129" s="2"/>
      <c r="C129" s="363" t="s">
        <v>552</v>
      </c>
      <c r="D129" s="363"/>
      <c r="E129" s="363"/>
      <c r="F129" s="363"/>
      <c r="G129" s="363"/>
      <c r="H129" s="363"/>
      <c r="I129" s="363"/>
      <c r="J129" s="363"/>
      <c r="K129" s="363"/>
      <c r="L129" s="363"/>
      <c r="M129" s="363"/>
      <c r="N129" s="363"/>
      <c r="O129" s="363"/>
      <c r="P129" s="363"/>
      <c r="T129" s="2"/>
      <c r="U129" s="162"/>
      <c r="V129" s="162"/>
      <c r="W129" s="162"/>
      <c r="X129" s="162"/>
      <c r="Y129" s="9"/>
      <c r="AM129" s="155">
        <v>2</v>
      </c>
    </row>
    <row r="130" spans="2:39" ht="15.75" customHeight="1">
      <c r="B130" s="2"/>
      <c r="C130" s="363"/>
      <c r="D130" s="364" t="s">
        <v>457</v>
      </c>
      <c r="E130" s="1359">
        <v>10000</v>
      </c>
      <c r="F130" s="1359"/>
      <c r="G130" s="1359"/>
      <c r="H130" s="363" t="s">
        <v>496</v>
      </c>
      <c r="I130" s="363"/>
      <c r="J130" s="363"/>
      <c r="K130" s="366" t="s">
        <v>195</v>
      </c>
      <c r="L130" s="363"/>
      <c r="M130" s="1355" t="s">
        <v>497</v>
      </c>
      <c r="N130" s="1355"/>
      <c r="O130" s="1355"/>
      <c r="P130" s="363" t="s">
        <v>498</v>
      </c>
      <c r="Q130" s="1321">
        <f>U55</f>
        <v>0</v>
      </c>
      <c r="R130" s="1321"/>
      <c r="S130" s="1" t="s">
        <v>420</v>
      </c>
      <c r="T130" s="8" t="s">
        <v>478</v>
      </c>
      <c r="U130" s="1319">
        <f>+IF(C118=1,0,E130*Q130)</f>
        <v>0</v>
      </c>
      <c r="V130" s="1319"/>
      <c r="W130" s="1319"/>
      <c r="X130" s="1319"/>
      <c r="Y130" s="9" t="s">
        <v>479</v>
      </c>
    </row>
    <row r="131" spans="2:39" ht="15.75" customHeight="1">
      <c r="B131" s="2"/>
      <c r="C131" s="363"/>
      <c r="D131" s="364"/>
      <c r="E131" s="365"/>
      <c r="F131" s="365"/>
      <c r="G131" s="365"/>
      <c r="H131" s="363"/>
      <c r="I131" s="363"/>
      <c r="J131" s="363"/>
      <c r="K131" s="366"/>
      <c r="L131" s="363"/>
      <c r="M131" s="498"/>
      <c r="N131" s="498"/>
      <c r="O131" s="498"/>
      <c r="P131" s="363"/>
      <c r="Q131" s="348"/>
      <c r="R131" s="348"/>
      <c r="T131" s="8"/>
      <c r="U131" s="357"/>
      <c r="V131" s="357"/>
      <c r="W131" s="357"/>
      <c r="X131" s="357"/>
      <c r="Y131" s="9"/>
    </row>
    <row r="132" spans="2:39">
      <c r="B132" s="2"/>
      <c r="C132" s="1119" t="s">
        <v>553</v>
      </c>
      <c r="D132" s="1119"/>
      <c r="E132" s="1119"/>
      <c r="F132" s="1119"/>
      <c r="G132" s="1119"/>
      <c r="H132" s="1119"/>
      <c r="I132" s="1119"/>
      <c r="J132" s="1119"/>
      <c r="K132" s="1119"/>
      <c r="L132" s="1119"/>
      <c r="M132" s="1119"/>
      <c r="N132" s="1119"/>
      <c r="O132" s="1119"/>
      <c r="P132" s="499"/>
      <c r="Q132" s="28"/>
      <c r="R132" s="28"/>
      <c r="S132" s="168"/>
      <c r="T132" s="8"/>
      <c r="U132" s="1319"/>
      <c r="V132" s="1319"/>
      <c r="W132" s="1319"/>
      <c r="X132" s="1319"/>
      <c r="Y132" s="9"/>
    </row>
    <row r="133" spans="2:39" ht="16.5" customHeight="1">
      <c r="B133" s="2"/>
      <c r="C133" s="393"/>
      <c r="D133" s="363" t="s">
        <v>500</v>
      </c>
      <c r="E133" s="363"/>
      <c r="F133" s="393"/>
      <c r="G133" s="393"/>
      <c r="H133" s="393"/>
      <c r="I133" s="393"/>
      <c r="J133" s="393"/>
      <c r="K133" s="393"/>
      <c r="L133" s="393"/>
      <c r="M133" s="393"/>
      <c r="N133" s="393"/>
      <c r="O133" s="393"/>
      <c r="P133" s="499"/>
      <c r="Q133" s="28"/>
      <c r="R133" s="28"/>
      <c r="S133" s="168"/>
      <c r="T133" s="8" t="s">
        <v>478</v>
      </c>
      <c r="U133" s="1319">
        <f>U134+U135</f>
        <v>0</v>
      </c>
      <c r="V133" s="1319"/>
      <c r="W133" s="1319"/>
      <c r="X133" s="1319"/>
      <c r="Y133" s="9" t="s">
        <v>479</v>
      </c>
    </row>
    <row r="134" spans="2:39" ht="25.5" customHeight="1">
      <c r="B134" s="2"/>
      <c r="C134" s="363"/>
      <c r="D134" s="363"/>
      <c r="E134" s="1355"/>
      <c r="F134" s="1355"/>
      <c r="G134" s="364" t="s">
        <v>457</v>
      </c>
      <c r="H134" s="1356">
        <v>120000</v>
      </c>
      <c r="I134" s="1356"/>
      <c r="J134" s="363" t="s">
        <v>501</v>
      </c>
      <c r="K134" s="363"/>
      <c r="L134" s="363"/>
      <c r="M134" s="373" t="s">
        <v>502</v>
      </c>
      <c r="N134" s="1357" t="s">
        <v>554</v>
      </c>
      <c r="O134" s="1358"/>
      <c r="P134" s="1358"/>
      <c r="Q134" s="1185">
        <f>U63</f>
        <v>0</v>
      </c>
      <c r="R134" s="1185"/>
      <c r="S134" s="168" t="s">
        <v>432</v>
      </c>
      <c r="T134" s="167" t="s">
        <v>190</v>
      </c>
      <c r="U134" s="1318">
        <f>H134*Q134</f>
        <v>0</v>
      </c>
      <c r="V134" s="1318"/>
      <c r="W134" s="1318"/>
      <c r="X134" s="1318"/>
      <c r="Y134" s="168" t="s">
        <v>191</v>
      </c>
    </row>
    <row r="135" spans="2:39" ht="25.5" customHeight="1">
      <c r="B135" s="2"/>
      <c r="C135" s="363"/>
      <c r="D135" s="363"/>
      <c r="E135" s="1355"/>
      <c r="F135" s="1355"/>
      <c r="G135" s="364" t="s">
        <v>457</v>
      </c>
      <c r="H135" s="1356">
        <v>30000</v>
      </c>
      <c r="I135" s="1356"/>
      <c r="J135" s="363" t="s">
        <v>496</v>
      </c>
      <c r="K135" s="363"/>
      <c r="L135" s="363"/>
      <c r="M135" s="373" t="s">
        <v>502</v>
      </c>
      <c r="N135" s="1357" t="s">
        <v>555</v>
      </c>
      <c r="O135" s="1358"/>
      <c r="P135" s="1358"/>
      <c r="Q135" s="1185">
        <f>U64</f>
        <v>0</v>
      </c>
      <c r="R135" s="1185"/>
      <c r="S135" s="168" t="s">
        <v>420</v>
      </c>
      <c r="T135" s="167" t="s">
        <v>190</v>
      </c>
      <c r="U135" s="1318">
        <f>H135*Q135</f>
        <v>0</v>
      </c>
      <c r="V135" s="1318"/>
      <c r="W135" s="1318"/>
      <c r="X135" s="1318"/>
      <c r="Y135" s="168" t="s">
        <v>191</v>
      </c>
    </row>
    <row r="136" spans="2:39" ht="12.75" customHeight="1">
      <c r="B136" s="2"/>
      <c r="C136" s="363"/>
      <c r="D136" s="363"/>
      <c r="E136" s="498"/>
      <c r="F136" s="498"/>
      <c r="G136" s="364"/>
      <c r="H136" s="500"/>
      <c r="I136" s="500"/>
      <c r="J136" s="363"/>
      <c r="K136" s="363"/>
      <c r="L136" s="363"/>
      <c r="M136" s="373"/>
      <c r="N136" s="501"/>
      <c r="O136" s="499"/>
      <c r="P136" s="499"/>
      <c r="Q136" s="181"/>
      <c r="R136" s="181"/>
      <c r="S136" s="168"/>
      <c r="T136" s="167"/>
      <c r="U136" s="361"/>
      <c r="V136" s="361"/>
      <c r="W136" s="361"/>
      <c r="X136" s="361"/>
      <c r="Y136" s="168"/>
    </row>
    <row r="137" spans="2:39" ht="15" customHeight="1">
      <c r="B137" s="2"/>
      <c r="C137" s="363"/>
      <c r="D137" s="363" t="s">
        <v>505</v>
      </c>
      <c r="E137" s="363"/>
      <c r="F137" s="393"/>
      <c r="G137" s="393"/>
      <c r="H137" s="393"/>
      <c r="I137" s="393"/>
      <c r="J137" s="393"/>
      <c r="K137" s="393"/>
      <c r="L137" s="393"/>
      <c r="M137" s="393"/>
      <c r="N137" s="393"/>
      <c r="O137" s="393"/>
      <c r="P137" s="499"/>
      <c r="Q137" s="181"/>
      <c r="R137" s="181"/>
      <c r="S137" s="168"/>
      <c r="T137" s="8" t="s">
        <v>478</v>
      </c>
      <c r="U137" s="1319">
        <f>U138+U139</f>
        <v>0</v>
      </c>
      <c r="V137" s="1319"/>
      <c r="W137" s="1319"/>
      <c r="X137" s="1319"/>
      <c r="Y137" s="9" t="s">
        <v>479</v>
      </c>
    </row>
    <row r="138" spans="2:39" ht="27.75" customHeight="1">
      <c r="B138" s="2"/>
      <c r="C138" s="363"/>
      <c r="D138" s="363"/>
      <c r="E138" s="1355"/>
      <c r="F138" s="1355"/>
      <c r="G138" s="364" t="s">
        <v>457</v>
      </c>
      <c r="H138" s="1356">
        <v>20000</v>
      </c>
      <c r="I138" s="1356"/>
      <c r="J138" s="363" t="s">
        <v>501</v>
      </c>
      <c r="K138" s="363"/>
      <c r="L138" s="363"/>
      <c r="M138" s="373" t="s">
        <v>502</v>
      </c>
      <c r="N138" s="1357" t="s">
        <v>556</v>
      </c>
      <c r="O138" s="1358"/>
      <c r="P138" s="1358"/>
      <c r="Q138" s="1185">
        <f>U65</f>
        <v>0</v>
      </c>
      <c r="R138" s="1185"/>
      <c r="S138" s="168" t="s">
        <v>432</v>
      </c>
      <c r="T138" s="167" t="s">
        <v>190</v>
      </c>
      <c r="U138" s="1318">
        <f>H138*Q138</f>
        <v>0</v>
      </c>
      <c r="V138" s="1318"/>
      <c r="W138" s="1318"/>
      <c r="X138" s="1318"/>
      <c r="Y138" s="168" t="s">
        <v>191</v>
      </c>
    </row>
    <row r="139" spans="2:39" ht="27.75" customHeight="1">
      <c r="B139" s="2"/>
      <c r="C139" s="363"/>
      <c r="D139" s="363"/>
      <c r="E139" s="1355"/>
      <c r="F139" s="1355"/>
      <c r="G139" s="364" t="s">
        <v>457</v>
      </c>
      <c r="H139" s="1356">
        <v>5000</v>
      </c>
      <c r="I139" s="1356"/>
      <c r="J139" s="363" t="s">
        <v>496</v>
      </c>
      <c r="K139" s="363"/>
      <c r="L139" s="363"/>
      <c r="M139" s="373" t="s">
        <v>502</v>
      </c>
      <c r="N139" s="1357" t="s">
        <v>557</v>
      </c>
      <c r="O139" s="1358"/>
      <c r="P139" s="1358"/>
      <c r="Q139" s="1185">
        <f>U66</f>
        <v>0</v>
      </c>
      <c r="R139" s="1185"/>
      <c r="S139" s="168" t="s">
        <v>420</v>
      </c>
      <c r="T139" s="167" t="s">
        <v>190</v>
      </c>
      <c r="U139" s="1318">
        <f>H139*Q139</f>
        <v>0</v>
      </c>
      <c r="V139" s="1318"/>
      <c r="W139" s="1318"/>
      <c r="X139" s="1318"/>
      <c r="Y139" s="168" t="s">
        <v>191</v>
      </c>
    </row>
    <row r="140" spans="2:39" ht="13.5" customHeight="1">
      <c r="B140" s="2"/>
      <c r="C140" s="363"/>
      <c r="D140" s="363"/>
      <c r="E140" s="498"/>
      <c r="F140" s="498"/>
      <c r="G140" s="364"/>
      <c r="H140" s="500"/>
      <c r="I140" s="500"/>
      <c r="J140" s="363"/>
      <c r="K140" s="363"/>
      <c r="L140" s="363"/>
      <c r="M140" s="373"/>
      <c r="N140" s="501"/>
      <c r="O140" s="499"/>
      <c r="P140" s="499"/>
      <c r="Q140" s="181"/>
      <c r="R140" s="181"/>
      <c r="S140" s="168"/>
      <c r="T140" s="167"/>
      <c r="U140" s="361"/>
      <c r="V140" s="361"/>
      <c r="W140" s="361"/>
      <c r="X140" s="361"/>
      <c r="Y140" s="168"/>
    </row>
    <row r="141" spans="2:39">
      <c r="B141" s="2"/>
      <c r="C141" s="1119" t="s">
        <v>558</v>
      </c>
      <c r="D141" s="1119"/>
      <c r="E141" s="1119"/>
      <c r="F141" s="1119"/>
      <c r="G141" s="1119"/>
      <c r="H141" s="1119"/>
      <c r="I141" s="1119"/>
      <c r="J141" s="1119"/>
      <c r="K141" s="1119"/>
      <c r="L141" s="1119"/>
      <c r="M141" s="1119"/>
      <c r="N141" s="1119"/>
      <c r="O141" s="1119"/>
      <c r="P141" s="499"/>
      <c r="Q141" s="181"/>
      <c r="R141" s="181"/>
      <c r="S141" s="168"/>
      <c r="T141" s="8"/>
      <c r="U141" s="1319"/>
      <c r="V141" s="1319"/>
      <c r="W141" s="1319"/>
      <c r="X141" s="1319"/>
      <c r="Y141" s="9"/>
    </row>
    <row r="142" spans="2:39" ht="14.25" customHeight="1">
      <c r="B142" s="2"/>
      <c r="C142" s="60"/>
      <c r="D142" s="1" t="s">
        <v>500</v>
      </c>
      <c r="F142" s="60"/>
      <c r="G142" s="60"/>
      <c r="H142" s="60"/>
      <c r="I142" s="60"/>
      <c r="J142" s="60"/>
      <c r="K142" s="60"/>
      <c r="L142" s="60"/>
      <c r="M142" s="60"/>
      <c r="N142" s="60"/>
      <c r="O142" s="60"/>
      <c r="P142" s="178"/>
      <c r="Q142" s="181"/>
      <c r="R142" s="181"/>
      <c r="S142" s="168"/>
      <c r="T142" s="8" t="s">
        <v>478</v>
      </c>
      <c r="U142" s="1319">
        <f>U143+U144</f>
        <v>0</v>
      </c>
      <c r="V142" s="1319"/>
      <c r="W142" s="1319"/>
      <c r="X142" s="1319"/>
      <c r="Y142" s="9" t="s">
        <v>479</v>
      </c>
    </row>
    <row r="143" spans="2:39" ht="25.5" customHeight="1">
      <c r="B143" s="2"/>
      <c r="E143" s="1182"/>
      <c r="F143" s="1182"/>
      <c r="G143" s="18" t="s">
        <v>457</v>
      </c>
      <c r="H143" s="1317">
        <v>120000</v>
      </c>
      <c r="I143" s="1317"/>
      <c r="J143" s="1" t="s">
        <v>501</v>
      </c>
      <c r="M143" s="28" t="s">
        <v>502</v>
      </c>
      <c r="N143" s="1153" t="s">
        <v>509</v>
      </c>
      <c r="O143" s="1184"/>
      <c r="P143" s="1184"/>
      <c r="Q143" s="1185">
        <f>U68</f>
        <v>0</v>
      </c>
      <c r="R143" s="1185"/>
      <c r="S143" s="168" t="s">
        <v>432</v>
      </c>
      <c r="T143" s="167" t="s">
        <v>190</v>
      </c>
      <c r="U143" s="1318">
        <f>H143*Q143</f>
        <v>0</v>
      </c>
      <c r="V143" s="1318"/>
      <c r="W143" s="1318"/>
      <c r="X143" s="1318"/>
      <c r="Y143" s="168" t="s">
        <v>191</v>
      </c>
    </row>
    <row r="144" spans="2:39" ht="25.5" customHeight="1">
      <c r="B144" s="2"/>
      <c r="E144" s="1182"/>
      <c r="F144" s="1182"/>
      <c r="G144" s="18" t="s">
        <v>457</v>
      </c>
      <c r="H144" s="1317">
        <v>30000</v>
      </c>
      <c r="I144" s="1317"/>
      <c r="J144" s="1" t="s">
        <v>496</v>
      </c>
      <c r="M144" s="28" t="s">
        <v>502</v>
      </c>
      <c r="N144" s="1153" t="s">
        <v>510</v>
      </c>
      <c r="O144" s="1184"/>
      <c r="P144" s="1184"/>
      <c r="Q144" s="1185">
        <f>U69</f>
        <v>0</v>
      </c>
      <c r="R144" s="1185"/>
      <c r="S144" s="168" t="s">
        <v>420</v>
      </c>
      <c r="T144" s="167" t="s">
        <v>190</v>
      </c>
      <c r="U144" s="1318">
        <f>H144*Q144</f>
        <v>0</v>
      </c>
      <c r="V144" s="1318"/>
      <c r="W144" s="1318"/>
      <c r="X144" s="1318"/>
      <c r="Y144" s="168" t="s">
        <v>191</v>
      </c>
    </row>
    <row r="145" spans="2:28" ht="14.25" customHeight="1">
      <c r="B145" s="2"/>
      <c r="E145" s="20"/>
      <c r="F145" s="20"/>
      <c r="G145" s="18"/>
      <c r="H145" s="362"/>
      <c r="I145" s="362"/>
      <c r="M145" s="28"/>
      <c r="N145" s="180"/>
      <c r="O145" s="178"/>
      <c r="P145" s="178"/>
      <c r="Q145" s="181"/>
      <c r="R145" s="181"/>
      <c r="S145" s="168"/>
      <c r="T145" s="167"/>
      <c r="U145" s="361"/>
      <c r="V145" s="361"/>
      <c r="W145" s="361"/>
      <c r="X145" s="361"/>
      <c r="Y145" s="168"/>
    </row>
    <row r="146" spans="2:28" ht="15" customHeight="1">
      <c r="B146" s="2"/>
      <c r="D146" s="1" t="s">
        <v>505</v>
      </c>
      <c r="F146" s="60"/>
      <c r="G146" s="60"/>
      <c r="H146" s="60"/>
      <c r="I146" s="60"/>
      <c r="J146" s="60"/>
      <c r="K146" s="60"/>
      <c r="L146" s="60"/>
      <c r="M146" s="60"/>
      <c r="N146" s="60"/>
      <c r="O146" s="60"/>
      <c r="P146" s="178"/>
      <c r="Q146" s="181"/>
      <c r="R146" s="181"/>
      <c r="S146" s="168"/>
      <c r="T146" s="8" t="s">
        <v>478</v>
      </c>
      <c r="U146" s="1319">
        <f>U147+U148</f>
        <v>0</v>
      </c>
      <c r="V146" s="1319"/>
      <c r="W146" s="1319"/>
      <c r="X146" s="1319"/>
      <c r="Y146" s="9" t="s">
        <v>479</v>
      </c>
    </row>
    <row r="147" spans="2:28" ht="27.75" customHeight="1">
      <c r="B147" s="2"/>
      <c r="E147" s="1182"/>
      <c r="F147" s="1182"/>
      <c r="G147" s="18" t="s">
        <v>457</v>
      </c>
      <c r="H147" s="1317">
        <v>20000</v>
      </c>
      <c r="I147" s="1317"/>
      <c r="J147" s="1" t="s">
        <v>501</v>
      </c>
      <c r="M147" s="28" t="s">
        <v>502</v>
      </c>
      <c r="N147" s="1153" t="s">
        <v>511</v>
      </c>
      <c r="O147" s="1184"/>
      <c r="P147" s="1184"/>
      <c r="Q147" s="1185">
        <f>U70</f>
        <v>0</v>
      </c>
      <c r="R147" s="1185"/>
      <c r="S147" s="168" t="s">
        <v>432</v>
      </c>
      <c r="T147" s="167" t="s">
        <v>190</v>
      </c>
      <c r="U147" s="1318">
        <f>H147*Q147</f>
        <v>0</v>
      </c>
      <c r="V147" s="1318"/>
      <c r="W147" s="1318"/>
      <c r="X147" s="1318"/>
      <c r="Y147" s="168" t="s">
        <v>191</v>
      </c>
    </row>
    <row r="148" spans="2:28" ht="27.75" customHeight="1">
      <c r="B148" s="2"/>
      <c r="E148" s="1182"/>
      <c r="F148" s="1182"/>
      <c r="G148" s="18" t="s">
        <v>457</v>
      </c>
      <c r="H148" s="1317">
        <v>5000</v>
      </c>
      <c r="I148" s="1317"/>
      <c r="J148" s="1" t="s">
        <v>496</v>
      </c>
      <c r="M148" s="28" t="s">
        <v>502</v>
      </c>
      <c r="N148" s="1153" t="s">
        <v>512</v>
      </c>
      <c r="O148" s="1184"/>
      <c r="P148" s="1184"/>
      <c r="Q148" s="1185">
        <f>U71</f>
        <v>0</v>
      </c>
      <c r="R148" s="1185"/>
      <c r="S148" s="168" t="s">
        <v>420</v>
      </c>
      <c r="T148" s="167" t="s">
        <v>190</v>
      </c>
      <c r="U148" s="1318">
        <f>H148*Q148</f>
        <v>0</v>
      </c>
      <c r="V148" s="1318"/>
      <c r="W148" s="1318"/>
      <c r="X148" s="1318"/>
      <c r="Y148" s="168" t="s">
        <v>191</v>
      </c>
    </row>
    <row r="149" spans="2:28" ht="8.25" customHeight="1">
      <c r="B149" s="2"/>
      <c r="C149" s="1169"/>
      <c r="D149" s="1169"/>
      <c r="E149" s="1169"/>
      <c r="F149" s="1169"/>
      <c r="G149" s="1169"/>
      <c r="H149" s="1169"/>
      <c r="I149" s="1169"/>
      <c r="J149" s="1169"/>
      <c r="K149" s="1169"/>
      <c r="L149" s="1169"/>
      <c r="M149" s="1169"/>
      <c r="N149" s="1169"/>
      <c r="O149" s="1169"/>
      <c r="P149" s="348"/>
      <c r="Q149" s="348"/>
      <c r="R149" s="348"/>
      <c r="S149" s="9"/>
      <c r="T149" s="8"/>
      <c r="U149" s="357"/>
      <c r="V149" s="357"/>
      <c r="W149" s="357"/>
      <c r="X149" s="357"/>
      <c r="Y149" s="9"/>
    </row>
    <row r="150" spans="2:28" ht="9" customHeight="1">
      <c r="B150" s="2"/>
      <c r="D150" s="19"/>
      <c r="E150" s="20"/>
      <c r="F150" s="20"/>
      <c r="G150" s="18"/>
      <c r="H150" s="362"/>
      <c r="I150" s="362"/>
      <c r="M150" s="108"/>
      <c r="N150" s="183"/>
      <c r="O150" s="70"/>
      <c r="P150" s="70"/>
      <c r="Q150" s="28"/>
      <c r="R150" s="28"/>
      <c r="T150" s="167"/>
      <c r="U150" s="361"/>
      <c r="V150" s="361"/>
      <c r="W150" s="361"/>
      <c r="X150" s="361"/>
      <c r="Y150" s="168"/>
    </row>
    <row r="151" spans="2:28" ht="15" customHeight="1">
      <c r="B151" s="2"/>
      <c r="K151" s="1" t="s">
        <v>513</v>
      </c>
      <c r="P151" s="130"/>
      <c r="Q151" s="19"/>
      <c r="R151" s="19"/>
      <c r="S151" s="93"/>
      <c r="T151" s="8" t="s">
        <v>478</v>
      </c>
      <c r="U151" s="1316" t="e">
        <f>IF(P160="〇",(U76+U105+U109+U114+U124+U130+U133+U137+U142+U146)*0.8,U76+U105+U109+U114+U124+U130+U133+U137+U142+U146)</f>
        <v>#VALUE!</v>
      </c>
      <c r="V151" s="1316"/>
      <c r="W151" s="1316"/>
      <c r="X151" s="1316"/>
      <c r="Y151" s="9" t="s">
        <v>479</v>
      </c>
      <c r="AB151" s="82" t="e">
        <f>U151</f>
        <v>#VALUE!</v>
      </c>
    </row>
    <row r="152" spans="2:28" ht="6" customHeight="1" thickBot="1">
      <c r="B152" s="184"/>
      <c r="C152" s="185"/>
      <c r="D152" s="185"/>
      <c r="E152" s="185"/>
      <c r="F152" s="185"/>
      <c r="G152" s="185"/>
      <c r="H152" s="185"/>
      <c r="I152" s="185"/>
      <c r="J152" s="185"/>
      <c r="K152" s="185"/>
      <c r="L152" s="185"/>
      <c r="M152" s="185"/>
      <c r="N152" s="185"/>
      <c r="O152" s="185"/>
      <c r="P152" s="185"/>
      <c r="Q152" s="185"/>
      <c r="R152" s="185"/>
      <c r="S152" s="186"/>
      <c r="T152" s="184"/>
      <c r="U152" s="185"/>
      <c r="V152" s="185"/>
      <c r="W152" s="185"/>
      <c r="X152" s="185"/>
      <c r="Y152" s="186"/>
    </row>
    <row r="153" spans="2:28" ht="30" customHeight="1" thickTop="1">
      <c r="B153" s="1170" t="s">
        <v>514</v>
      </c>
      <c r="C153" s="1171"/>
      <c r="D153" s="1171"/>
      <c r="E153" s="1171"/>
      <c r="F153" s="1171"/>
      <c r="G153" s="1171"/>
      <c r="H153" s="1171"/>
      <c r="I153" s="1174"/>
      <c r="J153" s="1174"/>
      <c r="K153" s="1174"/>
      <c r="L153" s="1174"/>
      <c r="M153" s="1174"/>
      <c r="N153" s="1175"/>
      <c r="O153" s="1175"/>
      <c r="P153" s="1175"/>
      <c r="Q153" s="1175"/>
      <c r="R153" s="1175"/>
      <c r="S153" s="32"/>
      <c r="T153" s="1176" t="s">
        <v>515</v>
      </c>
      <c r="U153" s="1177"/>
      <c r="V153" s="1177"/>
      <c r="W153" s="1177"/>
      <c r="X153" s="1177"/>
      <c r="Y153" s="1178"/>
    </row>
    <row r="154" spans="2:28" ht="30" customHeight="1" thickBot="1">
      <c r="B154" s="1172"/>
      <c r="C154" s="1173"/>
      <c r="D154" s="1173"/>
      <c r="E154" s="1173"/>
      <c r="F154" s="1173"/>
      <c r="G154" s="1173"/>
      <c r="H154" s="1179" t="s">
        <v>516</v>
      </c>
      <c r="I154" s="1180"/>
      <c r="J154" s="1180"/>
      <c r="K154" s="1180"/>
      <c r="L154" s="1180"/>
      <c r="M154" s="1180"/>
      <c r="N154" s="1181">
        <f>'第2号様式別紙2-3（臨床研修（医師）事業計画書）'!F10</f>
        <v>0</v>
      </c>
      <c r="O154" s="1181"/>
      <c r="P154" s="1181"/>
      <c r="Q154" s="1181"/>
      <c r="R154" s="1181"/>
      <c r="S154" s="9" t="s">
        <v>175</v>
      </c>
      <c r="T154" s="1158"/>
      <c r="U154" s="1159"/>
      <c r="V154" s="1159"/>
      <c r="W154" s="1159"/>
      <c r="X154" s="1159"/>
      <c r="Y154" s="1160"/>
      <c r="AB154" s="187" t="e">
        <f>U151</f>
        <v>#VALUE!</v>
      </c>
    </row>
    <row r="155" spans="2:28" ht="17.25" customHeight="1">
      <c r="B155" s="33"/>
      <c r="C155" s="34"/>
      <c r="D155" s="34"/>
      <c r="E155" s="34"/>
      <c r="F155" s="34"/>
      <c r="G155" s="34"/>
      <c r="H155" s="34"/>
      <c r="I155" s="34"/>
      <c r="J155" s="97" t="s">
        <v>546</v>
      </c>
      <c r="S155" s="9"/>
      <c r="T155" s="8" t="s">
        <v>478</v>
      </c>
      <c r="U155" s="1314">
        <f>ROUNDDOWN(IF(N154&gt;7200000,U151*0.8,0),0)</f>
        <v>0</v>
      </c>
      <c r="V155" s="1314"/>
      <c r="W155" s="1314"/>
      <c r="X155" s="1314"/>
      <c r="Y155" s="9" t="s">
        <v>479</v>
      </c>
      <c r="AB155" s="187">
        <f>U155</f>
        <v>0</v>
      </c>
    </row>
    <row r="156" spans="2:28" ht="28.5" customHeight="1">
      <c r="B156" s="11"/>
      <c r="C156" s="35"/>
      <c r="D156" s="35"/>
      <c r="E156" s="35"/>
      <c r="F156" s="35"/>
      <c r="G156" s="35"/>
      <c r="H156" s="1156" t="s">
        <v>547</v>
      </c>
      <c r="I156" s="1156"/>
      <c r="J156" s="1156"/>
      <c r="K156" s="1156"/>
      <c r="L156" s="1156"/>
      <c r="M156" s="1156"/>
      <c r="N156" s="1156"/>
      <c r="O156" s="1156"/>
      <c r="P156" s="1156"/>
      <c r="Q156" s="1156"/>
      <c r="R156" s="1156"/>
      <c r="S156" s="1157"/>
      <c r="T156" s="1158" t="s">
        <v>519</v>
      </c>
      <c r="U156" s="1159"/>
      <c r="V156" s="1159"/>
      <c r="W156" s="1159"/>
      <c r="X156" s="1159"/>
      <c r="Y156" s="1160"/>
      <c r="AB156" s="82">
        <f>U158</f>
        <v>0</v>
      </c>
    </row>
    <row r="157" spans="2:28" ht="30" customHeight="1">
      <c r="B157" s="1161" t="s">
        <v>520</v>
      </c>
      <c r="C157" s="1162"/>
      <c r="D157" s="1162"/>
      <c r="E157" s="1162"/>
      <c r="F157" s="1162"/>
      <c r="G157" s="1162"/>
      <c r="H157" s="1165"/>
      <c r="I157" s="1165"/>
      <c r="J157" s="1165"/>
      <c r="K157" s="36"/>
      <c r="L157" s="36"/>
      <c r="M157" s="36"/>
      <c r="N157" s="37"/>
      <c r="O157" s="37"/>
      <c r="P157" s="37"/>
      <c r="Q157" s="37"/>
      <c r="R157" s="37"/>
      <c r="S157" s="38"/>
      <c r="T157" s="1158"/>
      <c r="U157" s="1159"/>
      <c r="V157" s="1159"/>
      <c r="W157" s="1159"/>
      <c r="X157" s="1159"/>
      <c r="Y157" s="1160"/>
    </row>
    <row r="158" spans="2:28" ht="30" customHeight="1" thickBot="1">
      <c r="B158" s="1163"/>
      <c r="C158" s="1164"/>
      <c r="D158" s="1164"/>
      <c r="E158" s="1164"/>
      <c r="F158" s="1164"/>
      <c r="G158" s="1164"/>
      <c r="H158" s="1166"/>
      <c r="I158" s="1167"/>
      <c r="J158" s="1167"/>
      <c r="K158" s="1167"/>
      <c r="L158" s="1167"/>
      <c r="M158" s="1167"/>
      <c r="N158" s="1168"/>
      <c r="O158" s="1168"/>
      <c r="P158" s="1168"/>
      <c r="Q158" s="1168"/>
      <c r="R158" s="1168"/>
      <c r="S158" s="9" t="s">
        <v>384</v>
      </c>
      <c r="T158" s="8" t="s">
        <v>478</v>
      </c>
      <c r="U158" s="1314">
        <f>ROUNDDOWN(IF(AND(N154&gt;6300000,N154&lt;=7200000),U151*0.9,0),0)</f>
        <v>0</v>
      </c>
      <c r="V158" s="1314"/>
      <c r="W158" s="1314"/>
      <c r="X158" s="1314"/>
      <c r="Y158" s="9" t="s">
        <v>479</v>
      </c>
    </row>
    <row r="159" spans="2:28" ht="43.5" customHeight="1">
      <c r="B159" s="1152" t="s">
        <v>521</v>
      </c>
      <c r="C159" s="1153"/>
      <c r="D159" s="1153"/>
      <c r="E159" s="1153"/>
      <c r="F159" s="1153"/>
      <c r="G159" s="1153"/>
      <c r="H159" s="1153"/>
      <c r="I159" s="1153"/>
      <c r="J159" s="1153"/>
      <c r="K159" s="1153"/>
      <c r="L159" s="1153"/>
      <c r="M159" s="1153"/>
      <c r="N159" s="1153"/>
      <c r="O159" s="1153"/>
      <c r="P159" s="1153"/>
      <c r="Q159" s="1153"/>
      <c r="R159" s="1153"/>
      <c r="S159" s="1154"/>
      <c r="T159" s="8"/>
      <c r="U159" s="351"/>
      <c r="V159" s="351"/>
      <c r="W159" s="351"/>
      <c r="X159" s="351"/>
      <c r="Y159" s="9"/>
    </row>
    <row r="160" spans="2:28" ht="31.5" customHeight="1">
      <c r="B160" s="1250" t="s">
        <v>548</v>
      </c>
      <c r="C160" s="1225"/>
      <c r="D160" s="1225"/>
      <c r="E160" s="1225"/>
      <c r="F160" s="1225"/>
      <c r="G160" s="1225"/>
      <c r="H160" s="1225"/>
      <c r="I160" s="1225"/>
      <c r="J160" s="1225"/>
      <c r="K160" s="1225"/>
      <c r="L160" s="1225"/>
      <c r="M160" s="1225"/>
      <c r="N160" s="1225"/>
      <c r="O160" s="180"/>
      <c r="P160" s="1315"/>
      <c r="Q160" s="1315"/>
      <c r="R160" s="180"/>
      <c r="S160" s="541"/>
      <c r="T160" s="8"/>
      <c r="U160" s="351"/>
      <c r="V160" s="351"/>
      <c r="W160" s="351"/>
      <c r="X160" s="351"/>
      <c r="Y160" s="9"/>
    </row>
    <row r="161" spans="2:25" ht="9.75" customHeight="1">
      <c r="B161" s="606"/>
      <c r="C161" s="605"/>
      <c r="D161" s="605"/>
      <c r="E161" s="605"/>
      <c r="F161" s="605"/>
      <c r="G161" s="605"/>
      <c r="H161" s="605"/>
      <c r="I161" s="605"/>
      <c r="J161" s="605"/>
      <c r="K161" s="605"/>
      <c r="L161" s="605"/>
      <c r="M161" s="605"/>
      <c r="N161" s="605"/>
      <c r="O161" s="592"/>
      <c r="P161" s="743"/>
      <c r="Q161" s="745"/>
      <c r="R161" s="592"/>
      <c r="S161" s="593"/>
      <c r="T161" s="8"/>
      <c r="U161" s="351"/>
      <c r="V161" s="351"/>
      <c r="W161" s="351"/>
      <c r="X161" s="351"/>
      <c r="Y161" s="9"/>
    </row>
    <row r="162" spans="2:25" ht="31.5" customHeight="1">
      <c r="B162" s="1310" t="s">
        <v>734</v>
      </c>
      <c r="C162" s="1311"/>
      <c r="D162" s="1311"/>
      <c r="E162" s="1311"/>
      <c r="F162" s="1311"/>
      <c r="G162" s="1311"/>
      <c r="H162" s="1311"/>
      <c r="I162" s="1311"/>
      <c r="J162" s="1311"/>
      <c r="K162" s="1311"/>
      <c r="L162" s="1311"/>
      <c r="M162" s="1311"/>
      <c r="N162" s="1311"/>
      <c r="O162" s="41"/>
      <c r="P162" s="1312"/>
      <c r="Q162" s="1313"/>
      <c r="R162" s="41"/>
      <c r="S162" s="42"/>
      <c r="T162" s="11"/>
      <c r="U162" s="35"/>
      <c r="V162" s="35"/>
      <c r="W162" s="35"/>
      <c r="X162" s="35"/>
      <c r="Y162" s="43"/>
    </row>
    <row r="163" spans="2:25" ht="15.75" customHeight="1">
      <c r="B163" s="188" t="s">
        <v>215</v>
      </c>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row>
    <row r="164" spans="2:25" ht="11.1" customHeight="1">
      <c r="B164" s="190"/>
      <c r="C164" s="190"/>
      <c r="D164" s="190"/>
      <c r="E164" s="190"/>
      <c r="F164" s="190"/>
      <c r="G164" s="190"/>
      <c r="H164" s="190"/>
      <c r="I164" s="190"/>
      <c r="J164" s="190"/>
      <c r="K164" s="190"/>
      <c r="L164" s="190"/>
      <c r="M164" s="190"/>
      <c r="N164" s="190"/>
      <c r="O164" s="190"/>
      <c r="P164" s="190"/>
      <c r="Q164" s="190"/>
      <c r="R164" s="190"/>
      <c r="S164" s="190"/>
      <c r="T164" s="190"/>
      <c r="U164" s="190"/>
      <c r="V164" s="190"/>
      <c r="W164" s="190"/>
      <c r="X164" s="190"/>
      <c r="Y164" s="190"/>
    </row>
    <row r="165" spans="2:25" ht="11.25" customHeight="1">
      <c r="B165" s="190"/>
      <c r="C165" s="190"/>
      <c r="D165" s="190"/>
      <c r="E165" s="190"/>
      <c r="F165" s="190"/>
      <c r="G165" s="190"/>
      <c r="H165" s="190"/>
      <c r="I165" s="190"/>
      <c r="J165" s="190"/>
      <c r="K165" s="190"/>
      <c r="L165" s="190"/>
      <c r="M165" s="190"/>
      <c r="N165" s="190"/>
      <c r="O165" s="190"/>
      <c r="P165" s="190"/>
      <c r="Q165" s="190"/>
      <c r="R165" s="190"/>
      <c r="S165" s="190"/>
      <c r="T165" s="190"/>
      <c r="U165" s="190"/>
      <c r="V165" s="190"/>
      <c r="W165" s="190"/>
      <c r="X165" s="190"/>
      <c r="Y165" s="190"/>
    </row>
  </sheetData>
  <mergeCells count="245">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V17:X17"/>
    <mergeCell ref="B20:Y20"/>
    <mergeCell ref="J25:M25"/>
    <mergeCell ref="T25:X25"/>
    <mergeCell ref="J40:M40"/>
    <mergeCell ref="U40:X40"/>
    <mergeCell ref="U41:X41"/>
    <mergeCell ref="U42:X42"/>
    <mergeCell ref="B44:Y44"/>
    <mergeCell ref="J26:M26"/>
    <mergeCell ref="T26:X26"/>
    <mergeCell ref="U27:X27"/>
    <mergeCell ref="U28:X28"/>
    <mergeCell ref="J31:M31"/>
    <mergeCell ref="T31:X31"/>
    <mergeCell ref="M17:O17"/>
    <mergeCell ref="Q17:S17"/>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B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B87:C87"/>
    <mergeCell ref="E87:G87"/>
    <mergeCell ref="M87:P87"/>
    <mergeCell ref="Q87:R87"/>
    <mergeCell ref="B90:S90"/>
    <mergeCell ref="B91:C91"/>
    <mergeCell ref="E91:G91"/>
    <mergeCell ref="M91:P91"/>
    <mergeCell ref="Q91:R9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AA114:AE114"/>
    <mergeCell ref="E115:G115"/>
    <mergeCell ref="M115:N115"/>
    <mergeCell ref="Q115:R115"/>
    <mergeCell ref="AA115:AE115"/>
    <mergeCell ref="E120:H120"/>
    <mergeCell ref="K120:P120"/>
    <mergeCell ref="Q120:R120"/>
    <mergeCell ref="U120:X120"/>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8:F138"/>
    <mergeCell ref="H138:I138"/>
    <mergeCell ref="N138:P138"/>
    <mergeCell ref="Q138:R138"/>
    <mergeCell ref="U138:X138"/>
    <mergeCell ref="E139:F139"/>
    <mergeCell ref="H139:I139"/>
    <mergeCell ref="N139:P139"/>
    <mergeCell ref="Q139:R139"/>
    <mergeCell ref="U139:X139"/>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B162:N162"/>
    <mergeCell ref="P162:Q162"/>
    <mergeCell ref="B159:S159"/>
    <mergeCell ref="U155:X155"/>
    <mergeCell ref="H156:S156"/>
    <mergeCell ref="T156:Y157"/>
    <mergeCell ref="B157:G158"/>
    <mergeCell ref="H157:J157"/>
    <mergeCell ref="H158:M158"/>
    <mergeCell ref="N158:R158"/>
    <mergeCell ref="U158:X158"/>
    <mergeCell ref="B160:N160"/>
    <mergeCell ref="P160:Q160"/>
  </mergeCells>
  <phoneticPr fontId="4"/>
  <conditionalFormatting sqref="B48">
    <cfRule type="containsBlanks" dxfId="96" priority="6">
      <formula>LEN(TRIM(B48))=0</formula>
    </cfRule>
  </conditionalFormatting>
  <conditionalFormatting sqref="C112">
    <cfRule type="containsBlanks" dxfId="94" priority="21">
      <formula>LEN(TRIM(C112))=0</formula>
    </cfRule>
  </conditionalFormatting>
  <conditionalFormatting sqref="C114">
    <cfRule type="containsBlanks" dxfId="93" priority="20">
      <formula>LEN(TRIM(C114))=0</formula>
    </cfRule>
  </conditionalFormatting>
  <conditionalFormatting sqref="C118">
    <cfRule type="containsBlanks" dxfId="92" priority="19">
      <formula>LEN(TRIM(C118))=0</formula>
    </cfRule>
  </conditionalFormatting>
  <conditionalFormatting sqref="C121">
    <cfRule type="containsBlanks" dxfId="91" priority="18">
      <formula>LEN(TRIM(C121))=0</formula>
    </cfRule>
  </conditionalFormatting>
  <conditionalFormatting sqref="F48">
    <cfRule type="containsBlanks" dxfId="90" priority="4">
      <formula>LEN(TRIM(F48))=0</formula>
    </cfRule>
  </conditionalFormatting>
  <conditionalFormatting sqref="I7">
    <cfRule type="containsBlanks" dxfId="88" priority="24" stopIfTrue="1">
      <formula>LEN(TRIM(I7))=0</formula>
    </cfRule>
  </conditionalFormatting>
  <conditionalFormatting sqref="J39:M39">
    <cfRule type="containsBlanks" dxfId="86" priority="14">
      <formula>LEN(TRIM(J39))=0</formula>
    </cfRule>
  </conditionalFormatting>
  <conditionalFormatting sqref="J40:M40">
    <cfRule type="containsBlanks" dxfId="84" priority="12">
      <formula>LEN(TRIM(J40))=0</formula>
    </cfRule>
  </conditionalFormatting>
  <conditionalFormatting sqref="K76 N76">
    <cfRule type="containsBlanks" dxfId="83" priority="22" stopIfTrue="1">
      <formula>LEN(TRIM(K76))=0</formula>
    </cfRule>
  </conditionalFormatting>
  <conditionalFormatting sqref="N158:R158">
    <cfRule type="containsBlanks" dxfId="82" priority="16">
      <formula>LEN(TRIM(N158))=0</formula>
    </cfRule>
  </conditionalFormatting>
  <conditionalFormatting sqref="N6:Y6">
    <cfRule type="containsBlanks" dxfId="81" priority="25" stopIfTrue="1">
      <formula>LEN(TRIM(N6))=0</formula>
    </cfRule>
  </conditionalFormatting>
  <conditionalFormatting sqref="O127:P127">
    <cfRule type="containsBlanks" dxfId="80" priority="17">
      <formula>LEN(TRIM(O127))=0</formula>
    </cfRule>
  </conditionalFormatting>
  <conditionalFormatting sqref="P160:Q160">
    <cfRule type="containsBlanks" dxfId="79" priority="2">
      <formula>LEN(TRIM(P160))=0</formula>
    </cfRule>
  </conditionalFormatting>
  <conditionalFormatting sqref="P162:Q162">
    <cfRule type="containsBlanks" dxfId="78" priority="1">
      <formula>LEN(TRIM(P162))=0</formula>
    </cfRule>
  </conditionalFormatting>
  <conditionalFormatting sqref="U39:X39">
    <cfRule type="containsBlanks" dxfId="76" priority="10">
      <formula>LEN(TRIM(U39))=0</formula>
    </cfRule>
  </conditionalFormatting>
  <conditionalFormatting sqref="U40:X40">
    <cfRule type="containsBlanks" dxfId="74" priority="8">
      <formula>LEN(TRIM(U40))=0</formula>
    </cfRule>
  </conditionalFormatting>
  <conditionalFormatting sqref="V59:Y62">
    <cfRule type="containsBlanks" dxfId="73" priority="23" stopIfTrue="1">
      <formula>LEN(TRIM(V59))=0</formula>
    </cfRule>
  </conditionalFormatting>
  <dataValidations count="7">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0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I131076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I196612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I262148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I327684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I393220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I458756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I524292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I589828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I655364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I720900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I786436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I851972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I917508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I983044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2:Y65595 JR65592:JU65595 TN65592:TQ65595 ADJ65592:ADM65595 ANF65592:ANI65595 AXB65592:AXE65595 BGX65592:BHA65595 BQT65592:BQW65595 CAP65592:CAS65595 CKL65592:CKO65595 CUH65592:CUK65595 DED65592:DEG65595 DNZ65592:DOC65595 DXV65592:DXY65595 EHR65592:EHU65595 ERN65592:ERQ65595 FBJ65592:FBM65595 FLF65592:FLI65595 FVB65592:FVE65595 GEX65592:GFA65595 GOT65592:GOW65595 GYP65592:GYS65595 HIL65592:HIO65595 HSH65592:HSK65595 ICD65592:ICG65595 ILZ65592:IMC65595 IVV65592:IVY65595 JFR65592:JFU65595 JPN65592:JPQ65595 JZJ65592:JZM65595 KJF65592:KJI65595 KTB65592:KTE65595 LCX65592:LDA65595 LMT65592:LMW65595 LWP65592:LWS65595 MGL65592:MGO65595 MQH65592:MQK65595 NAD65592:NAG65595 NJZ65592:NKC65595 NTV65592:NTY65595 ODR65592:ODU65595 ONN65592:ONQ65595 OXJ65592:OXM65595 PHF65592:PHI65595 PRB65592:PRE65595 QAX65592:QBA65595 QKT65592:QKW65595 QUP65592:QUS65595 REL65592:REO65595 ROH65592:ROK65595 RYD65592:RYG65595 SHZ65592:SIC65595 SRV65592:SRY65595 TBR65592:TBU65595 TLN65592:TLQ65595 TVJ65592:TVM65595 UFF65592:UFI65595 UPB65592:UPE65595 UYX65592:UZA65595 VIT65592:VIW65595 VSP65592:VSS65595 WCL65592:WCO65595 WMH65592:WMK65595 WWD65592:WWG65595 V131128:Y131131 JR131128:JU131131 TN131128:TQ131131 ADJ131128:ADM131131 ANF131128:ANI131131 AXB131128:AXE131131 BGX131128:BHA131131 BQT131128:BQW131131 CAP131128:CAS131131 CKL131128:CKO131131 CUH131128:CUK131131 DED131128:DEG131131 DNZ131128:DOC131131 DXV131128:DXY131131 EHR131128:EHU131131 ERN131128:ERQ131131 FBJ131128:FBM131131 FLF131128:FLI131131 FVB131128:FVE131131 GEX131128:GFA131131 GOT131128:GOW131131 GYP131128:GYS131131 HIL131128:HIO131131 HSH131128:HSK131131 ICD131128:ICG131131 ILZ131128:IMC131131 IVV131128:IVY131131 JFR131128:JFU131131 JPN131128:JPQ131131 JZJ131128:JZM131131 KJF131128:KJI131131 KTB131128:KTE131131 LCX131128:LDA131131 LMT131128:LMW131131 LWP131128:LWS131131 MGL131128:MGO131131 MQH131128:MQK131131 NAD131128:NAG131131 NJZ131128:NKC131131 NTV131128:NTY131131 ODR131128:ODU131131 ONN131128:ONQ131131 OXJ131128:OXM131131 PHF131128:PHI131131 PRB131128:PRE131131 QAX131128:QBA131131 QKT131128:QKW131131 QUP131128:QUS131131 REL131128:REO131131 ROH131128:ROK131131 RYD131128:RYG131131 SHZ131128:SIC131131 SRV131128:SRY131131 TBR131128:TBU131131 TLN131128:TLQ131131 TVJ131128:TVM131131 UFF131128:UFI131131 UPB131128:UPE131131 UYX131128:UZA131131 VIT131128:VIW131131 VSP131128:VSS131131 WCL131128:WCO131131 WMH131128:WMK131131 WWD131128:WWG131131 V196664:Y196667 JR196664:JU196667 TN196664:TQ196667 ADJ196664:ADM196667 ANF196664:ANI196667 AXB196664:AXE196667 BGX196664:BHA196667 BQT196664:BQW196667 CAP196664:CAS196667 CKL196664:CKO196667 CUH196664:CUK196667 DED196664:DEG196667 DNZ196664:DOC196667 DXV196664:DXY196667 EHR196664:EHU196667 ERN196664:ERQ196667 FBJ196664:FBM196667 FLF196664:FLI196667 FVB196664:FVE196667 GEX196664:GFA196667 GOT196664:GOW196667 GYP196664:GYS196667 HIL196664:HIO196667 HSH196664:HSK196667 ICD196664:ICG196667 ILZ196664:IMC196667 IVV196664:IVY196667 JFR196664:JFU196667 JPN196664:JPQ196667 JZJ196664:JZM196667 KJF196664:KJI196667 KTB196664:KTE196667 LCX196664:LDA196667 LMT196664:LMW196667 LWP196664:LWS196667 MGL196664:MGO196667 MQH196664:MQK196667 NAD196664:NAG196667 NJZ196664:NKC196667 NTV196664:NTY196667 ODR196664:ODU196667 ONN196664:ONQ196667 OXJ196664:OXM196667 PHF196664:PHI196667 PRB196664:PRE196667 QAX196664:QBA196667 QKT196664:QKW196667 QUP196664:QUS196667 REL196664:REO196667 ROH196664:ROK196667 RYD196664:RYG196667 SHZ196664:SIC196667 SRV196664:SRY196667 TBR196664:TBU196667 TLN196664:TLQ196667 TVJ196664:TVM196667 UFF196664:UFI196667 UPB196664:UPE196667 UYX196664:UZA196667 VIT196664:VIW196667 VSP196664:VSS196667 WCL196664:WCO196667 WMH196664:WMK196667 WWD196664:WWG196667 V262200:Y262203 JR262200:JU262203 TN262200:TQ262203 ADJ262200:ADM262203 ANF262200:ANI262203 AXB262200:AXE262203 BGX262200:BHA262203 BQT262200:BQW262203 CAP262200:CAS262203 CKL262200:CKO262203 CUH262200:CUK262203 DED262200:DEG262203 DNZ262200:DOC262203 DXV262200:DXY262203 EHR262200:EHU262203 ERN262200:ERQ262203 FBJ262200:FBM262203 FLF262200:FLI262203 FVB262200:FVE262203 GEX262200:GFA262203 GOT262200:GOW262203 GYP262200:GYS262203 HIL262200:HIO262203 HSH262200:HSK262203 ICD262200:ICG262203 ILZ262200:IMC262203 IVV262200:IVY262203 JFR262200:JFU262203 JPN262200:JPQ262203 JZJ262200:JZM262203 KJF262200:KJI262203 KTB262200:KTE262203 LCX262200:LDA262203 LMT262200:LMW262203 LWP262200:LWS262203 MGL262200:MGO262203 MQH262200:MQK262203 NAD262200:NAG262203 NJZ262200:NKC262203 NTV262200:NTY262203 ODR262200:ODU262203 ONN262200:ONQ262203 OXJ262200:OXM262203 PHF262200:PHI262203 PRB262200:PRE262203 QAX262200:QBA262203 QKT262200:QKW262203 QUP262200:QUS262203 REL262200:REO262203 ROH262200:ROK262203 RYD262200:RYG262203 SHZ262200:SIC262203 SRV262200:SRY262203 TBR262200:TBU262203 TLN262200:TLQ262203 TVJ262200:TVM262203 UFF262200:UFI262203 UPB262200:UPE262203 UYX262200:UZA262203 VIT262200:VIW262203 VSP262200:VSS262203 WCL262200:WCO262203 WMH262200:WMK262203 WWD262200:WWG262203 V327736:Y327739 JR327736:JU327739 TN327736:TQ327739 ADJ327736:ADM327739 ANF327736:ANI327739 AXB327736:AXE327739 BGX327736:BHA327739 BQT327736:BQW327739 CAP327736:CAS327739 CKL327736:CKO327739 CUH327736:CUK327739 DED327736:DEG327739 DNZ327736:DOC327739 DXV327736:DXY327739 EHR327736:EHU327739 ERN327736:ERQ327739 FBJ327736:FBM327739 FLF327736:FLI327739 FVB327736:FVE327739 GEX327736:GFA327739 GOT327736:GOW327739 GYP327736:GYS327739 HIL327736:HIO327739 HSH327736:HSK327739 ICD327736:ICG327739 ILZ327736:IMC327739 IVV327736:IVY327739 JFR327736:JFU327739 JPN327736:JPQ327739 JZJ327736:JZM327739 KJF327736:KJI327739 KTB327736:KTE327739 LCX327736:LDA327739 LMT327736:LMW327739 LWP327736:LWS327739 MGL327736:MGO327739 MQH327736:MQK327739 NAD327736:NAG327739 NJZ327736:NKC327739 NTV327736:NTY327739 ODR327736:ODU327739 ONN327736:ONQ327739 OXJ327736:OXM327739 PHF327736:PHI327739 PRB327736:PRE327739 QAX327736:QBA327739 QKT327736:QKW327739 QUP327736:QUS327739 REL327736:REO327739 ROH327736:ROK327739 RYD327736:RYG327739 SHZ327736:SIC327739 SRV327736:SRY327739 TBR327736:TBU327739 TLN327736:TLQ327739 TVJ327736:TVM327739 UFF327736:UFI327739 UPB327736:UPE327739 UYX327736:UZA327739 VIT327736:VIW327739 VSP327736:VSS327739 WCL327736:WCO327739 WMH327736:WMK327739 WWD327736:WWG327739 V393272:Y393275 JR393272:JU393275 TN393272:TQ393275 ADJ393272:ADM393275 ANF393272:ANI393275 AXB393272:AXE393275 BGX393272:BHA393275 BQT393272:BQW393275 CAP393272:CAS393275 CKL393272:CKO393275 CUH393272:CUK393275 DED393272:DEG393275 DNZ393272:DOC393275 DXV393272:DXY393275 EHR393272:EHU393275 ERN393272:ERQ393275 FBJ393272:FBM393275 FLF393272:FLI393275 FVB393272:FVE393275 GEX393272:GFA393275 GOT393272:GOW393275 GYP393272:GYS393275 HIL393272:HIO393275 HSH393272:HSK393275 ICD393272:ICG393275 ILZ393272:IMC393275 IVV393272:IVY393275 JFR393272:JFU393275 JPN393272:JPQ393275 JZJ393272:JZM393275 KJF393272:KJI393275 KTB393272:KTE393275 LCX393272:LDA393275 LMT393272:LMW393275 LWP393272:LWS393275 MGL393272:MGO393275 MQH393272:MQK393275 NAD393272:NAG393275 NJZ393272:NKC393275 NTV393272:NTY393275 ODR393272:ODU393275 ONN393272:ONQ393275 OXJ393272:OXM393275 PHF393272:PHI393275 PRB393272:PRE393275 QAX393272:QBA393275 QKT393272:QKW393275 QUP393272:QUS393275 REL393272:REO393275 ROH393272:ROK393275 RYD393272:RYG393275 SHZ393272:SIC393275 SRV393272:SRY393275 TBR393272:TBU393275 TLN393272:TLQ393275 TVJ393272:TVM393275 UFF393272:UFI393275 UPB393272:UPE393275 UYX393272:UZA393275 VIT393272:VIW393275 VSP393272:VSS393275 WCL393272:WCO393275 WMH393272:WMK393275 WWD393272:WWG393275 V458808:Y458811 JR458808:JU458811 TN458808:TQ458811 ADJ458808:ADM458811 ANF458808:ANI458811 AXB458808:AXE458811 BGX458808:BHA458811 BQT458808:BQW458811 CAP458808:CAS458811 CKL458808:CKO458811 CUH458808:CUK458811 DED458808:DEG458811 DNZ458808:DOC458811 DXV458808:DXY458811 EHR458808:EHU458811 ERN458808:ERQ458811 FBJ458808:FBM458811 FLF458808:FLI458811 FVB458808:FVE458811 GEX458808:GFA458811 GOT458808:GOW458811 GYP458808:GYS458811 HIL458808:HIO458811 HSH458808:HSK458811 ICD458808:ICG458811 ILZ458808:IMC458811 IVV458808:IVY458811 JFR458808:JFU458811 JPN458808:JPQ458811 JZJ458808:JZM458811 KJF458808:KJI458811 KTB458808:KTE458811 LCX458808:LDA458811 LMT458808:LMW458811 LWP458808:LWS458811 MGL458808:MGO458811 MQH458808:MQK458811 NAD458808:NAG458811 NJZ458808:NKC458811 NTV458808:NTY458811 ODR458808:ODU458811 ONN458808:ONQ458811 OXJ458808:OXM458811 PHF458808:PHI458811 PRB458808:PRE458811 QAX458808:QBA458811 QKT458808:QKW458811 QUP458808:QUS458811 REL458808:REO458811 ROH458808:ROK458811 RYD458808:RYG458811 SHZ458808:SIC458811 SRV458808:SRY458811 TBR458808:TBU458811 TLN458808:TLQ458811 TVJ458808:TVM458811 UFF458808:UFI458811 UPB458808:UPE458811 UYX458808:UZA458811 VIT458808:VIW458811 VSP458808:VSS458811 WCL458808:WCO458811 WMH458808:WMK458811 WWD458808:WWG458811 V524344:Y524347 JR524344:JU524347 TN524344:TQ524347 ADJ524344:ADM524347 ANF524344:ANI524347 AXB524344:AXE524347 BGX524344:BHA524347 BQT524344:BQW524347 CAP524344:CAS524347 CKL524344:CKO524347 CUH524344:CUK524347 DED524344:DEG524347 DNZ524344:DOC524347 DXV524344:DXY524347 EHR524344:EHU524347 ERN524344:ERQ524347 FBJ524344:FBM524347 FLF524344:FLI524347 FVB524344:FVE524347 GEX524344:GFA524347 GOT524344:GOW524347 GYP524344:GYS524347 HIL524344:HIO524347 HSH524344:HSK524347 ICD524344:ICG524347 ILZ524344:IMC524347 IVV524344:IVY524347 JFR524344:JFU524347 JPN524344:JPQ524347 JZJ524344:JZM524347 KJF524344:KJI524347 KTB524344:KTE524347 LCX524344:LDA524347 LMT524344:LMW524347 LWP524344:LWS524347 MGL524344:MGO524347 MQH524344:MQK524347 NAD524344:NAG524347 NJZ524344:NKC524347 NTV524344:NTY524347 ODR524344:ODU524347 ONN524344:ONQ524347 OXJ524344:OXM524347 PHF524344:PHI524347 PRB524344:PRE524347 QAX524344:QBA524347 QKT524344:QKW524347 QUP524344:QUS524347 REL524344:REO524347 ROH524344:ROK524347 RYD524344:RYG524347 SHZ524344:SIC524347 SRV524344:SRY524347 TBR524344:TBU524347 TLN524344:TLQ524347 TVJ524344:TVM524347 UFF524344:UFI524347 UPB524344:UPE524347 UYX524344:UZA524347 VIT524344:VIW524347 VSP524344:VSS524347 WCL524344:WCO524347 WMH524344:WMK524347 WWD524344:WWG524347 V589880:Y589883 JR589880:JU589883 TN589880:TQ589883 ADJ589880:ADM589883 ANF589880:ANI589883 AXB589880:AXE589883 BGX589880:BHA589883 BQT589880:BQW589883 CAP589880:CAS589883 CKL589880:CKO589883 CUH589880:CUK589883 DED589880:DEG589883 DNZ589880:DOC589883 DXV589880:DXY589883 EHR589880:EHU589883 ERN589880:ERQ589883 FBJ589880:FBM589883 FLF589880:FLI589883 FVB589880:FVE589883 GEX589880:GFA589883 GOT589880:GOW589883 GYP589880:GYS589883 HIL589880:HIO589883 HSH589880:HSK589883 ICD589880:ICG589883 ILZ589880:IMC589883 IVV589880:IVY589883 JFR589880:JFU589883 JPN589880:JPQ589883 JZJ589880:JZM589883 KJF589880:KJI589883 KTB589880:KTE589883 LCX589880:LDA589883 LMT589880:LMW589883 LWP589880:LWS589883 MGL589880:MGO589883 MQH589880:MQK589883 NAD589880:NAG589883 NJZ589880:NKC589883 NTV589880:NTY589883 ODR589880:ODU589883 ONN589880:ONQ589883 OXJ589880:OXM589883 PHF589880:PHI589883 PRB589880:PRE589883 QAX589880:QBA589883 QKT589880:QKW589883 QUP589880:QUS589883 REL589880:REO589883 ROH589880:ROK589883 RYD589880:RYG589883 SHZ589880:SIC589883 SRV589880:SRY589883 TBR589880:TBU589883 TLN589880:TLQ589883 TVJ589880:TVM589883 UFF589880:UFI589883 UPB589880:UPE589883 UYX589880:UZA589883 VIT589880:VIW589883 VSP589880:VSS589883 WCL589880:WCO589883 WMH589880:WMK589883 WWD589880:WWG589883 V655416:Y655419 JR655416:JU655419 TN655416:TQ655419 ADJ655416:ADM655419 ANF655416:ANI655419 AXB655416:AXE655419 BGX655416:BHA655419 BQT655416:BQW655419 CAP655416:CAS655419 CKL655416:CKO655419 CUH655416:CUK655419 DED655416:DEG655419 DNZ655416:DOC655419 DXV655416:DXY655419 EHR655416:EHU655419 ERN655416:ERQ655419 FBJ655416:FBM655419 FLF655416:FLI655419 FVB655416:FVE655419 GEX655416:GFA655419 GOT655416:GOW655419 GYP655416:GYS655419 HIL655416:HIO655419 HSH655416:HSK655419 ICD655416:ICG655419 ILZ655416:IMC655419 IVV655416:IVY655419 JFR655416:JFU655419 JPN655416:JPQ655419 JZJ655416:JZM655419 KJF655416:KJI655419 KTB655416:KTE655419 LCX655416:LDA655419 LMT655416:LMW655419 LWP655416:LWS655419 MGL655416:MGO655419 MQH655416:MQK655419 NAD655416:NAG655419 NJZ655416:NKC655419 NTV655416:NTY655419 ODR655416:ODU655419 ONN655416:ONQ655419 OXJ655416:OXM655419 PHF655416:PHI655419 PRB655416:PRE655419 QAX655416:QBA655419 QKT655416:QKW655419 QUP655416:QUS655419 REL655416:REO655419 ROH655416:ROK655419 RYD655416:RYG655419 SHZ655416:SIC655419 SRV655416:SRY655419 TBR655416:TBU655419 TLN655416:TLQ655419 TVJ655416:TVM655419 UFF655416:UFI655419 UPB655416:UPE655419 UYX655416:UZA655419 VIT655416:VIW655419 VSP655416:VSS655419 WCL655416:WCO655419 WMH655416:WMK655419 WWD655416:WWG655419 V720952:Y720955 JR720952:JU720955 TN720952:TQ720955 ADJ720952:ADM720955 ANF720952:ANI720955 AXB720952:AXE720955 BGX720952:BHA720955 BQT720952:BQW720955 CAP720952:CAS720955 CKL720952:CKO720955 CUH720952:CUK720955 DED720952:DEG720955 DNZ720952:DOC720955 DXV720952:DXY720955 EHR720952:EHU720955 ERN720952:ERQ720955 FBJ720952:FBM720955 FLF720952:FLI720955 FVB720952:FVE720955 GEX720952:GFA720955 GOT720952:GOW720955 GYP720952:GYS720955 HIL720952:HIO720955 HSH720952:HSK720955 ICD720952:ICG720955 ILZ720952:IMC720955 IVV720952:IVY720955 JFR720952:JFU720955 JPN720952:JPQ720955 JZJ720952:JZM720955 KJF720952:KJI720955 KTB720952:KTE720955 LCX720952:LDA720955 LMT720952:LMW720955 LWP720952:LWS720955 MGL720952:MGO720955 MQH720952:MQK720955 NAD720952:NAG720955 NJZ720952:NKC720955 NTV720952:NTY720955 ODR720952:ODU720955 ONN720952:ONQ720955 OXJ720952:OXM720955 PHF720952:PHI720955 PRB720952:PRE720955 QAX720952:QBA720955 QKT720952:QKW720955 QUP720952:QUS720955 REL720952:REO720955 ROH720952:ROK720955 RYD720952:RYG720955 SHZ720952:SIC720955 SRV720952:SRY720955 TBR720952:TBU720955 TLN720952:TLQ720955 TVJ720952:TVM720955 UFF720952:UFI720955 UPB720952:UPE720955 UYX720952:UZA720955 VIT720952:VIW720955 VSP720952:VSS720955 WCL720952:WCO720955 WMH720952:WMK720955 WWD720952:WWG720955 V786488:Y786491 JR786488:JU786491 TN786488:TQ786491 ADJ786488:ADM786491 ANF786488:ANI786491 AXB786488:AXE786491 BGX786488:BHA786491 BQT786488:BQW786491 CAP786488:CAS786491 CKL786488:CKO786491 CUH786488:CUK786491 DED786488:DEG786491 DNZ786488:DOC786491 DXV786488:DXY786491 EHR786488:EHU786491 ERN786488:ERQ786491 FBJ786488:FBM786491 FLF786488:FLI786491 FVB786488:FVE786491 GEX786488:GFA786491 GOT786488:GOW786491 GYP786488:GYS786491 HIL786488:HIO786491 HSH786488:HSK786491 ICD786488:ICG786491 ILZ786488:IMC786491 IVV786488:IVY786491 JFR786488:JFU786491 JPN786488:JPQ786491 JZJ786488:JZM786491 KJF786488:KJI786491 KTB786488:KTE786491 LCX786488:LDA786491 LMT786488:LMW786491 LWP786488:LWS786491 MGL786488:MGO786491 MQH786488:MQK786491 NAD786488:NAG786491 NJZ786488:NKC786491 NTV786488:NTY786491 ODR786488:ODU786491 ONN786488:ONQ786491 OXJ786488:OXM786491 PHF786488:PHI786491 PRB786488:PRE786491 QAX786488:QBA786491 QKT786488:QKW786491 QUP786488:QUS786491 REL786488:REO786491 ROH786488:ROK786491 RYD786488:RYG786491 SHZ786488:SIC786491 SRV786488:SRY786491 TBR786488:TBU786491 TLN786488:TLQ786491 TVJ786488:TVM786491 UFF786488:UFI786491 UPB786488:UPE786491 UYX786488:UZA786491 VIT786488:VIW786491 VSP786488:VSS786491 WCL786488:WCO786491 WMH786488:WMK786491 WWD786488:WWG786491 V852024:Y852027 JR852024:JU852027 TN852024:TQ852027 ADJ852024:ADM852027 ANF852024:ANI852027 AXB852024:AXE852027 BGX852024:BHA852027 BQT852024:BQW852027 CAP852024:CAS852027 CKL852024:CKO852027 CUH852024:CUK852027 DED852024:DEG852027 DNZ852024:DOC852027 DXV852024:DXY852027 EHR852024:EHU852027 ERN852024:ERQ852027 FBJ852024:FBM852027 FLF852024:FLI852027 FVB852024:FVE852027 GEX852024:GFA852027 GOT852024:GOW852027 GYP852024:GYS852027 HIL852024:HIO852027 HSH852024:HSK852027 ICD852024:ICG852027 ILZ852024:IMC852027 IVV852024:IVY852027 JFR852024:JFU852027 JPN852024:JPQ852027 JZJ852024:JZM852027 KJF852024:KJI852027 KTB852024:KTE852027 LCX852024:LDA852027 LMT852024:LMW852027 LWP852024:LWS852027 MGL852024:MGO852027 MQH852024:MQK852027 NAD852024:NAG852027 NJZ852024:NKC852027 NTV852024:NTY852027 ODR852024:ODU852027 ONN852024:ONQ852027 OXJ852024:OXM852027 PHF852024:PHI852027 PRB852024:PRE852027 QAX852024:QBA852027 QKT852024:QKW852027 QUP852024:QUS852027 REL852024:REO852027 ROH852024:ROK852027 RYD852024:RYG852027 SHZ852024:SIC852027 SRV852024:SRY852027 TBR852024:TBU852027 TLN852024:TLQ852027 TVJ852024:TVM852027 UFF852024:UFI852027 UPB852024:UPE852027 UYX852024:UZA852027 VIT852024:VIW852027 VSP852024:VSS852027 WCL852024:WCO852027 WMH852024:WMK852027 WWD852024:WWG852027 V917560:Y917563 JR917560:JU917563 TN917560:TQ917563 ADJ917560:ADM917563 ANF917560:ANI917563 AXB917560:AXE917563 BGX917560:BHA917563 BQT917560:BQW917563 CAP917560:CAS917563 CKL917560:CKO917563 CUH917560:CUK917563 DED917560:DEG917563 DNZ917560:DOC917563 DXV917560:DXY917563 EHR917560:EHU917563 ERN917560:ERQ917563 FBJ917560:FBM917563 FLF917560:FLI917563 FVB917560:FVE917563 GEX917560:GFA917563 GOT917560:GOW917563 GYP917560:GYS917563 HIL917560:HIO917563 HSH917560:HSK917563 ICD917560:ICG917563 ILZ917560:IMC917563 IVV917560:IVY917563 JFR917560:JFU917563 JPN917560:JPQ917563 JZJ917560:JZM917563 KJF917560:KJI917563 KTB917560:KTE917563 LCX917560:LDA917563 LMT917560:LMW917563 LWP917560:LWS917563 MGL917560:MGO917563 MQH917560:MQK917563 NAD917560:NAG917563 NJZ917560:NKC917563 NTV917560:NTY917563 ODR917560:ODU917563 ONN917560:ONQ917563 OXJ917560:OXM917563 PHF917560:PHI917563 PRB917560:PRE917563 QAX917560:QBA917563 QKT917560:QKW917563 QUP917560:QUS917563 REL917560:REO917563 ROH917560:ROK917563 RYD917560:RYG917563 SHZ917560:SIC917563 SRV917560:SRY917563 TBR917560:TBU917563 TLN917560:TLQ917563 TVJ917560:TVM917563 UFF917560:UFI917563 UPB917560:UPE917563 UYX917560:UZA917563 VIT917560:VIW917563 VSP917560:VSS917563 WCL917560:WCO917563 WMH917560:WMK917563 WWD917560:WWG917563 V983096:Y983099 JR983096:JU983099 TN983096:TQ983099 ADJ983096:ADM983099 ANF983096:ANI983099 AXB983096:AXE983099 BGX983096:BHA983099 BQT983096:BQW983099 CAP983096:CAS983099 CKL983096:CKO983099 CUH983096:CUK983099 DED983096:DEG983099 DNZ983096:DOC983099 DXV983096:DXY983099 EHR983096:EHU983099 ERN983096:ERQ983099 FBJ983096:FBM983099 FLF983096:FLI983099 FVB983096:FVE983099 GEX983096:GFA983099 GOT983096:GOW983099 GYP983096:GYS983099 HIL983096:HIO983099 HSH983096:HSK983099 ICD983096:ICG983099 ILZ983096:IMC983099 IVV983096:IVY983099 JFR983096:JFU983099 JPN983096:JPQ983099 JZJ983096:JZM983099 KJF983096:KJI983099 KTB983096:KTE983099 LCX983096:LDA983099 LMT983096:LMW983099 LWP983096:LWS983099 MGL983096:MGO983099 MQH983096:MQK983099 NAD983096:NAG983099 NJZ983096:NKC983099 NTV983096:NTY983099 ODR983096:ODU983099 ONN983096:ONQ983099 OXJ983096:OXM983099 PHF983096:PHI983099 PRB983096:PRE983099 QAX983096:QBA983099 QKT983096:QKW983099 QUP983096:QUS983099 REL983096:REO983099 ROH983096:ROK983099 RYD983096:RYG983099 SHZ983096:SIC983099 SRV983096:SRY983099 TBR983096:TBU983099 TLN983096:TLQ983099 TVJ983096:TVM983099 UFF983096:UFI983099 UPB983096:UPE983099 UYX983096:UZA983099 VIT983096:VIW983099 VSP983096:VSS983099 WCL983096:WCO983099 WMH983096:WMK983099 WWD983096:WWG983099" xr:uid="{00000000-0002-0000-0D00-000000000000}">
      <formula1>$AA$1</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50 IY65650 SU65650 ACQ65650 AMM65650 AWI65650 BGE65650 BQA65650 BZW65650 CJS65650 CTO65650 DDK65650 DNG65650 DXC65650 EGY65650 EQU65650 FAQ65650 FKM65650 FUI65650 GEE65650 GOA65650 GXW65650 HHS65650 HRO65650 IBK65650 ILG65650 IVC65650 JEY65650 JOU65650 JYQ65650 KIM65650 KSI65650 LCE65650 LMA65650 LVW65650 MFS65650 MPO65650 MZK65650 NJG65650 NTC65650 OCY65650 OMU65650 OWQ65650 PGM65650 PQI65650 QAE65650 QKA65650 QTW65650 RDS65650 RNO65650 RXK65650 SHG65650 SRC65650 TAY65650 TKU65650 TUQ65650 UEM65650 UOI65650 UYE65650 VIA65650 VRW65650 WBS65650 WLO65650 WVK65650 C131186 IY131186 SU131186 ACQ131186 AMM131186 AWI131186 BGE131186 BQA131186 BZW131186 CJS131186 CTO131186 DDK131186 DNG131186 DXC131186 EGY131186 EQU131186 FAQ131186 FKM131186 FUI131186 GEE131186 GOA131186 GXW131186 HHS131186 HRO131186 IBK131186 ILG131186 IVC131186 JEY131186 JOU131186 JYQ131186 KIM131186 KSI131186 LCE131186 LMA131186 LVW131186 MFS131186 MPO131186 MZK131186 NJG131186 NTC131186 OCY131186 OMU131186 OWQ131186 PGM131186 PQI131186 QAE131186 QKA131186 QTW131186 RDS131186 RNO131186 RXK131186 SHG131186 SRC131186 TAY131186 TKU131186 TUQ131186 UEM131186 UOI131186 UYE131186 VIA131186 VRW131186 WBS131186 WLO131186 WVK131186 C196722 IY196722 SU196722 ACQ196722 AMM196722 AWI196722 BGE196722 BQA196722 BZW196722 CJS196722 CTO196722 DDK196722 DNG196722 DXC196722 EGY196722 EQU196722 FAQ196722 FKM196722 FUI196722 GEE196722 GOA196722 GXW196722 HHS196722 HRO196722 IBK196722 ILG196722 IVC196722 JEY196722 JOU196722 JYQ196722 KIM196722 KSI196722 LCE196722 LMA196722 LVW196722 MFS196722 MPO196722 MZK196722 NJG196722 NTC196722 OCY196722 OMU196722 OWQ196722 PGM196722 PQI196722 QAE196722 QKA196722 QTW196722 RDS196722 RNO196722 RXK196722 SHG196722 SRC196722 TAY196722 TKU196722 TUQ196722 UEM196722 UOI196722 UYE196722 VIA196722 VRW196722 WBS196722 WLO196722 WVK196722 C262258 IY262258 SU262258 ACQ262258 AMM262258 AWI262258 BGE262258 BQA262258 BZW262258 CJS262258 CTO262258 DDK262258 DNG262258 DXC262258 EGY262258 EQU262258 FAQ262258 FKM262258 FUI262258 GEE262258 GOA262258 GXW262258 HHS262258 HRO262258 IBK262258 ILG262258 IVC262258 JEY262258 JOU262258 JYQ262258 KIM262258 KSI262258 LCE262258 LMA262258 LVW262258 MFS262258 MPO262258 MZK262258 NJG262258 NTC262258 OCY262258 OMU262258 OWQ262258 PGM262258 PQI262258 QAE262258 QKA262258 QTW262258 RDS262258 RNO262258 RXK262258 SHG262258 SRC262258 TAY262258 TKU262258 TUQ262258 UEM262258 UOI262258 UYE262258 VIA262258 VRW262258 WBS262258 WLO262258 WVK262258 C327794 IY327794 SU327794 ACQ327794 AMM327794 AWI327794 BGE327794 BQA327794 BZW327794 CJS327794 CTO327794 DDK327794 DNG327794 DXC327794 EGY327794 EQU327794 FAQ327794 FKM327794 FUI327794 GEE327794 GOA327794 GXW327794 HHS327794 HRO327794 IBK327794 ILG327794 IVC327794 JEY327794 JOU327794 JYQ327794 KIM327794 KSI327794 LCE327794 LMA327794 LVW327794 MFS327794 MPO327794 MZK327794 NJG327794 NTC327794 OCY327794 OMU327794 OWQ327794 PGM327794 PQI327794 QAE327794 QKA327794 QTW327794 RDS327794 RNO327794 RXK327794 SHG327794 SRC327794 TAY327794 TKU327794 TUQ327794 UEM327794 UOI327794 UYE327794 VIA327794 VRW327794 WBS327794 WLO327794 WVK327794 C393330 IY393330 SU393330 ACQ393330 AMM393330 AWI393330 BGE393330 BQA393330 BZW393330 CJS393330 CTO393330 DDK393330 DNG393330 DXC393330 EGY393330 EQU393330 FAQ393330 FKM393330 FUI393330 GEE393330 GOA393330 GXW393330 HHS393330 HRO393330 IBK393330 ILG393330 IVC393330 JEY393330 JOU393330 JYQ393330 KIM393330 KSI393330 LCE393330 LMA393330 LVW393330 MFS393330 MPO393330 MZK393330 NJG393330 NTC393330 OCY393330 OMU393330 OWQ393330 PGM393330 PQI393330 QAE393330 QKA393330 QTW393330 RDS393330 RNO393330 RXK393330 SHG393330 SRC393330 TAY393330 TKU393330 TUQ393330 UEM393330 UOI393330 UYE393330 VIA393330 VRW393330 WBS393330 WLO393330 WVK393330 C458866 IY458866 SU458866 ACQ458866 AMM458866 AWI458866 BGE458866 BQA458866 BZW458866 CJS458866 CTO458866 DDK458866 DNG458866 DXC458866 EGY458866 EQU458866 FAQ458866 FKM458866 FUI458866 GEE458866 GOA458866 GXW458866 HHS458866 HRO458866 IBK458866 ILG458866 IVC458866 JEY458866 JOU458866 JYQ458866 KIM458866 KSI458866 LCE458866 LMA458866 LVW458866 MFS458866 MPO458866 MZK458866 NJG458866 NTC458866 OCY458866 OMU458866 OWQ458866 PGM458866 PQI458866 QAE458866 QKA458866 QTW458866 RDS458866 RNO458866 RXK458866 SHG458866 SRC458866 TAY458866 TKU458866 TUQ458866 UEM458866 UOI458866 UYE458866 VIA458866 VRW458866 WBS458866 WLO458866 WVK458866 C524402 IY524402 SU524402 ACQ524402 AMM524402 AWI524402 BGE524402 BQA524402 BZW524402 CJS524402 CTO524402 DDK524402 DNG524402 DXC524402 EGY524402 EQU524402 FAQ524402 FKM524402 FUI524402 GEE524402 GOA524402 GXW524402 HHS524402 HRO524402 IBK524402 ILG524402 IVC524402 JEY524402 JOU524402 JYQ524402 KIM524402 KSI524402 LCE524402 LMA524402 LVW524402 MFS524402 MPO524402 MZK524402 NJG524402 NTC524402 OCY524402 OMU524402 OWQ524402 PGM524402 PQI524402 QAE524402 QKA524402 QTW524402 RDS524402 RNO524402 RXK524402 SHG524402 SRC524402 TAY524402 TKU524402 TUQ524402 UEM524402 UOI524402 UYE524402 VIA524402 VRW524402 WBS524402 WLO524402 WVK524402 C589938 IY589938 SU589938 ACQ589938 AMM589938 AWI589938 BGE589938 BQA589938 BZW589938 CJS589938 CTO589938 DDK589938 DNG589938 DXC589938 EGY589938 EQU589938 FAQ589938 FKM589938 FUI589938 GEE589938 GOA589938 GXW589938 HHS589938 HRO589938 IBK589938 ILG589938 IVC589938 JEY589938 JOU589938 JYQ589938 KIM589938 KSI589938 LCE589938 LMA589938 LVW589938 MFS589938 MPO589938 MZK589938 NJG589938 NTC589938 OCY589938 OMU589938 OWQ589938 PGM589938 PQI589938 QAE589938 QKA589938 QTW589938 RDS589938 RNO589938 RXK589938 SHG589938 SRC589938 TAY589938 TKU589938 TUQ589938 UEM589938 UOI589938 UYE589938 VIA589938 VRW589938 WBS589938 WLO589938 WVK589938 C655474 IY655474 SU655474 ACQ655474 AMM655474 AWI655474 BGE655474 BQA655474 BZW655474 CJS655474 CTO655474 DDK655474 DNG655474 DXC655474 EGY655474 EQU655474 FAQ655474 FKM655474 FUI655474 GEE655474 GOA655474 GXW655474 HHS655474 HRO655474 IBK655474 ILG655474 IVC655474 JEY655474 JOU655474 JYQ655474 KIM655474 KSI655474 LCE655474 LMA655474 LVW655474 MFS655474 MPO655474 MZK655474 NJG655474 NTC655474 OCY655474 OMU655474 OWQ655474 PGM655474 PQI655474 QAE655474 QKA655474 QTW655474 RDS655474 RNO655474 RXK655474 SHG655474 SRC655474 TAY655474 TKU655474 TUQ655474 UEM655474 UOI655474 UYE655474 VIA655474 VRW655474 WBS655474 WLO655474 WVK655474 C721010 IY721010 SU721010 ACQ721010 AMM721010 AWI721010 BGE721010 BQA721010 BZW721010 CJS721010 CTO721010 DDK721010 DNG721010 DXC721010 EGY721010 EQU721010 FAQ721010 FKM721010 FUI721010 GEE721010 GOA721010 GXW721010 HHS721010 HRO721010 IBK721010 ILG721010 IVC721010 JEY721010 JOU721010 JYQ721010 KIM721010 KSI721010 LCE721010 LMA721010 LVW721010 MFS721010 MPO721010 MZK721010 NJG721010 NTC721010 OCY721010 OMU721010 OWQ721010 PGM721010 PQI721010 QAE721010 QKA721010 QTW721010 RDS721010 RNO721010 RXK721010 SHG721010 SRC721010 TAY721010 TKU721010 TUQ721010 UEM721010 UOI721010 UYE721010 VIA721010 VRW721010 WBS721010 WLO721010 WVK721010 C786546 IY786546 SU786546 ACQ786546 AMM786546 AWI786546 BGE786546 BQA786546 BZW786546 CJS786546 CTO786546 DDK786546 DNG786546 DXC786546 EGY786546 EQU786546 FAQ786546 FKM786546 FUI786546 GEE786546 GOA786546 GXW786546 HHS786546 HRO786546 IBK786546 ILG786546 IVC786546 JEY786546 JOU786546 JYQ786546 KIM786546 KSI786546 LCE786546 LMA786546 LVW786546 MFS786546 MPO786546 MZK786546 NJG786546 NTC786546 OCY786546 OMU786546 OWQ786546 PGM786546 PQI786546 QAE786546 QKA786546 QTW786546 RDS786546 RNO786546 RXK786546 SHG786546 SRC786546 TAY786546 TKU786546 TUQ786546 UEM786546 UOI786546 UYE786546 VIA786546 VRW786546 WBS786546 WLO786546 WVK786546 C852082 IY852082 SU852082 ACQ852082 AMM852082 AWI852082 BGE852082 BQA852082 BZW852082 CJS852082 CTO852082 DDK852082 DNG852082 DXC852082 EGY852082 EQU852082 FAQ852082 FKM852082 FUI852082 GEE852082 GOA852082 GXW852082 HHS852082 HRO852082 IBK852082 ILG852082 IVC852082 JEY852082 JOU852082 JYQ852082 KIM852082 KSI852082 LCE852082 LMA852082 LVW852082 MFS852082 MPO852082 MZK852082 NJG852082 NTC852082 OCY852082 OMU852082 OWQ852082 PGM852082 PQI852082 QAE852082 QKA852082 QTW852082 RDS852082 RNO852082 RXK852082 SHG852082 SRC852082 TAY852082 TKU852082 TUQ852082 UEM852082 UOI852082 UYE852082 VIA852082 VRW852082 WBS852082 WLO852082 WVK852082 C917618 IY917618 SU917618 ACQ917618 AMM917618 AWI917618 BGE917618 BQA917618 BZW917618 CJS917618 CTO917618 DDK917618 DNG917618 DXC917618 EGY917618 EQU917618 FAQ917618 FKM917618 FUI917618 GEE917618 GOA917618 GXW917618 HHS917618 HRO917618 IBK917618 ILG917618 IVC917618 JEY917618 JOU917618 JYQ917618 KIM917618 KSI917618 LCE917618 LMA917618 LVW917618 MFS917618 MPO917618 MZK917618 NJG917618 NTC917618 OCY917618 OMU917618 OWQ917618 PGM917618 PQI917618 QAE917618 QKA917618 QTW917618 RDS917618 RNO917618 RXK917618 SHG917618 SRC917618 TAY917618 TKU917618 TUQ917618 UEM917618 UOI917618 UYE917618 VIA917618 VRW917618 WBS917618 WLO917618 WVK917618 C983154 IY983154 SU983154 ACQ983154 AMM983154 AWI983154 BGE983154 BQA983154 BZW983154 CJS983154 CTO983154 DDK983154 DNG983154 DXC983154 EGY983154 EQU983154 FAQ983154 FKM983154 FUI983154 GEE983154 GOA983154 GXW983154 HHS983154 HRO983154 IBK983154 ILG983154 IVC983154 JEY983154 JOU983154 JYQ983154 KIM983154 KSI983154 LCE983154 LMA983154 LVW983154 MFS983154 MPO983154 MZK983154 NJG983154 NTC983154 OCY983154 OMU983154 OWQ983154 PGM983154 PQI983154 QAE983154 QKA983154 QTW983154 RDS983154 RNO983154 RXK983154 SHG983154 SRC983154 TAY983154 TKU983154 TUQ983154 UEM983154 UOI983154 UYE983154 VIA983154 VRW983154 WBS983154 WLO983154 WVK983154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2 IY65652 SU65652 ACQ65652 AMM65652 AWI65652 BGE65652 BQA65652 BZW65652 CJS65652 CTO65652 DDK65652 DNG65652 DXC65652 EGY65652 EQU65652 FAQ65652 FKM65652 FUI65652 GEE65652 GOA65652 GXW65652 HHS65652 HRO65652 IBK65652 ILG65652 IVC65652 JEY65652 JOU65652 JYQ65652 KIM65652 KSI65652 LCE65652 LMA65652 LVW65652 MFS65652 MPO65652 MZK65652 NJG65652 NTC65652 OCY65652 OMU65652 OWQ65652 PGM65652 PQI65652 QAE65652 QKA65652 QTW65652 RDS65652 RNO65652 RXK65652 SHG65652 SRC65652 TAY65652 TKU65652 TUQ65652 UEM65652 UOI65652 UYE65652 VIA65652 VRW65652 WBS65652 WLO65652 WVK65652 C131188 IY131188 SU131188 ACQ131188 AMM131188 AWI131188 BGE131188 BQA131188 BZW131188 CJS131188 CTO131188 DDK131188 DNG131188 DXC131188 EGY131188 EQU131188 FAQ131188 FKM131188 FUI131188 GEE131188 GOA131188 GXW131188 HHS131188 HRO131188 IBK131188 ILG131188 IVC131188 JEY131188 JOU131188 JYQ131188 KIM131188 KSI131188 LCE131188 LMA131188 LVW131188 MFS131188 MPO131188 MZK131188 NJG131188 NTC131188 OCY131188 OMU131188 OWQ131188 PGM131188 PQI131188 QAE131188 QKA131188 QTW131188 RDS131188 RNO131188 RXK131188 SHG131188 SRC131188 TAY131188 TKU131188 TUQ131188 UEM131188 UOI131188 UYE131188 VIA131188 VRW131188 WBS131188 WLO131188 WVK131188 C196724 IY196724 SU196724 ACQ196724 AMM196724 AWI196724 BGE196724 BQA196724 BZW196724 CJS196724 CTO196724 DDK196724 DNG196724 DXC196724 EGY196724 EQU196724 FAQ196724 FKM196724 FUI196724 GEE196724 GOA196724 GXW196724 HHS196724 HRO196724 IBK196724 ILG196724 IVC196724 JEY196724 JOU196724 JYQ196724 KIM196724 KSI196724 LCE196724 LMA196724 LVW196724 MFS196724 MPO196724 MZK196724 NJG196724 NTC196724 OCY196724 OMU196724 OWQ196724 PGM196724 PQI196724 QAE196724 QKA196724 QTW196724 RDS196724 RNO196724 RXK196724 SHG196724 SRC196724 TAY196724 TKU196724 TUQ196724 UEM196724 UOI196724 UYE196724 VIA196724 VRW196724 WBS196724 WLO196724 WVK196724 C262260 IY262260 SU262260 ACQ262260 AMM262260 AWI262260 BGE262260 BQA262260 BZW262260 CJS262260 CTO262260 DDK262260 DNG262260 DXC262260 EGY262260 EQU262260 FAQ262260 FKM262260 FUI262260 GEE262260 GOA262260 GXW262260 HHS262260 HRO262260 IBK262260 ILG262260 IVC262260 JEY262260 JOU262260 JYQ262260 KIM262260 KSI262260 LCE262260 LMA262260 LVW262260 MFS262260 MPO262260 MZK262260 NJG262260 NTC262260 OCY262260 OMU262260 OWQ262260 PGM262260 PQI262260 QAE262260 QKA262260 QTW262260 RDS262260 RNO262260 RXK262260 SHG262260 SRC262260 TAY262260 TKU262260 TUQ262260 UEM262260 UOI262260 UYE262260 VIA262260 VRW262260 WBS262260 WLO262260 WVK262260 C327796 IY327796 SU327796 ACQ327796 AMM327796 AWI327796 BGE327796 BQA327796 BZW327796 CJS327796 CTO327796 DDK327796 DNG327796 DXC327796 EGY327796 EQU327796 FAQ327796 FKM327796 FUI327796 GEE327796 GOA327796 GXW327796 HHS327796 HRO327796 IBK327796 ILG327796 IVC327796 JEY327796 JOU327796 JYQ327796 KIM327796 KSI327796 LCE327796 LMA327796 LVW327796 MFS327796 MPO327796 MZK327796 NJG327796 NTC327796 OCY327796 OMU327796 OWQ327796 PGM327796 PQI327796 QAE327796 QKA327796 QTW327796 RDS327796 RNO327796 RXK327796 SHG327796 SRC327796 TAY327796 TKU327796 TUQ327796 UEM327796 UOI327796 UYE327796 VIA327796 VRW327796 WBS327796 WLO327796 WVK327796 C393332 IY393332 SU393332 ACQ393332 AMM393332 AWI393332 BGE393332 BQA393332 BZW393332 CJS393332 CTO393332 DDK393332 DNG393332 DXC393332 EGY393332 EQU393332 FAQ393332 FKM393332 FUI393332 GEE393332 GOA393332 GXW393332 HHS393332 HRO393332 IBK393332 ILG393332 IVC393332 JEY393332 JOU393332 JYQ393332 KIM393332 KSI393332 LCE393332 LMA393332 LVW393332 MFS393332 MPO393332 MZK393332 NJG393332 NTC393332 OCY393332 OMU393332 OWQ393332 PGM393332 PQI393332 QAE393332 QKA393332 QTW393332 RDS393332 RNO393332 RXK393332 SHG393332 SRC393332 TAY393332 TKU393332 TUQ393332 UEM393332 UOI393332 UYE393332 VIA393332 VRW393332 WBS393332 WLO393332 WVK393332 C458868 IY458868 SU458868 ACQ458868 AMM458868 AWI458868 BGE458868 BQA458868 BZW458868 CJS458868 CTO458868 DDK458868 DNG458868 DXC458868 EGY458868 EQU458868 FAQ458868 FKM458868 FUI458868 GEE458868 GOA458868 GXW458868 HHS458868 HRO458868 IBK458868 ILG458868 IVC458868 JEY458868 JOU458868 JYQ458868 KIM458868 KSI458868 LCE458868 LMA458868 LVW458868 MFS458868 MPO458868 MZK458868 NJG458868 NTC458868 OCY458868 OMU458868 OWQ458868 PGM458868 PQI458868 QAE458868 QKA458868 QTW458868 RDS458868 RNO458868 RXK458868 SHG458868 SRC458868 TAY458868 TKU458868 TUQ458868 UEM458868 UOI458868 UYE458868 VIA458868 VRW458868 WBS458868 WLO458868 WVK458868 C524404 IY524404 SU524404 ACQ524404 AMM524404 AWI524404 BGE524404 BQA524404 BZW524404 CJS524404 CTO524404 DDK524404 DNG524404 DXC524404 EGY524404 EQU524404 FAQ524404 FKM524404 FUI524404 GEE524404 GOA524404 GXW524404 HHS524404 HRO524404 IBK524404 ILG524404 IVC524404 JEY524404 JOU524404 JYQ524404 KIM524404 KSI524404 LCE524404 LMA524404 LVW524404 MFS524404 MPO524404 MZK524404 NJG524404 NTC524404 OCY524404 OMU524404 OWQ524404 PGM524404 PQI524404 QAE524404 QKA524404 QTW524404 RDS524404 RNO524404 RXK524404 SHG524404 SRC524404 TAY524404 TKU524404 TUQ524404 UEM524404 UOI524404 UYE524404 VIA524404 VRW524404 WBS524404 WLO524404 WVK524404 C589940 IY589940 SU589940 ACQ589940 AMM589940 AWI589940 BGE589940 BQA589940 BZW589940 CJS589940 CTO589940 DDK589940 DNG589940 DXC589940 EGY589940 EQU589940 FAQ589940 FKM589940 FUI589940 GEE589940 GOA589940 GXW589940 HHS589940 HRO589940 IBK589940 ILG589940 IVC589940 JEY589940 JOU589940 JYQ589940 KIM589940 KSI589940 LCE589940 LMA589940 LVW589940 MFS589940 MPO589940 MZK589940 NJG589940 NTC589940 OCY589940 OMU589940 OWQ589940 PGM589940 PQI589940 QAE589940 QKA589940 QTW589940 RDS589940 RNO589940 RXK589940 SHG589940 SRC589940 TAY589940 TKU589940 TUQ589940 UEM589940 UOI589940 UYE589940 VIA589940 VRW589940 WBS589940 WLO589940 WVK589940 C655476 IY655476 SU655476 ACQ655476 AMM655476 AWI655476 BGE655476 BQA655476 BZW655476 CJS655476 CTO655476 DDK655476 DNG655476 DXC655476 EGY655476 EQU655476 FAQ655476 FKM655476 FUI655476 GEE655476 GOA655476 GXW655476 HHS655476 HRO655476 IBK655476 ILG655476 IVC655476 JEY655476 JOU655476 JYQ655476 KIM655476 KSI655476 LCE655476 LMA655476 LVW655476 MFS655476 MPO655476 MZK655476 NJG655476 NTC655476 OCY655476 OMU655476 OWQ655476 PGM655476 PQI655476 QAE655476 QKA655476 QTW655476 RDS655476 RNO655476 RXK655476 SHG655476 SRC655476 TAY655476 TKU655476 TUQ655476 UEM655476 UOI655476 UYE655476 VIA655476 VRW655476 WBS655476 WLO655476 WVK655476 C721012 IY721012 SU721012 ACQ721012 AMM721012 AWI721012 BGE721012 BQA721012 BZW721012 CJS721012 CTO721012 DDK721012 DNG721012 DXC721012 EGY721012 EQU721012 FAQ721012 FKM721012 FUI721012 GEE721012 GOA721012 GXW721012 HHS721012 HRO721012 IBK721012 ILG721012 IVC721012 JEY721012 JOU721012 JYQ721012 KIM721012 KSI721012 LCE721012 LMA721012 LVW721012 MFS721012 MPO721012 MZK721012 NJG721012 NTC721012 OCY721012 OMU721012 OWQ721012 PGM721012 PQI721012 QAE721012 QKA721012 QTW721012 RDS721012 RNO721012 RXK721012 SHG721012 SRC721012 TAY721012 TKU721012 TUQ721012 UEM721012 UOI721012 UYE721012 VIA721012 VRW721012 WBS721012 WLO721012 WVK721012 C786548 IY786548 SU786548 ACQ786548 AMM786548 AWI786548 BGE786548 BQA786548 BZW786548 CJS786548 CTO786548 DDK786548 DNG786548 DXC786548 EGY786548 EQU786548 FAQ786548 FKM786548 FUI786548 GEE786548 GOA786548 GXW786548 HHS786548 HRO786548 IBK786548 ILG786548 IVC786548 JEY786548 JOU786548 JYQ786548 KIM786548 KSI786548 LCE786548 LMA786548 LVW786548 MFS786548 MPO786548 MZK786548 NJG786548 NTC786548 OCY786548 OMU786548 OWQ786548 PGM786548 PQI786548 QAE786548 QKA786548 QTW786548 RDS786548 RNO786548 RXK786548 SHG786548 SRC786548 TAY786548 TKU786548 TUQ786548 UEM786548 UOI786548 UYE786548 VIA786548 VRW786548 WBS786548 WLO786548 WVK786548 C852084 IY852084 SU852084 ACQ852084 AMM852084 AWI852084 BGE852084 BQA852084 BZW852084 CJS852084 CTO852084 DDK852084 DNG852084 DXC852084 EGY852084 EQU852084 FAQ852084 FKM852084 FUI852084 GEE852084 GOA852084 GXW852084 HHS852084 HRO852084 IBK852084 ILG852084 IVC852084 JEY852084 JOU852084 JYQ852084 KIM852084 KSI852084 LCE852084 LMA852084 LVW852084 MFS852084 MPO852084 MZK852084 NJG852084 NTC852084 OCY852084 OMU852084 OWQ852084 PGM852084 PQI852084 QAE852084 QKA852084 QTW852084 RDS852084 RNO852084 RXK852084 SHG852084 SRC852084 TAY852084 TKU852084 TUQ852084 UEM852084 UOI852084 UYE852084 VIA852084 VRW852084 WBS852084 WLO852084 WVK852084 C917620 IY917620 SU917620 ACQ917620 AMM917620 AWI917620 BGE917620 BQA917620 BZW917620 CJS917620 CTO917620 DDK917620 DNG917620 DXC917620 EGY917620 EQU917620 FAQ917620 FKM917620 FUI917620 GEE917620 GOA917620 GXW917620 HHS917620 HRO917620 IBK917620 ILG917620 IVC917620 JEY917620 JOU917620 JYQ917620 KIM917620 KSI917620 LCE917620 LMA917620 LVW917620 MFS917620 MPO917620 MZK917620 NJG917620 NTC917620 OCY917620 OMU917620 OWQ917620 PGM917620 PQI917620 QAE917620 QKA917620 QTW917620 RDS917620 RNO917620 RXK917620 SHG917620 SRC917620 TAY917620 TKU917620 TUQ917620 UEM917620 UOI917620 UYE917620 VIA917620 VRW917620 WBS917620 WLO917620 WVK917620 C983156 IY983156 SU983156 ACQ983156 AMM983156 AWI983156 BGE983156 BQA983156 BZW983156 CJS983156 CTO983156 DDK983156 DNG983156 DXC983156 EGY983156 EQU983156 FAQ983156 FKM983156 FUI983156 GEE983156 GOA983156 GXW983156 HHS983156 HRO983156 IBK983156 ILG983156 IVC983156 JEY983156 JOU983156 JYQ983156 KIM983156 KSI983156 LCE983156 LMA983156 LVW983156 MFS983156 MPO983156 MZK983156 NJG983156 NTC983156 OCY983156 OMU983156 OWQ983156 PGM983156 PQI983156 QAE983156 QKA983156 QTW983156 RDS983156 RNO983156 RXK983156 SHG983156 SRC983156 TAY983156 TKU983156 TUQ983156 UEM983156 UOI983156 UYE983156 VIA983156 VRW983156 WBS983156 WLO983156 WVK983156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9 IY65659 SU65659 ACQ65659 AMM65659 AWI65659 BGE65659 BQA65659 BZW65659 CJS65659 CTO65659 DDK65659 DNG65659 DXC65659 EGY65659 EQU65659 FAQ65659 FKM65659 FUI65659 GEE65659 GOA65659 GXW65659 HHS65659 HRO65659 IBK65659 ILG65659 IVC65659 JEY65659 JOU65659 JYQ65659 KIM65659 KSI65659 LCE65659 LMA65659 LVW65659 MFS65659 MPO65659 MZK65659 NJG65659 NTC65659 OCY65659 OMU65659 OWQ65659 PGM65659 PQI65659 QAE65659 QKA65659 QTW65659 RDS65659 RNO65659 RXK65659 SHG65659 SRC65659 TAY65659 TKU65659 TUQ65659 UEM65659 UOI65659 UYE65659 VIA65659 VRW65659 WBS65659 WLO65659 WVK65659 C131195 IY131195 SU131195 ACQ131195 AMM131195 AWI131195 BGE131195 BQA131195 BZW131195 CJS131195 CTO131195 DDK131195 DNG131195 DXC131195 EGY131195 EQU131195 FAQ131195 FKM131195 FUI131195 GEE131195 GOA131195 GXW131195 HHS131195 HRO131195 IBK131195 ILG131195 IVC131195 JEY131195 JOU131195 JYQ131195 KIM131195 KSI131195 LCE131195 LMA131195 LVW131195 MFS131195 MPO131195 MZK131195 NJG131195 NTC131195 OCY131195 OMU131195 OWQ131195 PGM131195 PQI131195 QAE131195 QKA131195 QTW131195 RDS131195 RNO131195 RXK131195 SHG131195 SRC131195 TAY131195 TKU131195 TUQ131195 UEM131195 UOI131195 UYE131195 VIA131195 VRW131195 WBS131195 WLO131195 WVK131195 C196731 IY196731 SU196731 ACQ196731 AMM196731 AWI196731 BGE196731 BQA196731 BZW196731 CJS196731 CTO196731 DDK196731 DNG196731 DXC196731 EGY196731 EQU196731 FAQ196731 FKM196731 FUI196731 GEE196731 GOA196731 GXW196731 HHS196731 HRO196731 IBK196731 ILG196731 IVC196731 JEY196731 JOU196731 JYQ196731 KIM196731 KSI196731 LCE196731 LMA196731 LVW196731 MFS196731 MPO196731 MZK196731 NJG196731 NTC196731 OCY196731 OMU196731 OWQ196731 PGM196731 PQI196731 QAE196731 QKA196731 QTW196731 RDS196731 RNO196731 RXK196731 SHG196731 SRC196731 TAY196731 TKU196731 TUQ196731 UEM196731 UOI196731 UYE196731 VIA196731 VRW196731 WBS196731 WLO196731 WVK196731 C262267 IY262267 SU262267 ACQ262267 AMM262267 AWI262267 BGE262267 BQA262267 BZW262267 CJS262267 CTO262267 DDK262267 DNG262267 DXC262267 EGY262267 EQU262267 FAQ262267 FKM262267 FUI262267 GEE262267 GOA262267 GXW262267 HHS262267 HRO262267 IBK262267 ILG262267 IVC262267 JEY262267 JOU262267 JYQ262267 KIM262267 KSI262267 LCE262267 LMA262267 LVW262267 MFS262267 MPO262267 MZK262267 NJG262267 NTC262267 OCY262267 OMU262267 OWQ262267 PGM262267 PQI262267 QAE262267 QKA262267 QTW262267 RDS262267 RNO262267 RXK262267 SHG262267 SRC262267 TAY262267 TKU262267 TUQ262267 UEM262267 UOI262267 UYE262267 VIA262267 VRW262267 WBS262267 WLO262267 WVK262267 C327803 IY327803 SU327803 ACQ327803 AMM327803 AWI327803 BGE327803 BQA327803 BZW327803 CJS327803 CTO327803 DDK327803 DNG327803 DXC327803 EGY327803 EQU327803 FAQ327803 FKM327803 FUI327803 GEE327803 GOA327803 GXW327803 HHS327803 HRO327803 IBK327803 ILG327803 IVC327803 JEY327803 JOU327803 JYQ327803 KIM327803 KSI327803 LCE327803 LMA327803 LVW327803 MFS327803 MPO327803 MZK327803 NJG327803 NTC327803 OCY327803 OMU327803 OWQ327803 PGM327803 PQI327803 QAE327803 QKA327803 QTW327803 RDS327803 RNO327803 RXK327803 SHG327803 SRC327803 TAY327803 TKU327803 TUQ327803 UEM327803 UOI327803 UYE327803 VIA327803 VRW327803 WBS327803 WLO327803 WVK327803 C393339 IY393339 SU393339 ACQ393339 AMM393339 AWI393339 BGE393339 BQA393339 BZW393339 CJS393339 CTO393339 DDK393339 DNG393339 DXC393339 EGY393339 EQU393339 FAQ393339 FKM393339 FUI393339 GEE393339 GOA393339 GXW393339 HHS393339 HRO393339 IBK393339 ILG393339 IVC393339 JEY393339 JOU393339 JYQ393339 KIM393339 KSI393339 LCE393339 LMA393339 LVW393339 MFS393339 MPO393339 MZK393339 NJG393339 NTC393339 OCY393339 OMU393339 OWQ393339 PGM393339 PQI393339 QAE393339 QKA393339 QTW393339 RDS393339 RNO393339 RXK393339 SHG393339 SRC393339 TAY393339 TKU393339 TUQ393339 UEM393339 UOI393339 UYE393339 VIA393339 VRW393339 WBS393339 WLO393339 WVK393339 C458875 IY458875 SU458875 ACQ458875 AMM458875 AWI458875 BGE458875 BQA458875 BZW458875 CJS458875 CTO458875 DDK458875 DNG458875 DXC458875 EGY458875 EQU458875 FAQ458875 FKM458875 FUI458875 GEE458875 GOA458875 GXW458875 HHS458875 HRO458875 IBK458875 ILG458875 IVC458875 JEY458875 JOU458875 JYQ458875 KIM458875 KSI458875 LCE458875 LMA458875 LVW458875 MFS458875 MPO458875 MZK458875 NJG458875 NTC458875 OCY458875 OMU458875 OWQ458875 PGM458875 PQI458875 QAE458875 QKA458875 QTW458875 RDS458875 RNO458875 RXK458875 SHG458875 SRC458875 TAY458875 TKU458875 TUQ458875 UEM458875 UOI458875 UYE458875 VIA458875 VRW458875 WBS458875 WLO458875 WVK458875 C524411 IY524411 SU524411 ACQ524411 AMM524411 AWI524411 BGE524411 BQA524411 BZW524411 CJS524411 CTO524411 DDK524411 DNG524411 DXC524411 EGY524411 EQU524411 FAQ524411 FKM524411 FUI524411 GEE524411 GOA524411 GXW524411 HHS524411 HRO524411 IBK524411 ILG524411 IVC524411 JEY524411 JOU524411 JYQ524411 KIM524411 KSI524411 LCE524411 LMA524411 LVW524411 MFS524411 MPO524411 MZK524411 NJG524411 NTC524411 OCY524411 OMU524411 OWQ524411 PGM524411 PQI524411 QAE524411 QKA524411 QTW524411 RDS524411 RNO524411 RXK524411 SHG524411 SRC524411 TAY524411 TKU524411 TUQ524411 UEM524411 UOI524411 UYE524411 VIA524411 VRW524411 WBS524411 WLO524411 WVK524411 C589947 IY589947 SU589947 ACQ589947 AMM589947 AWI589947 BGE589947 BQA589947 BZW589947 CJS589947 CTO589947 DDK589947 DNG589947 DXC589947 EGY589947 EQU589947 FAQ589947 FKM589947 FUI589947 GEE589947 GOA589947 GXW589947 HHS589947 HRO589947 IBK589947 ILG589947 IVC589947 JEY589947 JOU589947 JYQ589947 KIM589947 KSI589947 LCE589947 LMA589947 LVW589947 MFS589947 MPO589947 MZK589947 NJG589947 NTC589947 OCY589947 OMU589947 OWQ589947 PGM589947 PQI589947 QAE589947 QKA589947 QTW589947 RDS589947 RNO589947 RXK589947 SHG589947 SRC589947 TAY589947 TKU589947 TUQ589947 UEM589947 UOI589947 UYE589947 VIA589947 VRW589947 WBS589947 WLO589947 WVK589947 C655483 IY655483 SU655483 ACQ655483 AMM655483 AWI655483 BGE655483 BQA655483 BZW655483 CJS655483 CTO655483 DDK655483 DNG655483 DXC655483 EGY655483 EQU655483 FAQ655483 FKM655483 FUI655483 GEE655483 GOA655483 GXW655483 HHS655483 HRO655483 IBK655483 ILG655483 IVC655483 JEY655483 JOU655483 JYQ655483 KIM655483 KSI655483 LCE655483 LMA655483 LVW655483 MFS655483 MPO655483 MZK655483 NJG655483 NTC655483 OCY655483 OMU655483 OWQ655483 PGM655483 PQI655483 QAE655483 QKA655483 QTW655483 RDS655483 RNO655483 RXK655483 SHG655483 SRC655483 TAY655483 TKU655483 TUQ655483 UEM655483 UOI655483 UYE655483 VIA655483 VRW655483 WBS655483 WLO655483 WVK655483 C721019 IY721019 SU721019 ACQ721019 AMM721019 AWI721019 BGE721019 BQA721019 BZW721019 CJS721019 CTO721019 DDK721019 DNG721019 DXC721019 EGY721019 EQU721019 FAQ721019 FKM721019 FUI721019 GEE721019 GOA721019 GXW721019 HHS721019 HRO721019 IBK721019 ILG721019 IVC721019 JEY721019 JOU721019 JYQ721019 KIM721019 KSI721019 LCE721019 LMA721019 LVW721019 MFS721019 MPO721019 MZK721019 NJG721019 NTC721019 OCY721019 OMU721019 OWQ721019 PGM721019 PQI721019 QAE721019 QKA721019 QTW721019 RDS721019 RNO721019 RXK721019 SHG721019 SRC721019 TAY721019 TKU721019 TUQ721019 UEM721019 UOI721019 UYE721019 VIA721019 VRW721019 WBS721019 WLO721019 WVK721019 C786555 IY786555 SU786555 ACQ786555 AMM786555 AWI786555 BGE786555 BQA786555 BZW786555 CJS786555 CTO786555 DDK786555 DNG786555 DXC786555 EGY786555 EQU786555 FAQ786555 FKM786555 FUI786555 GEE786555 GOA786555 GXW786555 HHS786555 HRO786555 IBK786555 ILG786555 IVC786555 JEY786555 JOU786555 JYQ786555 KIM786555 KSI786555 LCE786555 LMA786555 LVW786555 MFS786555 MPO786555 MZK786555 NJG786555 NTC786555 OCY786555 OMU786555 OWQ786555 PGM786555 PQI786555 QAE786555 QKA786555 QTW786555 RDS786555 RNO786555 RXK786555 SHG786555 SRC786555 TAY786555 TKU786555 TUQ786555 UEM786555 UOI786555 UYE786555 VIA786555 VRW786555 WBS786555 WLO786555 WVK786555 C852091 IY852091 SU852091 ACQ852091 AMM852091 AWI852091 BGE852091 BQA852091 BZW852091 CJS852091 CTO852091 DDK852091 DNG852091 DXC852091 EGY852091 EQU852091 FAQ852091 FKM852091 FUI852091 GEE852091 GOA852091 GXW852091 HHS852091 HRO852091 IBK852091 ILG852091 IVC852091 JEY852091 JOU852091 JYQ852091 KIM852091 KSI852091 LCE852091 LMA852091 LVW852091 MFS852091 MPO852091 MZK852091 NJG852091 NTC852091 OCY852091 OMU852091 OWQ852091 PGM852091 PQI852091 QAE852091 QKA852091 QTW852091 RDS852091 RNO852091 RXK852091 SHG852091 SRC852091 TAY852091 TKU852091 TUQ852091 UEM852091 UOI852091 UYE852091 VIA852091 VRW852091 WBS852091 WLO852091 WVK852091 C917627 IY917627 SU917627 ACQ917627 AMM917627 AWI917627 BGE917627 BQA917627 BZW917627 CJS917627 CTO917627 DDK917627 DNG917627 DXC917627 EGY917627 EQU917627 FAQ917627 FKM917627 FUI917627 GEE917627 GOA917627 GXW917627 HHS917627 HRO917627 IBK917627 ILG917627 IVC917627 JEY917627 JOU917627 JYQ917627 KIM917627 KSI917627 LCE917627 LMA917627 LVW917627 MFS917627 MPO917627 MZK917627 NJG917627 NTC917627 OCY917627 OMU917627 OWQ917627 PGM917627 PQI917627 QAE917627 QKA917627 QTW917627 RDS917627 RNO917627 RXK917627 SHG917627 SRC917627 TAY917627 TKU917627 TUQ917627 UEM917627 UOI917627 UYE917627 VIA917627 VRW917627 WBS917627 WLO917627 WVK917627 C983163 IY983163 SU983163 ACQ983163 AMM983163 AWI983163 BGE983163 BQA983163 BZW983163 CJS983163 CTO983163 DDK983163 DNG983163 DXC983163 EGY983163 EQU983163 FAQ983163 FKM983163 FUI983163 GEE983163 GOA983163 GXW983163 HHS983163 HRO983163 IBK983163 ILG983163 IVC983163 JEY983163 JOU983163 JYQ983163 KIM983163 KSI983163 LCE983163 LMA983163 LVW983163 MFS983163 MPO983163 MZK983163 NJG983163 NTC983163 OCY983163 OMU983163 OWQ983163 PGM983163 PQI983163 QAE983163 QKA983163 QTW983163 RDS983163 RNO983163 RXK983163 SHG983163 SRC983163 TAY983163 TKU983163 TUQ983163 UEM983163 UOI983163 UYE983163 VIA983163 VRW983163 WBS983163 WLO983163 WVK983163" xr:uid="{00000000-0002-0000-0D00-000001000000}">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1 JG65611 TC65611 ACY65611 AMU65611 AWQ65611 BGM65611 BQI65611 CAE65611 CKA65611 CTW65611 DDS65611 DNO65611 DXK65611 EHG65611 ERC65611 FAY65611 FKU65611 FUQ65611 GEM65611 GOI65611 GYE65611 HIA65611 HRW65611 IBS65611 ILO65611 IVK65611 JFG65611 JPC65611 JYY65611 KIU65611 KSQ65611 LCM65611 LMI65611 LWE65611 MGA65611 MPW65611 MZS65611 NJO65611 NTK65611 ODG65611 ONC65611 OWY65611 PGU65611 PQQ65611 QAM65611 QKI65611 QUE65611 REA65611 RNW65611 RXS65611 SHO65611 SRK65611 TBG65611 TLC65611 TUY65611 UEU65611 UOQ65611 UYM65611 VII65611 VSE65611 WCA65611 WLW65611 WVS65611 K131147 JG131147 TC131147 ACY131147 AMU131147 AWQ131147 BGM131147 BQI131147 CAE131147 CKA131147 CTW131147 DDS131147 DNO131147 DXK131147 EHG131147 ERC131147 FAY131147 FKU131147 FUQ131147 GEM131147 GOI131147 GYE131147 HIA131147 HRW131147 IBS131147 ILO131147 IVK131147 JFG131147 JPC131147 JYY131147 KIU131147 KSQ131147 LCM131147 LMI131147 LWE131147 MGA131147 MPW131147 MZS131147 NJO131147 NTK131147 ODG131147 ONC131147 OWY131147 PGU131147 PQQ131147 QAM131147 QKI131147 QUE131147 REA131147 RNW131147 RXS131147 SHO131147 SRK131147 TBG131147 TLC131147 TUY131147 UEU131147 UOQ131147 UYM131147 VII131147 VSE131147 WCA131147 WLW131147 WVS131147 K196683 JG196683 TC196683 ACY196683 AMU196683 AWQ196683 BGM196683 BQI196683 CAE196683 CKA196683 CTW196683 DDS196683 DNO196683 DXK196683 EHG196683 ERC196683 FAY196683 FKU196683 FUQ196683 GEM196683 GOI196683 GYE196683 HIA196683 HRW196683 IBS196683 ILO196683 IVK196683 JFG196683 JPC196683 JYY196683 KIU196683 KSQ196683 LCM196683 LMI196683 LWE196683 MGA196683 MPW196683 MZS196683 NJO196683 NTK196683 ODG196683 ONC196683 OWY196683 PGU196683 PQQ196683 QAM196683 QKI196683 QUE196683 REA196683 RNW196683 RXS196683 SHO196683 SRK196683 TBG196683 TLC196683 TUY196683 UEU196683 UOQ196683 UYM196683 VII196683 VSE196683 WCA196683 WLW196683 WVS196683 K262219 JG262219 TC262219 ACY262219 AMU262219 AWQ262219 BGM262219 BQI262219 CAE262219 CKA262219 CTW262219 DDS262219 DNO262219 DXK262219 EHG262219 ERC262219 FAY262219 FKU262219 FUQ262219 GEM262219 GOI262219 GYE262219 HIA262219 HRW262219 IBS262219 ILO262219 IVK262219 JFG262219 JPC262219 JYY262219 KIU262219 KSQ262219 LCM262219 LMI262219 LWE262219 MGA262219 MPW262219 MZS262219 NJO262219 NTK262219 ODG262219 ONC262219 OWY262219 PGU262219 PQQ262219 QAM262219 QKI262219 QUE262219 REA262219 RNW262219 RXS262219 SHO262219 SRK262219 TBG262219 TLC262219 TUY262219 UEU262219 UOQ262219 UYM262219 VII262219 VSE262219 WCA262219 WLW262219 WVS262219 K327755 JG327755 TC327755 ACY327755 AMU327755 AWQ327755 BGM327755 BQI327755 CAE327755 CKA327755 CTW327755 DDS327755 DNO327755 DXK327755 EHG327755 ERC327755 FAY327755 FKU327755 FUQ327755 GEM327755 GOI327755 GYE327755 HIA327755 HRW327755 IBS327755 ILO327755 IVK327755 JFG327755 JPC327755 JYY327755 KIU327755 KSQ327755 LCM327755 LMI327755 LWE327755 MGA327755 MPW327755 MZS327755 NJO327755 NTK327755 ODG327755 ONC327755 OWY327755 PGU327755 PQQ327755 QAM327755 QKI327755 QUE327755 REA327755 RNW327755 RXS327755 SHO327755 SRK327755 TBG327755 TLC327755 TUY327755 UEU327755 UOQ327755 UYM327755 VII327755 VSE327755 WCA327755 WLW327755 WVS327755 K393291 JG393291 TC393291 ACY393291 AMU393291 AWQ393291 BGM393291 BQI393291 CAE393291 CKA393291 CTW393291 DDS393291 DNO393291 DXK393291 EHG393291 ERC393291 FAY393291 FKU393291 FUQ393291 GEM393291 GOI393291 GYE393291 HIA393291 HRW393291 IBS393291 ILO393291 IVK393291 JFG393291 JPC393291 JYY393291 KIU393291 KSQ393291 LCM393291 LMI393291 LWE393291 MGA393291 MPW393291 MZS393291 NJO393291 NTK393291 ODG393291 ONC393291 OWY393291 PGU393291 PQQ393291 QAM393291 QKI393291 QUE393291 REA393291 RNW393291 RXS393291 SHO393291 SRK393291 TBG393291 TLC393291 TUY393291 UEU393291 UOQ393291 UYM393291 VII393291 VSE393291 WCA393291 WLW393291 WVS393291 K458827 JG458827 TC458827 ACY458827 AMU458827 AWQ458827 BGM458827 BQI458827 CAE458827 CKA458827 CTW458827 DDS458827 DNO458827 DXK458827 EHG458827 ERC458827 FAY458827 FKU458827 FUQ458827 GEM458827 GOI458827 GYE458827 HIA458827 HRW458827 IBS458827 ILO458827 IVK458827 JFG458827 JPC458827 JYY458827 KIU458827 KSQ458827 LCM458827 LMI458827 LWE458827 MGA458827 MPW458827 MZS458827 NJO458827 NTK458827 ODG458827 ONC458827 OWY458827 PGU458827 PQQ458827 QAM458827 QKI458827 QUE458827 REA458827 RNW458827 RXS458827 SHO458827 SRK458827 TBG458827 TLC458827 TUY458827 UEU458827 UOQ458827 UYM458827 VII458827 VSE458827 WCA458827 WLW458827 WVS458827 K524363 JG524363 TC524363 ACY524363 AMU524363 AWQ524363 BGM524363 BQI524363 CAE524363 CKA524363 CTW524363 DDS524363 DNO524363 DXK524363 EHG524363 ERC524363 FAY524363 FKU524363 FUQ524363 GEM524363 GOI524363 GYE524363 HIA524363 HRW524363 IBS524363 ILO524363 IVK524363 JFG524363 JPC524363 JYY524363 KIU524363 KSQ524363 LCM524363 LMI524363 LWE524363 MGA524363 MPW524363 MZS524363 NJO524363 NTK524363 ODG524363 ONC524363 OWY524363 PGU524363 PQQ524363 QAM524363 QKI524363 QUE524363 REA524363 RNW524363 RXS524363 SHO524363 SRK524363 TBG524363 TLC524363 TUY524363 UEU524363 UOQ524363 UYM524363 VII524363 VSE524363 WCA524363 WLW524363 WVS524363 K589899 JG589899 TC589899 ACY589899 AMU589899 AWQ589899 BGM589899 BQI589899 CAE589899 CKA589899 CTW589899 DDS589899 DNO589899 DXK589899 EHG589899 ERC589899 FAY589899 FKU589899 FUQ589899 GEM589899 GOI589899 GYE589899 HIA589899 HRW589899 IBS589899 ILO589899 IVK589899 JFG589899 JPC589899 JYY589899 KIU589899 KSQ589899 LCM589899 LMI589899 LWE589899 MGA589899 MPW589899 MZS589899 NJO589899 NTK589899 ODG589899 ONC589899 OWY589899 PGU589899 PQQ589899 QAM589899 QKI589899 QUE589899 REA589899 RNW589899 RXS589899 SHO589899 SRK589899 TBG589899 TLC589899 TUY589899 UEU589899 UOQ589899 UYM589899 VII589899 VSE589899 WCA589899 WLW589899 WVS589899 K655435 JG655435 TC655435 ACY655435 AMU655435 AWQ655435 BGM655435 BQI655435 CAE655435 CKA655435 CTW655435 DDS655435 DNO655435 DXK655435 EHG655435 ERC655435 FAY655435 FKU655435 FUQ655435 GEM655435 GOI655435 GYE655435 HIA655435 HRW655435 IBS655435 ILO655435 IVK655435 JFG655435 JPC655435 JYY655435 KIU655435 KSQ655435 LCM655435 LMI655435 LWE655435 MGA655435 MPW655435 MZS655435 NJO655435 NTK655435 ODG655435 ONC655435 OWY655435 PGU655435 PQQ655435 QAM655435 QKI655435 QUE655435 REA655435 RNW655435 RXS655435 SHO655435 SRK655435 TBG655435 TLC655435 TUY655435 UEU655435 UOQ655435 UYM655435 VII655435 VSE655435 WCA655435 WLW655435 WVS655435 K720971 JG720971 TC720971 ACY720971 AMU720971 AWQ720971 BGM720971 BQI720971 CAE720971 CKA720971 CTW720971 DDS720971 DNO720971 DXK720971 EHG720971 ERC720971 FAY720971 FKU720971 FUQ720971 GEM720971 GOI720971 GYE720971 HIA720971 HRW720971 IBS720971 ILO720971 IVK720971 JFG720971 JPC720971 JYY720971 KIU720971 KSQ720971 LCM720971 LMI720971 LWE720971 MGA720971 MPW720971 MZS720971 NJO720971 NTK720971 ODG720971 ONC720971 OWY720971 PGU720971 PQQ720971 QAM720971 QKI720971 QUE720971 REA720971 RNW720971 RXS720971 SHO720971 SRK720971 TBG720971 TLC720971 TUY720971 UEU720971 UOQ720971 UYM720971 VII720971 VSE720971 WCA720971 WLW720971 WVS720971 K786507 JG786507 TC786507 ACY786507 AMU786507 AWQ786507 BGM786507 BQI786507 CAE786507 CKA786507 CTW786507 DDS786507 DNO786507 DXK786507 EHG786507 ERC786507 FAY786507 FKU786507 FUQ786507 GEM786507 GOI786507 GYE786507 HIA786507 HRW786507 IBS786507 ILO786507 IVK786507 JFG786507 JPC786507 JYY786507 KIU786507 KSQ786507 LCM786507 LMI786507 LWE786507 MGA786507 MPW786507 MZS786507 NJO786507 NTK786507 ODG786507 ONC786507 OWY786507 PGU786507 PQQ786507 QAM786507 QKI786507 QUE786507 REA786507 RNW786507 RXS786507 SHO786507 SRK786507 TBG786507 TLC786507 TUY786507 UEU786507 UOQ786507 UYM786507 VII786507 VSE786507 WCA786507 WLW786507 WVS786507 K852043 JG852043 TC852043 ACY852043 AMU852043 AWQ852043 BGM852043 BQI852043 CAE852043 CKA852043 CTW852043 DDS852043 DNO852043 DXK852043 EHG852043 ERC852043 FAY852043 FKU852043 FUQ852043 GEM852043 GOI852043 GYE852043 HIA852043 HRW852043 IBS852043 ILO852043 IVK852043 JFG852043 JPC852043 JYY852043 KIU852043 KSQ852043 LCM852043 LMI852043 LWE852043 MGA852043 MPW852043 MZS852043 NJO852043 NTK852043 ODG852043 ONC852043 OWY852043 PGU852043 PQQ852043 QAM852043 QKI852043 QUE852043 REA852043 RNW852043 RXS852043 SHO852043 SRK852043 TBG852043 TLC852043 TUY852043 UEU852043 UOQ852043 UYM852043 VII852043 VSE852043 WCA852043 WLW852043 WVS852043 K917579 JG917579 TC917579 ACY917579 AMU917579 AWQ917579 BGM917579 BQI917579 CAE917579 CKA917579 CTW917579 DDS917579 DNO917579 DXK917579 EHG917579 ERC917579 FAY917579 FKU917579 FUQ917579 GEM917579 GOI917579 GYE917579 HIA917579 HRW917579 IBS917579 ILO917579 IVK917579 JFG917579 JPC917579 JYY917579 KIU917579 KSQ917579 LCM917579 LMI917579 LWE917579 MGA917579 MPW917579 MZS917579 NJO917579 NTK917579 ODG917579 ONC917579 OWY917579 PGU917579 PQQ917579 QAM917579 QKI917579 QUE917579 REA917579 RNW917579 RXS917579 SHO917579 SRK917579 TBG917579 TLC917579 TUY917579 UEU917579 UOQ917579 UYM917579 VII917579 VSE917579 WCA917579 WLW917579 WVS917579 K983115 JG983115 TC983115 ACY983115 AMU983115 AWQ983115 BGM983115 BQI983115 CAE983115 CKA983115 CTW983115 DDS983115 DNO983115 DXK983115 EHG983115 ERC983115 FAY983115 FKU983115 FUQ983115 GEM983115 GOI983115 GYE983115 HIA983115 HRW983115 IBS983115 ILO983115 IVK983115 JFG983115 JPC983115 JYY983115 KIU983115 KSQ983115 LCM983115 LMI983115 LWE983115 MGA983115 MPW983115 MZS983115 NJO983115 NTK983115 ODG983115 ONC983115 OWY983115 PGU983115 PQQ983115 QAM983115 QKI983115 QUE983115 REA983115 RNW983115 RXS983115 SHO983115 SRK983115 TBG983115 TLC983115 TUY983115 UEU983115 UOQ983115 UYM983115 VII983115 VSE983115 WCA983115 WLW983115 WVS983115" xr:uid="{00000000-0002-0000-0D00-000002000000}">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1 JJ65611 TF65611 ADB65611 AMX65611 AWT65611 BGP65611 BQL65611 CAH65611 CKD65611 CTZ65611 DDV65611 DNR65611 DXN65611 EHJ65611 ERF65611 FBB65611 FKX65611 FUT65611 GEP65611 GOL65611 GYH65611 HID65611 HRZ65611 IBV65611 ILR65611 IVN65611 JFJ65611 JPF65611 JZB65611 KIX65611 KST65611 LCP65611 LML65611 LWH65611 MGD65611 MPZ65611 MZV65611 NJR65611 NTN65611 ODJ65611 ONF65611 OXB65611 PGX65611 PQT65611 QAP65611 QKL65611 QUH65611 RED65611 RNZ65611 RXV65611 SHR65611 SRN65611 TBJ65611 TLF65611 TVB65611 UEX65611 UOT65611 UYP65611 VIL65611 VSH65611 WCD65611 WLZ65611 WVV65611 N131147 JJ131147 TF131147 ADB131147 AMX131147 AWT131147 BGP131147 BQL131147 CAH131147 CKD131147 CTZ131147 DDV131147 DNR131147 DXN131147 EHJ131147 ERF131147 FBB131147 FKX131147 FUT131147 GEP131147 GOL131147 GYH131147 HID131147 HRZ131147 IBV131147 ILR131147 IVN131147 JFJ131147 JPF131147 JZB131147 KIX131147 KST131147 LCP131147 LML131147 LWH131147 MGD131147 MPZ131147 MZV131147 NJR131147 NTN131147 ODJ131147 ONF131147 OXB131147 PGX131147 PQT131147 QAP131147 QKL131147 QUH131147 RED131147 RNZ131147 RXV131147 SHR131147 SRN131147 TBJ131147 TLF131147 TVB131147 UEX131147 UOT131147 UYP131147 VIL131147 VSH131147 WCD131147 WLZ131147 WVV131147 N196683 JJ196683 TF196683 ADB196683 AMX196683 AWT196683 BGP196683 BQL196683 CAH196683 CKD196683 CTZ196683 DDV196683 DNR196683 DXN196683 EHJ196683 ERF196683 FBB196683 FKX196683 FUT196683 GEP196683 GOL196683 GYH196683 HID196683 HRZ196683 IBV196683 ILR196683 IVN196683 JFJ196683 JPF196683 JZB196683 KIX196683 KST196683 LCP196683 LML196683 LWH196683 MGD196683 MPZ196683 MZV196683 NJR196683 NTN196683 ODJ196683 ONF196683 OXB196683 PGX196683 PQT196683 QAP196683 QKL196683 QUH196683 RED196683 RNZ196683 RXV196683 SHR196683 SRN196683 TBJ196683 TLF196683 TVB196683 UEX196683 UOT196683 UYP196683 VIL196683 VSH196683 WCD196683 WLZ196683 WVV196683 N262219 JJ262219 TF262219 ADB262219 AMX262219 AWT262219 BGP262219 BQL262219 CAH262219 CKD262219 CTZ262219 DDV262219 DNR262219 DXN262219 EHJ262219 ERF262219 FBB262219 FKX262219 FUT262219 GEP262219 GOL262219 GYH262219 HID262219 HRZ262219 IBV262219 ILR262219 IVN262219 JFJ262219 JPF262219 JZB262219 KIX262219 KST262219 LCP262219 LML262219 LWH262219 MGD262219 MPZ262219 MZV262219 NJR262219 NTN262219 ODJ262219 ONF262219 OXB262219 PGX262219 PQT262219 QAP262219 QKL262219 QUH262219 RED262219 RNZ262219 RXV262219 SHR262219 SRN262219 TBJ262219 TLF262219 TVB262219 UEX262219 UOT262219 UYP262219 VIL262219 VSH262219 WCD262219 WLZ262219 WVV262219 N327755 JJ327755 TF327755 ADB327755 AMX327755 AWT327755 BGP327755 BQL327755 CAH327755 CKD327755 CTZ327755 DDV327755 DNR327755 DXN327755 EHJ327755 ERF327755 FBB327755 FKX327755 FUT327755 GEP327755 GOL327755 GYH327755 HID327755 HRZ327755 IBV327755 ILR327755 IVN327755 JFJ327755 JPF327755 JZB327755 KIX327755 KST327755 LCP327755 LML327755 LWH327755 MGD327755 MPZ327755 MZV327755 NJR327755 NTN327755 ODJ327755 ONF327755 OXB327755 PGX327755 PQT327755 QAP327755 QKL327755 QUH327755 RED327755 RNZ327755 RXV327755 SHR327755 SRN327755 TBJ327755 TLF327755 TVB327755 UEX327755 UOT327755 UYP327755 VIL327755 VSH327755 WCD327755 WLZ327755 WVV327755 N393291 JJ393291 TF393291 ADB393291 AMX393291 AWT393291 BGP393291 BQL393291 CAH393291 CKD393291 CTZ393291 DDV393291 DNR393291 DXN393291 EHJ393291 ERF393291 FBB393291 FKX393291 FUT393291 GEP393291 GOL393291 GYH393291 HID393291 HRZ393291 IBV393291 ILR393291 IVN393291 JFJ393291 JPF393291 JZB393291 KIX393291 KST393291 LCP393291 LML393291 LWH393291 MGD393291 MPZ393291 MZV393291 NJR393291 NTN393291 ODJ393291 ONF393291 OXB393291 PGX393291 PQT393291 QAP393291 QKL393291 QUH393291 RED393291 RNZ393291 RXV393291 SHR393291 SRN393291 TBJ393291 TLF393291 TVB393291 UEX393291 UOT393291 UYP393291 VIL393291 VSH393291 WCD393291 WLZ393291 WVV393291 N458827 JJ458827 TF458827 ADB458827 AMX458827 AWT458827 BGP458827 BQL458827 CAH458827 CKD458827 CTZ458827 DDV458827 DNR458827 DXN458827 EHJ458827 ERF458827 FBB458827 FKX458827 FUT458827 GEP458827 GOL458827 GYH458827 HID458827 HRZ458827 IBV458827 ILR458827 IVN458827 JFJ458827 JPF458827 JZB458827 KIX458827 KST458827 LCP458827 LML458827 LWH458827 MGD458827 MPZ458827 MZV458827 NJR458827 NTN458827 ODJ458827 ONF458827 OXB458827 PGX458827 PQT458827 QAP458827 QKL458827 QUH458827 RED458827 RNZ458827 RXV458827 SHR458827 SRN458827 TBJ458827 TLF458827 TVB458827 UEX458827 UOT458827 UYP458827 VIL458827 VSH458827 WCD458827 WLZ458827 WVV458827 N524363 JJ524363 TF524363 ADB524363 AMX524363 AWT524363 BGP524363 BQL524363 CAH524363 CKD524363 CTZ524363 DDV524363 DNR524363 DXN524363 EHJ524363 ERF524363 FBB524363 FKX524363 FUT524363 GEP524363 GOL524363 GYH524363 HID524363 HRZ524363 IBV524363 ILR524363 IVN524363 JFJ524363 JPF524363 JZB524363 KIX524363 KST524363 LCP524363 LML524363 LWH524363 MGD524363 MPZ524363 MZV524363 NJR524363 NTN524363 ODJ524363 ONF524363 OXB524363 PGX524363 PQT524363 QAP524363 QKL524363 QUH524363 RED524363 RNZ524363 RXV524363 SHR524363 SRN524363 TBJ524363 TLF524363 TVB524363 UEX524363 UOT524363 UYP524363 VIL524363 VSH524363 WCD524363 WLZ524363 WVV524363 N589899 JJ589899 TF589899 ADB589899 AMX589899 AWT589899 BGP589899 BQL589899 CAH589899 CKD589899 CTZ589899 DDV589899 DNR589899 DXN589899 EHJ589899 ERF589899 FBB589899 FKX589899 FUT589899 GEP589899 GOL589899 GYH589899 HID589899 HRZ589899 IBV589899 ILR589899 IVN589899 JFJ589899 JPF589899 JZB589899 KIX589899 KST589899 LCP589899 LML589899 LWH589899 MGD589899 MPZ589899 MZV589899 NJR589899 NTN589899 ODJ589899 ONF589899 OXB589899 PGX589899 PQT589899 QAP589899 QKL589899 QUH589899 RED589899 RNZ589899 RXV589899 SHR589899 SRN589899 TBJ589899 TLF589899 TVB589899 UEX589899 UOT589899 UYP589899 VIL589899 VSH589899 WCD589899 WLZ589899 WVV589899 N655435 JJ655435 TF655435 ADB655435 AMX655435 AWT655435 BGP655435 BQL655435 CAH655435 CKD655435 CTZ655435 DDV655435 DNR655435 DXN655435 EHJ655435 ERF655435 FBB655435 FKX655435 FUT655435 GEP655435 GOL655435 GYH655435 HID655435 HRZ655435 IBV655435 ILR655435 IVN655435 JFJ655435 JPF655435 JZB655435 KIX655435 KST655435 LCP655435 LML655435 LWH655435 MGD655435 MPZ655435 MZV655435 NJR655435 NTN655435 ODJ655435 ONF655435 OXB655435 PGX655435 PQT655435 QAP655435 QKL655435 QUH655435 RED655435 RNZ655435 RXV655435 SHR655435 SRN655435 TBJ655435 TLF655435 TVB655435 UEX655435 UOT655435 UYP655435 VIL655435 VSH655435 WCD655435 WLZ655435 WVV655435 N720971 JJ720971 TF720971 ADB720971 AMX720971 AWT720971 BGP720971 BQL720971 CAH720971 CKD720971 CTZ720971 DDV720971 DNR720971 DXN720971 EHJ720971 ERF720971 FBB720971 FKX720971 FUT720971 GEP720971 GOL720971 GYH720971 HID720971 HRZ720971 IBV720971 ILR720971 IVN720971 JFJ720971 JPF720971 JZB720971 KIX720971 KST720971 LCP720971 LML720971 LWH720971 MGD720971 MPZ720971 MZV720971 NJR720971 NTN720971 ODJ720971 ONF720971 OXB720971 PGX720971 PQT720971 QAP720971 QKL720971 QUH720971 RED720971 RNZ720971 RXV720971 SHR720971 SRN720971 TBJ720971 TLF720971 TVB720971 UEX720971 UOT720971 UYP720971 VIL720971 VSH720971 WCD720971 WLZ720971 WVV720971 N786507 JJ786507 TF786507 ADB786507 AMX786507 AWT786507 BGP786507 BQL786507 CAH786507 CKD786507 CTZ786507 DDV786507 DNR786507 DXN786507 EHJ786507 ERF786507 FBB786507 FKX786507 FUT786507 GEP786507 GOL786507 GYH786507 HID786507 HRZ786507 IBV786507 ILR786507 IVN786507 JFJ786507 JPF786507 JZB786507 KIX786507 KST786507 LCP786507 LML786507 LWH786507 MGD786507 MPZ786507 MZV786507 NJR786507 NTN786507 ODJ786507 ONF786507 OXB786507 PGX786507 PQT786507 QAP786507 QKL786507 QUH786507 RED786507 RNZ786507 RXV786507 SHR786507 SRN786507 TBJ786507 TLF786507 TVB786507 UEX786507 UOT786507 UYP786507 VIL786507 VSH786507 WCD786507 WLZ786507 WVV786507 N852043 JJ852043 TF852043 ADB852043 AMX852043 AWT852043 BGP852043 BQL852043 CAH852043 CKD852043 CTZ852043 DDV852043 DNR852043 DXN852043 EHJ852043 ERF852043 FBB852043 FKX852043 FUT852043 GEP852043 GOL852043 GYH852043 HID852043 HRZ852043 IBV852043 ILR852043 IVN852043 JFJ852043 JPF852043 JZB852043 KIX852043 KST852043 LCP852043 LML852043 LWH852043 MGD852043 MPZ852043 MZV852043 NJR852043 NTN852043 ODJ852043 ONF852043 OXB852043 PGX852043 PQT852043 QAP852043 QKL852043 QUH852043 RED852043 RNZ852043 RXV852043 SHR852043 SRN852043 TBJ852043 TLF852043 TVB852043 UEX852043 UOT852043 UYP852043 VIL852043 VSH852043 WCD852043 WLZ852043 WVV852043 N917579 JJ917579 TF917579 ADB917579 AMX917579 AWT917579 BGP917579 BQL917579 CAH917579 CKD917579 CTZ917579 DDV917579 DNR917579 DXN917579 EHJ917579 ERF917579 FBB917579 FKX917579 FUT917579 GEP917579 GOL917579 GYH917579 HID917579 HRZ917579 IBV917579 ILR917579 IVN917579 JFJ917579 JPF917579 JZB917579 KIX917579 KST917579 LCP917579 LML917579 LWH917579 MGD917579 MPZ917579 MZV917579 NJR917579 NTN917579 ODJ917579 ONF917579 OXB917579 PGX917579 PQT917579 QAP917579 QKL917579 QUH917579 RED917579 RNZ917579 RXV917579 SHR917579 SRN917579 TBJ917579 TLF917579 TVB917579 UEX917579 UOT917579 UYP917579 VIL917579 VSH917579 WCD917579 WLZ917579 WVV917579 N983115 JJ983115 TF983115 ADB983115 AMX983115 AWT983115 BGP983115 BQL983115 CAH983115 CKD983115 CTZ983115 DDV983115 DNR983115 DXN983115 EHJ983115 ERF983115 FBB983115 FKX983115 FUT983115 GEP983115 GOL983115 GYH983115 HID983115 HRZ983115 IBV983115 ILR983115 IVN983115 JFJ983115 JPF983115 JZB983115 KIX983115 KST983115 LCP983115 LML983115 LWH983115 MGD983115 MPZ983115 MZV983115 NJR983115 NTN983115 ODJ983115 ONF983115 OXB983115 PGX983115 PQT983115 QAP983115 QKL983115 QUH983115 RED983115 RNZ983115 RXV983115 SHR983115 SRN983115 TBJ983115 TLF983115 TVB983115 UEX983115 UOT983115 UYP983115 VIL983115 VSH983115 WCD983115 WLZ983115 WVV983115" xr:uid="{00000000-0002-0000-0D00-000003000000}">
      <formula1>$AN$64:$AN$66</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5:P65665 JK65665:JL65665 TG65665:TH65665 ADC65665:ADD65665 AMY65665:AMZ65665 AWU65665:AWV65665 BGQ65665:BGR65665 BQM65665:BQN65665 CAI65665:CAJ65665 CKE65665:CKF65665 CUA65665:CUB65665 DDW65665:DDX65665 DNS65665:DNT65665 DXO65665:DXP65665 EHK65665:EHL65665 ERG65665:ERH65665 FBC65665:FBD65665 FKY65665:FKZ65665 FUU65665:FUV65665 GEQ65665:GER65665 GOM65665:GON65665 GYI65665:GYJ65665 HIE65665:HIF65665 HSA65665:HSB65665 IBW65665:IBX65665 ILS65665:ILT65665 IVO65665:IVP65665 JFK65665:JFL65665 JPG65665:JPH65665 JZC65665:JZD65665 KIY65665:KIZ65665 KSU65665:KSV65665 LCQ65665:LCR65665 LMM65665:LMN65665 LWI65665:LWJ65665 MGE65665:MGF65665 MQA65665:MQB65665 MZW65665:MZX65665 NJS65665:NJT65665 NTO65665:NTP65665 ODK65665:ODL65665 ONG65665:ONH65665 OXC65665:OXD65665 PGY65665:PGZ65665 PQU65665:PQV65665 QAQ65665:QAR65665 QKM65665:QKN65665 QUI65665:QUJ65665 REE65665:REF65665 ROA65665:ROB65665 RXW65665:RXX65665 SHS65665:SHT65665 SRO65665:SRP65665 TBK65665:TBL65665 TLG65665:TLH65665 TVC65665:TVD65665 UEY65665:UEZ65665 UOU65665:UOV65665 UYQ65665:UYR65665 VIM65665:VIN65665 VSI65665:VSJ65665 WCE65665:WCF65665 WMA65665:WMB65665 WVW65665:WVX65665 O131201:P131201 JK131201:JL131201 TG131201:TH131201 ADC131201:ADD131201 AMY131201:AMZ131201 AWU131201:AWV131201 BGQ131201:BGR131201 BQM131201:BQN131201 CAI131201:CAJ131201 CKE131201:CKF131201 CUA131201:CUB131201 DDW131201:DDX131201 DNS131201:DNT131201 DXO131201:DXP131201 EHK131201:EHL131201 ERG131201:ERH131201 FBC131201:FBD131201 FKY131201:FKZ131201 FUU131201:FUV131201 GEQ131201:GER131201 GOM131201:GON131201 GYI131201:GYJ131201 HIE131201:HIF131201 HSA131201:HSB131201 IBW131201:IBX131201 ILS131201:ILT131201 IVO131201:IVP131201 JFK131201:JFL131201 JPG131201:JPH131201 JZC131201:JZD131201 KIY131201:KIZ131201 KSU131201:KSV131201 LCQ131201:LCR131201 LMM131201:LMN131201 LWI131201:LWJ131201 MGE131201:MGF131201 MQA131201:MQB131201 MZW131201:MZX131201 NJS131201:NJT131201 NTO131201:NTP131201 ODK131201:ODL131201 ONG131201:ONH131201 OXC131201:OXD131201 PGY131201:PGZ131201 PQU131201:PQV131201 QAQ131201:QAR131201 QKM131201:QKN131201 QUI131201:QUJ131201 REE131201:REF131201 ROA131201:ROB131201 RXW131201:RXX131201 SHS131201:SHT131201 SRO131201:SRP131201 TBK131201:TBL131201 TLG131201:TLH131201 TVC131201:TVD131201 UEY131201:UEZ131201 UOU131201:UOV131201 UYQ131201:UYR131201 VIM131201:VIN131201 VSI131201:VSJ131201 WCE131201:WCF131201 WMA131201:WMB131201 WVW131201:WVX131201 O196737:P196737 JK196737:JL196737 TG196737:TH196737 ADC196737:ADD196737 AMY196737:AMZ196737 AWU196737:AWV196737 BGQ196737:BGR196737 BQM196737:BQN196737 CAI196737:CAJ196737 CKE196737:CKF196737 CUA196737:CUB196737 DDW196737:DDX196737 DNS196737:DNT196737 DXO196737:DXP196737 EHK196737:EHL196737 ERG196737:ERH196737 FBC196737:FBD196737 FKY196737:FKZ196737 FUU196737:FUV196737 GEQ196737:GER196737 GOM196737:GON196737 GYI196737:GYJ196737 HIE196737:HIF196737 HSA196737:HSB196737 IBW196737:IBX196737 ILS196737:ILT196737 IVO196737:IVP196737 JFK196737:JFL196737 JPG196737:JPH196737 JZC196737:JZD196737 KIY196737:KIZ196737 KSU196737:KSV196737 LCQ196737:LCR196737 LMM196737:LMN196737 LWI196737:LWJ196737 MGE196737:MGF196737 MQA196737:MQB196737 MZW196737:MZX196737 NJS196737:NJT196737 NTO196737:NTP196737 ODK196737:ODL196737 ONG196737:ONH196737 OXC196737:OXD196737 PGY196737:PGZ196737 PQU196737:PQV196737 QAQ196737:QAR196737 QKM196737:QKN196737 QUI196737:QUJ196737 REE196737:REF196737 ROA196737:ROB196737 RXW196737:RXX196737 SHS196737:SHT196737 SRO196737:SRP196737 TBK196737:TBL196737 TLG196737:TLH196737 TVC196737:TVD196737 UEY196737:UEZ196737 UOU196737:UOV196737 UYQ196737:UYR196737 VIM196737:VIN196737 VSI196737:VSJ196737 WCE196737:WCF196737 WMA196737:WMB196737 WVW196737:WVX196737 O262273:P262273 JK262273:JL262273 TG262273:TH262273 ADC262273:ADD262273 AMY262273:AMZ262273 AWU262273:AWV262273 BGQ262273:BGR262273 BQM262273:BQN262273 CAI262273:CAJ262273 CKE262273:CKF262273 CUA262273:CUB262273 DDW262273:DDX262273 DNS262273:DNT262273 DXO262273:DXP262273 EHK262273:EHL262273 ERG262273:ERH262273 FBC262273:FBD262273 FKY262273:FKZ262273 FUU262273:FUV262273 GEQ262273:GER262273 GOM262273:GON262273 GYI262273:GYJ262273 HIE262273:HIF262273 HSA262273:HSB262273 IBW262273:IBX262273 ILS262273:ILT262273 IVO262273:IVP262273 JFK262273:JFL262273 JPG262273:JPH262273 JZC262273:JZD262273 KIY262273:KIZ262273 KSU262273:KSV262273 LCQ262273:LCR262273 LMM262273:LMN262273 LWI262273:LWJ262273 MGE262273:MGF262273 MQA262273:MQB262273 MZW262273:MZX262273 NJS262273:NJT262273 NTO262273:NTP262273 ODK262273:ODL262273 ONG262273:ONH262273 OXC262273:OXD262273 PGY262273:PGZ262273 PQU262273:PQV262273 QAQ262273:QAR262273 QKM262273:QKN262273 QUI262273:QUJ262273 REE262273:REF262273 ROA262273:ROB262273 RXW262273:RXX262273 SHS262273:SHT262273 SRO262273:SRP262273 TBK262273:TBL262273 TLG262273:TLH262273 TVC262273:TVD262273 UEY262273:UEZ262273 UOU262273:UOV262273 UYQ262273:UYR262273 VIM262273:VIN262273 VSI262273:VSJ262273 WCE262273:WCF262273 WMA262273:WMB262273 WVW262273:WVX262273 O327809:P327809 JK327809:JL327809 TG327809:TH327809 ADC327809:ADD327809 AMY327809:AMZ327809 AWU327809:AWV327809 BGQ327809:BGR327809 BQM327809:BQN327809 CAI327809:CAJ327809 CKE327809:CKF327809 CUA327809:CUB327809 DDW327809:DDX327809 DNS327809:DNT327809 DXO327809:DXP327809 EHK327809:EHL327809 ERG327809:ERH327809 FBC327809:FBD327809 FKY327809:FKZ327809 FUU327809:FUV327809 GEQ327809:GER327809 GOM327809:GON327809 GYI327809:GYJ327809 HIE327809:HIF327809 HSA327809:HSB327809 IBW327809:IBX327809 ILS327809:ILT327809 IVO327809:IVP327809 JFK327809:JFL327809 JPG327809:JPH327809 JZC327809:JZD327809 KIY327809:KIZ327809 KSU327809:KSV327809 LCQ327809:LCR327809 LMM327809:LMN327809 LWI327809:LWJ327809 MGE327809:MGF327809 MQA327809:MQB327809 MZW327809:MZX327809 NJS327809:NJT327809 NTO327809:NTP327809 ODK327809:ODL327809 ONG327809:ONH327809 OXC327809:OXD327809 PGY327809:PGZ327809 PQU327809:PQV327809 QAQ327809:QAR327809 QKM327809:QKN327809 QUI327809:QUJ327809 REE327809:REF327809 ROA327809:ROB327809 RXW327809:RXX327809 SHS327809:SHT327809 SRO327809:SRP327809 TBK327809:TBL327809 TLG327809:TLH327809 TVC327809:TVD327809 UEY327809:UEZ327809 UOU327809:UOV327809 UYQ327809:UYR327809 VIM327809:VIN327809 VSI327809:VSJ327809 WCE327809:WCF327809 WMA327809:WMB327809 WVW327809:WVX327809 O393345:P393345 JK393345:JL393345 TG393345:TH393345 ADC393345:ADD393345 AMY393345:AMZ393345 AWU393345:AWV393345 BGQ393345:BGR393345 BQM393345:BQN393345 CAI393345:CAJ393345 CKE393345:CKF393345 CUA393345:CUB393345 DDW393345:DDX393345 DNS393345:DNT393345 DXO393345:DXP393345 EHK393345:EHL393345 ERG393345:ERH393345 FBC393345:FBD393345 FKY393345:FKZ393345 FUU393345:FUV393345 GEQ393345:GER393345 GOM393345:GON393345 GYI393345:GYJ393345 HIE393345:HIF393345 HSA393345:HSB393345 IBW393345:IBX393345 ILS393345:ILT393345 IVO393345:IVP393345 JFK393345:JFL393345 JPG393345:JPH393345 JZC393345:JZD393345 KIY393345:KIZ393345 KSU393345:KSV393345 LCQ393345:LCR393345 LMM393345:LMN393345 LWI393345:LWJ393345 MGE393345:MGF393345 MQA393345:MQB393345 MZW393345:MZX393345 NJS393345:NJT393345 NTO393345:NTP393345 ODK393345:ODL393345 ONG393345:ONH393345 OXC393345:OXD393345 PGY393345:PGZ393345 PQU393345:PQV393345 QAQ393345:QAR393345 QKM393345:QKN393345 QUI393345:QUJ393345 REE393345:REF393345 ROA393345:ROB393345 RXW393345:RXX393345 SHS393345:SHT393345 SRO393345:SRP393345 TBK393345:TBL393345 TLG393345:TLH393345 TVC393345:TVD393345 UEY393345:UEZ393345 UOU393345:UOV393345 UYQ393345:UYR393345 VIM393345:VIN393345 VSI393345:VSJ393345 WCE393345:WCF393345 WMA393345:WMB393345 WVW393345:WVX393345 O458881:P458881 JK458881:JL458881 TG458881:TH458881 ADC458881:ADD458881 AMY458881:AMZ458881 AWU458881:AWV458881 BGQ458881:BGR458881 BQM458881:BQN458881 CAI458881:CAJ458881 CKE458881:CKF458881 CUA458881:CUB458881 DDW458881:DDX458881 DNS458881:DNT458881 DXO458881:DXP458881 EHK458881:EHL458881 ERG458881:ERH458881 FBC458881:FBD458881 FKY458881:FKZ458881 FUU458881:FUV458881 GEQ458881:GER458881 GOM458881:GON458881 GYI458881:GYJ458881 HIE458881:HIF458881 HSA458881:HSB458881 IBW458881:IBX458881 ILS458881:ILT458881 IVO458881:IVP458881 JFK458881:JFL458881 JPG458881:JPH458881 JZC458881:JZD458881 KIY458881:KIZ458881 KSU458881:KSV458881 LCQ458881:LCR458881 LMM458881:LMN458881 LWI458881:LWJ458881 MGE458881:MGF458881 MQA458881:MQB458881 MZW458881:MZX458881 NJS458881:NJT458881 NTO458881:NTP458881 ODK458881:ODL458881 ONG458881:ONH458881 OXC458881:OXD458881 PGY458881:PGZ458881 PQU458881:PQV458881 QAQ458881:QAR458881 QKM458881:QKN458881 QUI458881:QUJ458881 REE458881:REF458881 ROA458881:ROB458881 RXW458881:RXX458881 SHS458881:SHT458881 SRO458881:SRP458881 TBK458881:TBL458881 TLG458881:TLH458881 TVC458881:TVD458881 UEY458881:UEZ458881 UOU458881:UOV458881 UYQ458881:UYR458881 VIM458881:VIN458881 VSI458881:VSJ458881 WCE458881:WCF458881 WMA458881:WMB458881 WVW458881:WVX458881 O524417:P524417 JK524417:JL524417 TG524417:TH524417 ADC524417:ADD524417 AMY524417:AMZ524417 AWU524417:AWV524417 BGQ524417:BGR524417 BQM524417:BQN524417 CAI524417:CAJ524417 CKE524417:CKF524417 CUA524417:CUB524417 DDW524417:DDX524417 DNS524417:DNT524417 DXO524417:DXP524417 EHK524417:EHL524417 ERG524417:ERH524417 FBC524417:FBD524417 FKY524417:FKZ524417 FUU524417:FUV524417 GEQ524417:GER524417 GOM524417:GON524417 GYI524417:GYJ524417 HIE524417:HIF524417 HSA524417:HSB524417 IBW524417:IBX524417 ILS524417:ILT524417 IVO524417:IVP524417 JFK524417:JFL524417 JPG524417:JPH524417 JZC524417:JZD524417 KIY524417:KIZ524417 KSU524417:KSV524417 LCQ524417:LCR524417 LMM524417:LMN524417 LWI524417:LWJ524417 MGE524417:MGF524417 MQA524417:MQB524417 MZW524417:MZX524417 NJS524417:NJT524417 NTO524417:NTP524417 ODK524417:ODL524417 ONG524417:ONH524417 OXC524417:OXD524417 PGY524417:PGZ524417 PQU524417:PQV524417 QAQ524417:QAR524417 QKM524417:QKN524417 QUI524417:QUJ524417 REE524417:REF524417 ROA524417:ROB524417 RXW524417:RXX524417 SHS524417:SHT524417 SRO524417:SRP524417 TBK524417:TBL524417 TLG524417:TLH524417 TVC524417:TVD524417 UEY524417:UEZ524417 UOU524417:UOV524417 UYQ524417:UYR524417 VIM524417:VIN524417 VSI524417:VSJ524417 WCE524417:WCF524417 WMA524417:WMB524417 WVW524417:WVX524417 O589953:P589953 JK589953:JL589953 TG589953:TH589953 ADC589953:ADD589953 AMY589953:AMZ589953 AWU589953:AWV589953 BGQ589953:BGR589953 BQM589953:BQN589953 CAI589953:CAJ589953 CKE589953:CKF589953 CUA589953:CUB589953 DDW589953:DDX589953 DNS589953:DNT589953 DXO589953:DXP589953 EHK589953:EHL589953 ERG589953:ERH589953 FBC589953:FBD589953 FKY589953:FKZ589953 FUU589953:FUV589953 GEQ589953:GER589953 GOM589953:GON589953 GYI589953:GYJ589953 HIE589953:HIF589953 HSA589953:HSB589953 IBW589953:IBX589953 ILS589953:ILT589953 IVO589953:IVP589953 JFK589953:JFL589953 JPG589953:JPH589953 JZC589953:JZD589953 KIY589953:KIZ589953 KSU589953:KSV589953 LCQ589953:LCR589953 LMM589953:LMN589953 LWI589953:LWJ589953 MGE589953:MGF589953 MQA589953:MQB589953 MZW589953:MZX589953 NJS589953:NJT589953 NTO589953:NTP589953 ODK589953:ODL589953 ONG589953:ONH589953 OXC589953:OXD589953 PGY589953:PGZ589953 PQU589953:PQV589953 QAQ589953:QAR589953 QKM589953:QKN589953 QUI589953:QUJ589953 REE589953:REF589953 ROA589953:ROB589953 RXW589953:RXX589953 SHS589953:SHT589953 SRO589953:SRP589953 TBK589953:TBL589953 TLG589953:TLH589953 TVC589953:TVD589953 UEY589953:UEZ589953 UOU589953:UOV589953 UYQ589953:UYR589953 VIM589953:VIN589953 VSI589953:VSJ589953 WCE589953:WCF589953 WMA589953:WMB589953 WVW589953:WVX589953 O655489:P655489 JK655489:JL655489 TG655489:TH655489 ADC655489:ADD655489 AMY655489:AMZ655489 AWU655489:AWV655489 BGQ655489:BGR655489 BQM655489:BQN655489 CAI655489:CAJ655489 CKE655489:CKF655489 CUA655489:CUB655489 DDW655489:DDX655489 DNS655489:DNT655489 DXO655489:DXP655489 EHK655489:EHL655489 ERG655489:ERH655489 FBC655489:FBD655489 FKY655489:FKZ655489 FUU655489:FUV655489 GEQ655489:GER655489 GOM655489:GON655489 GYI655489:GYJ655489 HIE655489:HIF655489 HSA655489:HSB655489 IBW655489:IBX655489 ILS655489:ILT655489 IVO655489:IVP655489 JFK655489:JFL655489 JPG655489:JPH655489 JZC655489:JZD655489 KIY655489:KIZ655489 KSU655489:KSV655489 LCQ655489:LCR655489 LMM655489:LMN655489 LWI655489:LWJ655489 MGE655489:MGF655489 MQA655489:MQB655489 MZW655489:MZX655489 NJS655489:NJT655489 NTO655489:NTP655489 ODK655489:ODL655489 ONG655489:ONH655489 OXC655489:OXD655489 PGY655489:PGZ655489 PQU655489:PQV655489 QAQ655489:QAR655489 QKM655489:QKN655489 QUI655489:QUJ655489 REE655489:REF655489 ROA655489:ROB655489 RXW655489:RXX655489 SHS655489:SHT655489 SRO655489:SRP655489 TBK655489:TBL655489 TLG655489:TLH655489 TVC655489:TVD655489 UEY655489:UEZ655489 UOU655489:UOV655489 UYQ655489:UYR655489 VIM655489:VIN655489 VSI655489:VSJ655489 WCE655489:WCF655489 WMA655489:WMB655489 WVW655489:WVX655489 O721025:P721025 JK721025:JL721025 TG721025:TH721025 ADC721025:ADD721025 AMY721025:AMZ721025 AWU721025:AWV721025 BGQ721025:BGR721025 BQM721025:BQN721025 CAI721025:CAJ721025 CKE721025:CKF721025 CUA721025:CUB721025 DDW721025:DDX721025 DNS721025:DNT721025 DXO721025:DXP721025 EHK721025:EHL721025 ERG721025:ERH721025 FBC721025:FBD721025 FKY721025:FKZ721025 FUU721025:FUV721025 GEQ721025:GER721025 GOM721025:GON721025 GYI721025:GYJ721025 HIE721025:HIF721025 HSA721025:HSB721025 IBW721025:IBX721025 ILS721025:ILT721025 IVO721025:IVP721025 JFK721025:JFL721025 JPG721025:JPH721025 JZC721025:JZD721025 KIY721025:KIZ721025 KSU721025:KSV721025 LCQ721025:LCR721025 LMM721025:LMN721025 LWI721025:LWJ721025 MGE721025:MGF721025 MQA721025:MQB721025 MZW721025:MZX721025 NJS721025:NJT721025 NTO721025:NTP721025 ODK721025:ODL721025 ONG721025:ONH721025 OXC721025:OXD721025 PGY721025:PGZ721025 PQU721025:PQV721025 QAQ721025:QAR721025 QKM721025:QKN721025 QUI721025:QUJ721025 REE721025:REF721025 ROA721025:ROB721025 RXW721025:RXX721025 SHS721025:SHT721025 SRO721025:SRP721025 TBK721025:TBL721025 TLG721025:TLH721025 TVC721025:TVD721025 UEY721025:UEZ721025 UOU721025:UOV721025 UYQ721025:UYR721025 VIM721025:VIN721025 VSI721025:VSJ721025 WCE721025:WCF721025 WMA721025:WMB721025 WVW721025:WVX721025 O786561:P786561 JK786561:JL786561 TG786561:TH786561 ADC786561:ADD786561 AMY786561:AMZ786561 AWU786561:AWV786561 BGQ786561:BGR786561 BQM786561:BQN786561 CAI786561:CAJ786561 CKE786561:CKF786561 CUA786561:CUB786561 DDW786561:DDX786561 DNS786561:DNT786561 DXO786561:DXP786561 EHK786561:EHL786561 ERG786561:ERH786561 FBC786561:FBD786561 FKY786561:FKZ786561 FUU786561:FUV786561 GEQ786561:GER786561 GOM786561:GON786561 GYI786561:GYJ786561 HIE786561:HIF786561 HSA786561:HSB786561 IBW786561:IBX786561 ILS786561:ILT786561 IVO786561:IVP786561 JFK786561:JFL786561 JPG786561:JPH786561 JZC786561:JZD786561 KIY786561:KIZ786561 KSU786561:KSV786561 LCQ786561:LCR786561 LMM786561:LMN786561 LWI786561:LWJ786561 MGE786561:MGF786561 MQA786561:MQB786561 MZW786561:MZX786561 NJS786561:NJT786561 NTO786561:NTP786561 ODK786561:ODL786561 ONG786561:ONH786561 OXC786561:OXD786561 PGY786561:PGZ786561 PQU786561:PQV786561 QAQ786561:QAR786561 QKM786561:QKN786561 QUI786561:QUJ786561 REE786561:REF786561 ROA786561:ROB786561 RXW786561:RXX786561 SHS786561:SHT786561 SRO786561:SRP786561 TBK786561:TBL786561 TLG786561:TLH786561 TVC786561:TVD786561 UEY786561:UEZ786561 UOU786561:UOV786561 UYQ786561:UYR786561 VIM786561:VIN786561 VSI786561:VSJ786561 WCE786561:WCF786561 WMA786561:WMB786561 WVW786561:WVX786561 O852097:P852097 JK852097:JL852097 TG852097:TH852097 ADC852097:ADD852097 AMY852097:AMZ852097 AWU852097:AWV852097 BGQ852097:BGR852097 BQM852097:BQN852097 CAI852097:CAJ852097 CKE852097:CKF852097 CUA852097:CUB852097 DDW852097:DDX852097 DNS852097:DNT852097 DXO852097:DXP852097 EHK852097:EHL852097 ERG852097:ERH852097 FBC852097:FBD852097 FKY852097:FKZ852097 FUU852097:FUV852097 GEQ852097:GER852097 GOM852097:GON852097 GYI852097:GYJ852097 HIE852097:HIF852097 HSA852097:HSB852097 IBW852097:IBX852097 ILS852097:ILT852097 IVO852097:IVP852097 JFK852097:JFL852097 JPG852097:JPH852097 JZC852097:JZD852097 KIY852097:KIZ852097 KSU852097:KSV852097 LCQ852097:LCR852097 LMM852097:LMN852097 LWI852097:LWJ852097 MGE852097:MGF852097 MQA852097:MQB852097 MZW852097:MZX852097 NJS852097:NJT852097 NTO852097:NTP852097 ODK852097:ODL852097 ONG852097:ONH852097 OXC852097:OXD852097 PGY852097:PGZ852097 PQU852097:PQV852097 QAQ852097:QAR852097 QKM852097:QKN852097 QUI852097:QUJ852097 REE852097:REF852097 ROA852097:ROB852097 RXW852097:RXX852097 SHS852097:SHT852097 SRO852097:SRP852097 TBK852097:TBL852097 TLG852097:TLH852097 TVC852097:TVD852097 UEY852097:UEZ852097 UOU852097:UOV852097 UYQ852097:UYR852097 VIM852097:VIN852097 VSI852097:VSJ852097 WCE852097:WCF852097 WMA852097:WMB852097 WVW852097:WVX852097 O917633:P917633 JK917633:JL917633 TG917633:TH917633 ADC917633:ADD917633 AMY917633:AMZ917633 AWU917633:AWV917633 BGQ917633:BGR917633 BQM917633:BQN917633 CAI917633:CAJ917633 CKE917633:CKF917633 CUA917633:CUB917633 DDW917633:DDX917633 DNS917633:DNT917633 DXO917633:DXP917633 EHK917633:EHL917633 ERG917633:ERH917633 FBC917633:FBD917633 FKY917633:FKZ917633 FUU917633:FUV917633 GEQ917633:GER917633 GOM917633:GON917633 GYI917633:GYJ917633 HIE917633:HIF917633 HSA917633:HSB917633 IBW917633:IBX917633 ILS917633:ILT917633 IVO917633:IVP917633 JFK917633:JFL917633 JPG917633:JPH917633 JZC917633:JZD917633 KIY917633:KIZ917633 KSU917633:KSV917633 LCQ917633:LCR917633 LMM917633:LMN917633 LWI917633:LWJ917633 MGE917633:MGF917633 MQA917633:MQB917633 MZW917633:MZX917633 NJS917633:NJT917633 NTO917633:NTP917633 ODK917633:ODL917633 ONG917633:ONH917633 OXC917633:OXD917633 PGY917633:PGZ917633 PQU917633:PQV917633 QAQ917633:QAR917633 QKM917633:QKN917633 QUI917633:QUJ917633 REE917633:REF917633 ROA917633:ROB917633 RXW917633:RXX917633 SHS917633:SHT917633 SRO917633:SRP917633 TBK917633:TBL917633 TLG917633:TLH917633 TVC917633:TVD917633 UEY917633:UEZ917633 UOU917633:UOV917633 UYQ917633:UYR917633 VIM917633:VIN917633 VSI917633:VSJ917633 WCE917633:WCF917633 WMA917633:WMB917633 WVW917633:WVX917633 O983169:P983169 JK983169:JL983169 TG983169:TH983169 ADC983169:ADD983169 AMY983169:AMZ983169 AWU983169:AWV983169 BGQ983169:BGR983169 BQM983169:BQN983169 CAI983169:CAJ983169 CKE983169:CKF983169 CUA983169:CUB983169 DDW983169:DDX983169 DNS983169:DNT983169 DXO983169:DXP983169 EHK983169:EHL983169 ERG983169:ERH983169 FBC983169:FBD983169 FKY983169:FKZ983169 FUU983169:FUV983169 GEQ983169:GER983169 GOM983169:GON983169 GYI983169:GYJ983169 HIE983169:HIF983169 HSA983169:HSB983169 IBW983169:IBX983169 ILS983169:ILT983169 IVO983169:IVP983169 JFK983169:JFL983169 JPG983169:JPH983169 JZC983169:JZD983169 KIY983169:KIZ983169 KSU983169:KSV983169 LCQ983169:LCR983169 LMM983169:LMN983169 LWI983169:LWJ983169 MGE983169:MGF983169 MQA983169:MQB983169 MZW983169:MZX983169 NJS983169:NJT983169 NTO983169:NTP983169 ODK983169:ODL983169 ONG983169:ONH983169 OXC983169:OXD983169 PGY983169:PGZ983169 PQU983169:PQV983169 QAQ983169:QAR983169 QKM983169:QKN983169 QUI983169:QUJ983169 REE983169:REF983169 ROA983169:ROB983169 RXW983169:RXX983169 SHS983169:SHT983169 SRO983169:SRP983169 TBK983169:TBL983169 TLG983169:TLH983169 TVC983169:TVD983169 UEY983169:UEZ983169 UOU983169:UOV983169 UYQ983169:UYR983169 VIM983169:VIN983169 VSI983169:VSJ983169 WCE983169:WCF983169 WMA983169:WMB983169 WVW983169:WVX983169" xr:uid="{00000000-0002-0000-0D00-000004000000}">
      <formula1>$AM$127:$AM$129</formula1>
    </dataValidation>
    <dataValidation type="list" allowBlank="1" showInputMessage="1" showErrorMessage="1" sqref="P160:Q160" xr:uid="{38109009-655A-4D6D-A2DA-6DC702159C98}">
      <formula1>"○"</formula1>
    </dataValidation>
    <dataValidation type="list" allowBlank="1" showInputMessage="1" showErrorMessage="1" sqref="P162:Q162" xr:uid="{4289A0C1-0A5D-4C08-BB75-0994727EAB1C}">
      <formula1>"〇"</formula1>
    </dataValidation>
  </dataValidations>
  <pageMargins left="0.70866141732283472" right="0.70866141732283472" top="0.74803149606299213" bottom="0.74803149606299213" header="0.31496062992125984" footer="0.31496062992125984"/>
  <pageSetup paperSize="9" scale="92" fitToHeight="0" orientation="portrait" blackAndWhite="1" r:id="rId1"/>
  <rowBreaks count="3" manualBreakCount="3">
    <brk id="53" max="24" man="1"/>
    <brk id="71" max="24" man="1"/>
    <brk id="122" max="24" man="1"/>
  </rowBreaks>
  <drawing r:id="rId2"/>
  <extLst>
    <ext xmlns:x14="http://schemas.microsoft.com/office/spreadsheetml/2009/9/main" uri="{78C0D931-6437-407d-A8EE-F0AAD7539E65}">
      <x14:conditionalFormattings>
        <x14:conditionalFormatting xmlns:xm="http://schemas.microsoft.com/office/excel/2006/main">
          <x14:cfRule type="expression" priority="5" id="{90CDB143-785A-44CE-B6C0-2F387A7FA20E}">
            <xm:f>IF('第2号様式別紙2-1（臨床研修（医師）事業計画書）附表A1'!AJ17="入力不可",TRUE,FALSE)</xm:f>
            <x14:dxf>
              <fill>
                <patternFill>
                  <bgColor theme="1"/>
                </patternFill>
              </fill>
            </x14:dxf>
          </x14:cfRule>
          <xm:sqref>B48:D48</xm:sqref>
        </x14:conditionalFormatting>
        <x14:conditionalFormatting xmlns:xm="http://schemas.microsoft.com/office/excel/2006/main">
          <x14:cfRule type="expression" priority="3" id="{57CC15A5-8ACD-4F1C-8FF3-241327C04CF7}">
            <xm:f>IF('第2号様式別紙2-1（臨床研修（医師）事業計画書）附表A2'!AI17="入力不可",TRUE,FALSE)</xm:f>
            <x14:dxf>
              <fill>
                <patternFill>
                  <bgColor theme="1"/>
                </patternFill>
              </fill>
            </x14:dxf>
          </x14:cfRule>
          <xm:sqref>F48:H48</xm:sqref>
        </x14:conditionalFormatting>
        <x14:conditionalFormatting xmlns:xm="http://schemas.microsoft.com/office/excel/2006/main">
          <x14:cfRule type="expression" priority="13" id="{0AF11538-C767-4B4E-AB8C-F83C3281E7DF}">
            <xm:f>IF('第2号様式別紙2-1（臨床研修（医師）事業計画書）附表A1'!AJ17="入力不可",TRUE,FALSE)</xm:f>
            <x14:dxf>
              <fill>
                <patternFill>
                  <bgColor theme="1"/>
                </patternFill>
              </fill>
            </x14:dxf>
          </x14:cfRule>
          <xm:sqref>J39:M39</xm:sqref>
        </x14:conditionalFormatting>
        <x14:conditionalFormatting xmlns:xm="http://schemas.microsoft.com/office/excel/2006/main">
          <x14:cfRule type="expression" priority="11" id="{F009A288-94AA-49CE-9324-6571DFB69F46}">
            <xm:f>IF('第2号様式別紙2-1（臨床研修（医師）事業計画書）附表A2'!AI17="入力不可",TRUE,FALSE)</xm:f>
            <x14:dxf>
              <fill>
                <patternFill>
                  <bgColor theme="1"/>
                </patternFill>
              </fill>
            </x14:dxf>
          </x14:cfRule>
          <xm:sqref>J40:M40</xm:sqref>
        </x14:conditionalFormatting>
        <x14:conditionalFormatting xmlns:xm="http://schemas.microsoft.com/office/excel/2006/main">
          <x14:cfRule type="expression" priority="9" id="{A07062FF-5DEA-414B-A5BC-E43291E66076}">
            <xm:f>IF('第2号様式別紙2-1（臨床研修（医師）事業計画書）附表A1'!AJ17="入力不可",TRUE,FALSE)</xm:f>
            <x14:dxf>
              <fill>
                <patternFill>
                  <bgColor theme="1"/>
                </patternFill>
              </fill>
            </x14:dxf>
          </x14:cfRule>
          <xm:sqref>U39:X39</xm:sqref>
        </x14:conditionalFormatting>
        <x14:conditionalFormatting xmlns:xm="http://schemas.microsoft.com/office/excel/2006/main">
          <x14:cfRule type="expression" priority="7" id="{BCF225CD-DD6F-4143-9A34-563C22AF130D}">
            <xm:f>IF('第2号様式別紙2-1（臨床研修（医師）事業計画書）附表A2'!AI17="入力不可",TRUE,FALSE)</xm:f>
            <x14:dxf>
              <fill>
                <patternFill>
                  <bgColor theme="1"/>
                </patternFill>
              </fill>
            </x14:dxf>
          </x14:cfRule>
          <xm:sqref>U40:X40</xm:sqref>
        </x14:conditionalFormatting>
      </x14:conditionalFormattings>
    </ext>
    <ext xmlns:x14="http://schemas.microsoft.com/office/spreadsheetml/2009/9/main" uri="{CCE6A557-97BC-4b89-ADB6-D9C93CAAB3DF}">
      <x14:dataValidations xmlns:xm="http://schemas.microsoft.com/office/excel/2006/main" count="6">
        <x14:dataValidation type="custom" allowBlank="1" showInputMessage="1" showErrorMessage="1" xr:uid="{AB670910-1BFF-48EC-A036-4FF5BF9C0A5A}">
          <x14:formula1>
            <xm:f>IF('第2号様式別紙2-1（臨床研修（医師）事業計画書）附表A1'!AI17="入力不可",FALSE,TRUE)</xm:f>
          </x14:formula1>
          <xm:sqref>J39:M39</xm:sqref>
        </x14:dataValidation>
        <x14:dataValidation type="custom" allowBlank="1" showInputMessage="1" showErrorMessage="1" xr:uid="{2097CC05-B8B2-4FF7-8EEF-8DE3AEFBFC85}">
          <x14:formula1>
            <xm:f>IF('第2号様式別紙2-1（臨床研修（医師）事業計画書）附表A1'!AI17="入力不可",FALSE,TRUE)</xm:f>
          </x14:formula1>
          <xm:sqref>U39:X39</xm:sqref>
        </x14:dataValidation>
        <x14:dataValidation type="custom" allowBlank="1" showInputMessage="1" showErrorMessage="1" xr:uid="{1361A028-B80E-4694-9AE6-E68256C6CFB3}">
          <x14:formula1>
            <xm:f>IF('第2号様式別紙2-1（臨床研修（医師）事業計画書）附表A1'!AI17="入力不可",FALSE,TRUE)</xm:f>
          </x14:formula1>
          <xm:sqref>B48:D48</xm:sqref>
        </x14:dataValidation>
        <x14:dataValidation type="custom" allowBlank="1" showInputMessage="1" showErrorMessage="1" xr:uid="{61531553-20C4-44B6-90EE-398316F76694}">
          <x14:formula1>
            <xm:f>IF('第2号様式別紙2-1（臨床研修（医師）事業計画書）附表A2'!AI17="入力不可",FALSE,TRUE)</xm:f>
          </x14:formula1>
          <xm:sqref>J40:M40</xm:sqref>
        </x14:dataValidation>
        <x14:dataValidation type="custom" allowBlank="1" showInputMessage="1" showErrorMessage="1" xr:uid="{A6234182-E676-4AD2-A381-8440FF1EA333}">
          <x14:formula1>
            <xm:f>IF('第2号様式別紙2-1（臨床研修（医師）事業計画書）附表A2'!AI17="入力不可",FALSE,TRUE)</xm:f>
          </x14:formula1>
          <xm:sqref>U40:X40</xm:sqref>
        </x14:dataValidation>
        <x14:dataValidation type="custom" allowBlank="1" showInputMessage="1" showErrorMessage="1" xr:uid="{C307E659-6438-4A69-AFC3-5A0E4DEA4781}">
          <x14:formula1>
            <xm:f>IF('第2号様式別紙2-1（臨床研修（医師）事業計画書）附表A2'!AI17="入力不可",FALSE,TRUE)</xm:f>
          </x14:formula1>
          <xm:sqref>F48:H48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47C9B-1824-4F08-843F-B297BA3DD485}">
  <sheetPr>
    <tabColor rgb="FF00B050"/>
    <pageSetUpPr fitToPage="1"/>
  </sheetPr>
  <dimension ref="A1:X57"/>
  <sheetViews>
    <sheetView view="pageBreakPreview" zoomScaleNormal="100" zoomScaleSheetLayoutView="100" workbookViewId="0">
      <selection activeCell="AB7" sqref="AB7"/>
    </sheetView>
  </sheetViews>
  <sheetFormatPr defaultRowHeight="13.5"/>
  <cols>
    <col min="1" max="17" width="4.125" style="121" customWidth="1"/>
    <col min="18" max="20" width="4.75" style="121" customWidth="1"/>
    <col min="21" max="256" width="9" style="121"/>
    <col min="257" max="273" width="4.125" style="121" customWidth="1"/>
    <col min="274" max="276" width="4.75" style="121" customWidth="1"/>
    <col min="277" max="512" width="9" style="121"/>
    <col min="513" max="529" width="4.125" style="121" customWidth="1"/>
    <col min="530" max="532" width="4.75" style="121" customWidth="1"/>
    <col min="533" max="768" width="9" style="121"/>
    <col min="769" max="785" width="4.125" style="121" customWidth="1"/>
    <col min="786" max="788" width="4.75" style="121" customWidth="1"/>
    <col min="789" max="1024" width="9" style="121"/>
    <col min="1025" max="1041" width="4.125" style="121" customWidth="1"/>
    <col min="1042" max="1044" width="4.75" style="121" customWidth="1"/>
    <col min="1045" max="1280" width="9" style="121"/>
    <col min="1281" max="1297" width="4.125" style="121" customWidth="1"/>
    <col min="1298" max="1300" width="4.75" style="121" customWidth="1"/>
    <col min="1301" max="1536" width="9" style="121"/>
    <col min="1537" max="1553" width="4.125" style="121" customWidth="1"/>
    <col min="1554" max="1556" width="4.75" style="121" customWidth="1"/>
    <col min="1557" max="1792" width="9" style="121"/>
    <col min="1793" max="1809" width="4.125" style="121" customWidth="1"/>
    <col min="1810" max="1812" width="4.75" style="121" customWidth="1"/>
    <col min="1813" max="2048" width="9" style="121"/>
    <col min="2049" max="2065" width="4.125" style="121" customWidth="1"/>
    <col min="2066" max="2068" width="4.75" style="121" customWidth="1"/>
    <col min="2069" max="2304" width="9" style="121"/>
    <col min="2305" max="2321" width="4.125" style="121" customWidth="1"/>
    <col min="2322" max="2324" width="4.75" style="121" customWidth="1"/>
    <col min="2325" max="2560" width="9" style="121"/>
    <col min="2561" max="2577" width="4.125" style="121" customWidth="1"/>
    <col min="2578" max="2580" width="4.75" style="121" customWidth="1"/>
    <col min="2581" max="2816" width="9" style="121"/>
    <col min="2817" max="2833" width="4.125" style="121" customWidth="1"/>
    <col min="2834" max="2836" width="4.75" style="121" customWidth="1"/>
    <col min="2837" max="3072" width="9" style="121"/>
    <col min="3073" max="3089" width="4.125" style="121" customWidth="1"/>
    <col min="3090" max="3092" width="4.75" style="121" customWidth="1"/>
    <col min="3093" max="3328" width="9" style="121"/>
    <col min="3329" max="3345" width="4.125" style="121" customWidth="1"/>
    <col min="3346" max="3348" width="4.75" style="121" customWidth="1"/>
    <col min="3349" max="3584" width="9" style="121"/>
    <col min="3585" max="3601" width="4.125" style="121" customWidth="1"/>
    <col min="3602" max="3604" width="4.75" style="121" customWidth="1"/>
    <col min="3605" max="3840" width="9" style="121"/>
    <col min="3841" max="3857" width="4.125" style="121" customWidth="1"/>
    <col min="3858" max="3860" width="4.75" style="121" customWidth="1"/>
    <col min="3861" max="4096" width="9" style="121"/>
    <col min="4097" max="4113" width="4.125" style="121" customWidth="1"/>
    <col min="4114" max="4116" width="4.75" style="121" customWidth="1"/>
    <col min="4117" max="4352" width="9" style="121"/>
    <col min="4353" max="4369" width="4.125" style="121" customWidth="1"/>
    <col min="4370" max="4372" width="4.75" style="121" customWidth="1"/>
    <col min="4373" max="4608" width="9" style="121"/>
    <col min="4609" max="4625" width="4.125" style="121" customWidth="1"/>
    <col min="4626" max="4628" width="4.75" style="121" customWidth="1"/>
    <col min="4629" max="4864" width="9" style="121"/>
    <col min="4865" max="4881" width="4.125" style="121" customWidth="1"/>
    <col min="4882" max="4884" width="4.75" style="121" customWidth="1"/>
    <col min="4885" max="5120" width="9" style="121"/>
    <col min="5121" max="5137" width="4.125" style="121" customWidth="1"/>
    <col min="5138" max="5140" width="4.75" style="121" customWidth="1"/>
    <col min="5141" max="5376" width="9" style="121"/>
    <col min="5377" max="5393" width="4.125" style="121" customWidth="1"/>
    <col min="5394" max="5396" width="4.75" style="121" customWidth="1"/>
    <col min="5397" max="5632" width="9" style="121"/>
    <col min="5633" max="5649" width="4.125" style="121" customWidth="1"/>
    <col min="5650" max="5652" width="4.75" style="121" customWidth="1"/>
    <col min="5653" max="5888" width="9" style="121"/>
    <col min="5889" max="5905" width="4.125" style="121" customWidth="1"/>
    <col min="5906" max="5908" width="4.75" style="121" customWidth="1"/>
    <col min="5909" max="6144" width="9" style="121"/>
    <col min="6145" max="6161" width="4.125" style="121" customWidth="1"/>
    <col min="6162" max="6164" width="4.75" style="121" customWidth="1"/>
    <col min="6165" max="6400" width="9" style="121"/>
    <col min="6401" max="6417" width="4.125" style="121" customWidth="1"/>
    <col min="6418" max="6420" width="4.75" style="121" customWidth="1"/>
    <col min="6421" max="6656" width="9" style="121"/>
    <col min="6657" max="6673" width="4.125" style="121" customWidth="1"/>
    <col min="6674" max="6676" width="4.75" style="121" customWidth="1"/>
    <col min="6677" max="6912" width="9" style="121"/>
    <col min="6913" max="6929" width="4.125" style="121" customWidth="1"/>
    <col min="6930" max="6932" width="4.75" style="121" customWidth="1"/>
    <col min="6933" max="7168" width="9" style="121"/>
    <col min="7169" max="7185" width="4.125" style="121" customWidth="1"/>
    <col min="7186" max="7188" width="4.75" style="121" customWidth="1"/>
    <col min="7189" max="7424" width="9" style="121"/>
    <col min="7425" max="7441" width="4.125" style="121" customWidth="1"/>
    <col min="7442" max="7444" width="4.75" style="121" customWidth="1"/>
    <col min="7445" max="7680" width="9" style="121"/>
    <col min="7681" max="7697" width="4.125" style="121" customWidth="1"/>
    <col min="7698" max="7700" width="4.75" style="121" customWidth="1"/>
    <col min="7701" max="7936" width="9" style="121"/>
    <col min="7937" max="7953" width="4.125" style="121" customWidth="1"/>
    <col min="7954" max="7956" width="4.75" style="121" customWidth="1"/>
    <col min="7957" max="8192" width="9" style="121"/>
    <col min="8193" max="8209" width="4.125" style="121" customWidth="1"/>
    <col min="8210" max="8212" width="4.75" style="121" customWidth="1"/>
    <col min="8213" max="8448" width="9" style="121"/>
    <col min="8449" max="8465" width="4.125" style="121" customWidth="1"/>
    <col min="8466" max="8468" width="4.75" style="121" customWidth="1"/>
    <col min="8469" max="8704" width="9" style="121"/>
    <col min="8705" max="8721" width="4.125" style="121" customWidth="1"/>
    <col min="8722" max="8724" width="4.75" style="121" customWidth="1"/>
    <col min="8725" max="8960" width="9" style="121"/>
    <col min="8961" max="8977" width="4.125" style="121" customWidth="1"/>
    <col min="8978" max="8980" width="4.75" style="121" customWidth="1"/>
    <col min="8981" max="9216" width="9" style="121"/>
    <col min="9217" max="9233" width="4.125" style="121" customWidth="1"/>
    <col min="9234" max="9236" width="4.75" style="121" customWidth="1"/>
    <col min="9237" max="9472" width="9" style="121"/>
    <col min="9473" max="9489" width="4.125" style="121" customWidth="1"/>
    <col min="9490" max="9492" width="4.75" style="121" customWidth="1"/>
    <col min="9493" max="9728" width="9" style="121"/>
    <col min="9729" max="9745" width="4.125" style="121" customWidth="1"/>
    <col min="9746" max="9748" width="4.75" style="121" customWidth="1"/>
    <col min="9749" max="9984" width="9" style="121"/>
    <col min="9985" max="10001" width="4.125" style="121" customWidth="1"/>
    <col min="10002" max="10004" width="4.75" style="121" customWidth="1"/>
    <col min="10005" max="10240" width="9" style="121"/>
    <col min="10241" max="10257" width="4.125" style="121" customWidth="1"/>
    <col min="10258" max="10260" width="4.75" style="121" customWidth="1"/>
    <col min="10261" max="10496" width="9" style="121"/>
    <col min="10497" max="10513" width="4.125" style="121" customWidth="1"/>
    <col min="10514" max="10516" width="4.75" style="121" customWidth="1"/>
    <col min="10517" max="10752" width="9" style="121"/>
    <col min="10753" max="10769" width="4.125" style="121" customWidth="1"/>
    <col min="10770" max="10772" width="4.75" style="121" customWidth="1"/>
    <col min="10773" max="11008" width="9" style="121"/>
    <col min="11009" max="11025" width="4.125" style="121" customWidth="1"/>
    <col min="11026" max="11028" width="4.75" style="121" customWidth="1"/>
    <col min="11029" max="11264" width="9" style="121"/>
    <col min="11265" max="11281" width="4.125" style="121" customWidth="1"/>
    <col min="11282" max="11284" width="4.75" style="121" customWidth="1"/>
    <col min="11285" max="11520" width="9" style="121"/>
    <col min="11521" max="11537" width="4.125" style="121" customWidth="1"/>
    <col min="11538" max="11540" width="4.75" style="121" customWidth="1"/>
    <col min="11541" max="11776" width="9" style="121"/>
    <col min="11777" max="11793" width="4.125" style="121" customWidth="1"/>
    <col min="11794" max="11796" width="4.75" style="121" customWidth="1"/>
    <col min="11797" max="12032" width="9" style="121"/>
    <col min="12033" max="12049" width="4.125" style="121" customWidth="1"/>
    <col min="12050" max="12052" width="4.75" style="121" customWidth="1"/>
    <col min="12053" max="12288" width="9" style="121"/>
    <col min="12289" max="12305" width="4.125" style="121" customWidth="1"/>
    <col min="12306" max="12308" width="4.75" style="121" customWidth="1"/>
    <col min="12309" max="12544" width="9" style="121"/>
    <col min="12545" max="12561" width="4.125" style="121" customWidth="1"/>
    <col min="12562" max="12564" width="4.75" style="121" customWidth="1"/>
    <col min="12565" max="12800" width="9" style="121"/>
    <col min="12801" max="12817" width="4.125" style="121" customWidth="1"/>
    <col min="12818" max="12820" width="4.75" style="121" customWidth="1"/>
    <col min="12821" max="13056" width="9" style="121"/>
    <col min="13057" max="13073" width="4.125" style="121" customWidth="1"/>
    <col min="13074" max="13076" width="4.75" style="121" customWidth="1"/>
    <col min="13077" max="13312" width="9" style="121"/>
    <col min="13313" max="13329" width="4.125" style="121" customWidth="1"/>
    <col min="13330" max="13332" width="4.75" style="121" customWidth="1"/>
    <col min="13333" max="13568" width="9" style="121"/>
    <col min="13569" max="13585" width="4.125" style="121" customWidth="1"/>
    <col min="13586" max="13588" width="4.75" style="121" customWidth="1"/>
    <col min="13589" max="13824" width="9" style="121"/>
    <col min="13825" max="13841" width="4.125" style="121" customWidth="1"/>
    <col min="13842" max="13844" width="4.75" style="121" customWidth="1"/>
    <col min="13845" max="14080" width="9" style="121"/>
    <col min="14081" max="14097" width="4.125" style="121" customWidth="1"/>
    <col min="14098" max="14100" width="4.75" style="121" customWidth="1"/>
    <col min="14101" max="14336" width="9" style="121"/>
    <col min="14337" max="14353" width="4.125" style="121" customWidth="1"/>
    <col min="14354" max="14356" width="4.75" style="121" customWidth="1"/>
    <col min="14357" max="14592" width="9" style="121"/>
    <col min="14593" max="14609" width="4.125" style="121" customWidth="1"/>
    <col min="14610" max="14612" width="4.75" style="121" customWidth="1"/>
    <col min="14613" max="14848" width="9" style="121"/>
    <col min="14849" max="14865" width="4.125" style="121" customWidth="1"/>
    <col min="14866" max="14868" width="4.75" style="121" customWidth="1"/>
    <col min="14869" max="15104" width="9" style="121"/>
    <col min="15105" max="15121" width="4.125" style="121" customWidth="1"/>
    <col min="15122" max="15124" width="4.75" style="121" customWidth="1"/>
    <col min="15125" max="15360" width="9" style="121"/>
    <col min="15361" max="15377" width="4.125" style="121" customWidth="1"/>
    <col min="15378" max="15380" width="4.75" style="121" customWidth="1"/>
    <col min="15381" max="15616" width="9" style="121"/>
    <col min="15617" max="15633" width="4.125" style="121" customWidth="1"/>
    <col min="15634" max="15636" width="4.75" style="121" customWidth="1"/>
    <col min="15637" max="15872" width="9" style="121"/>
    <col min="15873" max="15889" width="4.125" style="121" customWidth="1"/>
    <col min="15890" max="15892" width="4.75" style="121" customWidth="1"/>
    <col min="15893" max="16128" width="9" style="121"/>
    <col min="16129" max="16145" width="4.125" style="121" customWidth="1"/>
    <col min="16146" max="16148" width="4.75" style="121" customWidth="1"/>
    <col min="16149" max="16384" width="9" style="121"/>
  </cols>
  <sheetData>
    <row r="1" spans="1:24" ht="15" thickBot="1">
      <c r="A1" s="123" t="s">
        <v>636</v>
      </c>
      <c r="B1" s="299"/>
    </row>
    <row r="2" spans="1:24" ht="14.25" thickBot="1">
      <c r="A2" s="123"/>
      <c r="V2" s="632">
        <v>0</v>
      </c>
      <c r="W2" s="121" t="s">
        <v>637</v>
      </c>
    </row>
    <row r="3" spans="1:24">
      <c r="Q3" s="633"/>
      <c r="R3" s="633"/>
      <c r="S3" s="633"/>
      <c r="T3" s="634" t="s">
        <v>604</v>
      </c>
    </row>
    <row r="4" spans="1:24">
      <c r="Q4" s="633"/>
      <c r="R4" s="633"/>
      <c r="S4" s="633"/>
      <c r="T4" s="634" t="s">
        <v>605</v>
      </c>
    </row>
    <row r="7" spans="1:24">
      <c r="A7" s="123" t="str">
        <f>VLOOKUP($V$2,$U$7:$X$10,2,0)</f>
        <v>　              　    　殿</v>
      </c>
      <c r="U7" s="121">
        <v>0</v>
      </c>
      <c r="V7" s="121" t="s">
        <v>638</v>
      </c>
      <c r="X7" s="121" t="s">
        <v>639</v>
      </c>
    </row>
    <row r="8" spans="1:24">
      <c r="U8" s="121">
        <v>1</v>
      </c>
      <c r="V8" s="121" t="s">
        <v>43</v>
      </c>
      <c r="X8" s="121" t="s">
        <v>640</v>
      </c>
    </row>
    <row r="9" spans="1:24">
      <c r="U9" s="121">
        <v>2</v>
      </c>
      <c r="V9" s="121" t="s">
        <v>56</v>
      </c>
      <c r="X9" s="121" t="s">
        <v>641</v>
      </c>
    </row>
    <row r="10" spans="1:24">
      <c r="N10" s="635" t="s">
        <v>607</v>
      </c>
      <c r="O10" s="633"/>
      <c r="P10" s="633"/>
      <c r="Q10" s="633"/>
      <c r="R10" s="633"/>
      <c r="S10" s="633"/>
      <c r="T10" s="633"/>
      <c r="U10" s="121">
        <v>3</v>
      </c>
      <c r="V10" s="121" t="s">
        <v>642</v>
      </c>
      <c r="X10" s="121" t="s">
        <v>641</v>
      </c>
    </row>
    <row r="11" spans="1:24">
      <c r="N11" s="635" t="s">
        <v>608</v>
      </c>
      <c r="O11" s="633"/>
      <c r="P11" s="633"/>
      <c r="Q11" s="633"/>
      <c r="R11" s="633"/>
      <c r="S11" s="633"/>
      <c r="T11" s="633"/>
    </row>
    <row r="12" spans="1:24">
      <c r="N12" s="635" t="s">
        <v>643</v>
      </c>
      <c r="O12" s="633"/>
      <c r="P12" s="633"/>
      <c r="Q12" s="633"/>
      <c r="R12" s="633"/>
      <c r="S12" s="633"/>
      <c r="T12" s="633"/>
    </row>
    <row r="17" spans="1:20">
      <c r="A17" s="1371" t="s">
        <v>610</v>
      </c>
      <c r="B17" s="1371"/>
      <c r="C17" s="1371"/>
      <c r="D17" s="1371"/>
      <c r="E17" s="1371"/>
      <c r="F17" s="1371"/>
      <c r="G17" s="1371"/>
      <c r="H17" s="1371"/>
      <c r="I17" s="1371"/>
      <c r="J17" s="1371"/>
      <c r="K17" s="1371"/>
      <c r="L17" s="1371"/>
      <c r="M17" s="1371"/>
      <c r="N17" s="1371"/>
      <c r="O17" s="1371"/>
      <c r="P17" s="1371"/>
      <c r="Q17" s="1371"/>
      <c r="R17" s="1371"/>
      <c r="S17" s="1371"/>
      <c r="T17" s="1371"/>
    </row>
    <row r="22" spans="1:20">
      <c r="B22" s="122"/>
    </row>
    <row r="23" spans="1:20">
      <c r="B23" s="1372" t="s">
        <v>644</v>
      </c>
      <c r="C23" s="1372"/>
      <c r="D23" s="1372"/>
      <c r="E23" s="1372"/>
      <c r="F23" s="1372"/>
      <c r="G23" s="1372"/>
      <c r="H23" s="1372"/>
      <c r="I23" s="1372"/>
      <c r="J23" s="1372"/>
      <c r="K23" s="1372"/>
      <c r="L23" s="1372"/>
      <c r="M23" s="121" t="s">
        <v>612</v>
      </c>
    </row>
    <row r="24" spans="1:20">
      <c r="B24" s="121" t="str">
        <f>CONCATENATE(VLOOKUP(V2,$U$7:$X$10,4,0),"について、当該交付要綱第５の（９）の規定に基づき")</f>
        <v xml:space="preserve">                           補助金について、当該交付要綱第５の（９）の規定に基づき</v>
      </c>
      <c r="C24" s="122"/>
      <c r="D24" s="122"/>
      <c r="E24" s="122"/>
      <c r="F24" s="122"/>
      <c r="G24" s="122"/>
      <c r="H24" s="122"/>
      <c r="I24" s="122"/>
      <c r="J24" s="122"/>
      <c r="K24" s="122"/>
      <c r="L24" s="122"/>
      <c r="M24" s="122"/>
      <c r="N24" s="122"/>
      <c r="O24" s="122"/>
      <c r="P24" s="122"/>
    </row>
    <row r="25" spans="1:20">
      <c r="B25" s="1373" t="s">
        <v>614</v>
      </c>
      <c r="C25" s="1373"/>
      <c r="D25" s="1373"/>
      <c r="E25" s="1373"/>
      <c r="F25" s="1373"/>
      <c r="G25" s="1373"/>
      <c r="H25" s="1373"/>
      <c r="I25" s="1373"/>
      <c r="J25" s="1373"/>
      <c r="K25" s="1373"/>
      <c r="L25" s="1373"/>
      <c r="M25" s="1373"/>
      <c r="N25" s="1373"/>
      <c r="O25" s="1373"/>
      <c r="P25" s="1373"/>
      <c r="Q25" s="1373"/>
      <c r="R25" s="1373"/>
    </row>
    <row r="26" spans="1:20">
      <c r="B26" s="123"/>
    </row>
    <row r="29" spans="1:20">
      <c r="B29" s="123" t="s">
        <v>645</v>
      </c>
    </row>
    <row r="30" spans="1:20">
      <c r="B30" s="121" t="s">
        <v>646</v>
      </c>
    </row>
    <row r="31" spans="1:20">
      <c r="B31" s="123"/>
    </row>
    <row r="32" spans="1:20">
      <c r="B32" s="123"/>
      <c r="O32" s="256" t="s">
        <v>618</v>
      </c>
      <c r="P32" s="1370"/>
      <c r="Q32" s="1370"/>
      <c r="R32" s="1370"/>
      <c r="S32" s="121" t="s">
        <v>619</v>
      </c>
    </row>
    <row r="35" spans="2:19">
      <c r="B35" s="121" t="s">
        <v>647</v>
      </c>
    </row>
    <row r="37" spans="2:19">
      <c r="O37" s="256" t="s">
        <v>618</v>
      </c>
      <c r="P37" s="1370"/>
      <c r="Q37" s="1370"/>
      <c r="R37" s="1370"/>
      <c r="S37" s="121" t="s">
        <v>619</v>
      </c>
    </row>
    <row r="40" spans="2:19">
      <c r="B40" s="123" t="s">
        <v>648</v>
      </c>
    </row>
    <row r="41" spans="2:19">
      <c r="B41" s="121" t="s">
        <v>649</v>
      </c>
    </row>
    <row r="42" spans="2:19">
      <c r="B42" s="123"/>
    </row>
    <row r="43" spans="2:19">
      <c r="O43" s="256" t="s">
        <v>618</v>
      </c>
      <c r="P43" s="1370"/>
      <c r="Q43" s="1370"/>
      <c r="R43" s="1370"/>
      <c r="S43" s="257" t="s">
        <v>619</v>
      </c>
    </row>
    <row r="46" spans="2:19">
      <c r="B46" s="123" t="s">
        <v>650</v>
      </c>
    </row>
    <row r="47" spans="2:19">
      <c r="B47" s="123"/>
    </row>
    <row r="48" spans="2:19">
      <c r="B48" s="123"/>
      <c r="O48" s="256" t="s">
        <v>618</v>
      </c>
      <c r="P48" s="1370"/>
      <c r="Q48" s="1370"/>
      <c r="R48" s="1370"/>
      <c r="S48" s="257" t="s">
        <v>619</v>
      </c>
    </row>
    <row r="49" spans="2:2">
      <c r="B49" s="123"/>
    </row>
    <row r="50" spans="2:2">
      <c r="B50" s="123"/>
    </row>
    <row r="51" spans="2:2">
      <c r="B51" s="124" t="s">
        <v>651</v>
      </c>
    </row>
    <row r="52" spans="2:2">
      <c r="B52" s="124" t="s">
        <v>652</v>
      </c>
    </row>
    <row r="53" spans="2:2">
      <c r="B53" s="124" t="s">
        <v>653</v>
      </c>
    </row>
    <row r="54" spans="2:2">
      <c r="B54" s="123" t="s">
        <v>616</v>
      </c>
    </row>
    <row r="56" spans="2:2">
      <c r="B56" s="258" t="s">
        <v>625</v>
      </c>
    </row>
    <row r="57" spans="2:2">
      <c r="B57" s="258" t="s">
        <v>626</v>
      </c>
    </row>
  </sheetData>
  <mergeCells count="7">
    <mergeCell ref="P48:R48"/>
    <mergeCell ref="A17:T17"/>
    <mergeCell ref="B23:L23"/>
    <mergeCell ref="B25:R25"/>
    <mergeCell ref="P32:R32"/>
    <mergeCell ref="P37:R37"/>
    <mergeCell ref="P43:R43"/>
  </mergeCells>
  <phoneticPr fontId="4"/>
  <dataValidations count="1">
    <dataValidation type="list" allowBlank="1" showInputMessage="1" showErrorMessage="1" sqref="V2" xr:uid="{AEA0F38D-624D-4DAF-811F-38C6019CC19C}">
      <formula1>$U$7:$U$10</formula1>
    </dataValidation>
  </dataValidations>
  <printOptions horizontalCentered="1"/>
  <pageMargins left="0.7" right="0.7" top="0.75" bottom="0.75" header="0.3" footer="0.3"/>
  <pageSetup paperSize="9" orientation="portrait" blackAndWhite="1" errors="blank"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96434-BDCE-4D4C-81D9-5A3238BED5F7}">
  <sheetPr>
    <tabColor theme="1"/>
  </sheetPr>
  <dimension ref="A1"/>
  <sheetViews>
    <sheetView workbookViewId="0">
      <selection activeCell="AB7" sqref="AB7"/>
    </sheetView>
  </sheetViews>
  <sheetFormatPr defaultRowHeight="13.5"/>
  <sheetData/>
  <phoneticPr fontId="4"/>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D6C45-EF30-46FD-BF25-03E7932E36DF}">
  <sheetPr>
    <tabColor rgb="FFFFC000"/>
    <pageSetUpPr fitToPage="1"/>
  </sheetPr>
  <dimension ref="A1:L32"/>
  <sheetViews>
    <sheetView view="pageBreakPreview" zoomScaleNormal="100" zoomScaleSheetLayoutView="100" workbookViewId="0">
      <selection activeCell="F13" sqref="F13"/>
    </sheetView>
  </sheetViews>
  <sheetFormatPr defaultColWidth="9" defaultRowHeight="13.5"/>
  <cols>
    <col min="1" max="1" width="9" style="71"/>
    <col min="2" max="2" width="4.875" style="71" customWidth="1"/>
    <col min="3" max="10" width="9" style="71"/>
    <col min="11" max="11" width="12.125" style="71" customWidth="1"/>
    <col min="12" max="12" width="47.75" style="71" customWidth="1"/>
    <col min="13" max="16384" width="9" style="71"/>
  </cols>
  <sheetData>
    <row r="1" spans="1:12" ht="15" thickBot="1">
      <c r="A1" s="71" t="s">
        <v>654</v>
      </c>
      <c r="B1" s="298"/>
    </row>
    <row r="2" spans="1:12" ht="14.25" thickBot="1">
      <c r="H2" s="1374" t="s">
        <v>123</v>
      </c>
      <c r="I2" s="1374"/>
      <c r="K2" s="250" t="s">
        <v>124</v>
      </c>
      <c r="L2" s="251" t="s">
        <v>118</v>
      </c>
    </row>
    <row r="3" spans="1:12">
      <c r="H3" s="1374" t="s">
        <v>655</v>
      </c>
      <c r="I3" s="1374"/>
    </row>
    <row r="5" spans="1:12">
      <c r="A5" s="71" t="s">
        <v>737</v>
      </c>
    </row>
    <row r="8" spans="1:12">
      <c r="F8" s="71" t="s">
        <v>126</v>
      </c>
      <c r="G8" s="881"/>
      <c r="H8" s="881"/>
      <c r="I8" s="881"/>
    </row>
    <row r="9" spans="1:12">
      <c r="F9" s="71" t="s">
        <v>656</v>
      </c>
      <c r="G9" s="881"/>
      <c r="H9" s="881"/>
      <c r="I9" s="881"/>
    </row>
    <row r="16" spans="1:12">
      <c r="B16" s="1375"/>
      <c r="C16" s="1375"/>
      <c r="D16" s="71" t="s">
        <v>738</v>
      </c>
    </row>
    <row r="17" spans="1:9">
      <c r="A17" s="71" t="s">
        <v>657</v>
      </c>
    </row>
    <row r="23" spans="1:9">
      <c r="A23" s="883" t="s">
        <v>658</v>
      </c>
      <c r="B23" s="883"/>
      <c r="C23" s="883"/>
      <c r="D23" s="883"/>
      <c r="E23" s="883"/>
      <c r="F23" s="883"/>
      <c r="G23" s="883"/>
      <c r="H23" s="883"/>
      <c r="I23" s="883"/>
    </row>
    <row r="24" spans="1:9">
      <c r="A24" s="71" t="s">
        <v>659</v>
      </c>
    </row>
    <row r="28" spans="1:9">
      <c r="B28" s="71" t="s">
        <v>660</v>
      </c>
    </row>
    <row r="30" spans="1:9">
      <c r="B30" s="71" t="s">
        <v>661</v>
      </c>
    </row>
    <row r="32" spans="1:9">
      <c r="B32" s="71" t="s">
        <v>662</v>
      </c>
    </row>
  </sheetData>
  <mergeCells count="6">
    <mergeCell ref="A23:I23"/>
    <mergeCell ref="H2:I2"/>
    <mergeCell ref="H3:I3"/>
    <mergeCell ref="G8:I8"/>
    <mergeCell ref="G9:I9"/>
    <mergeCell ref="B16:C16"/>
  </mergeCells>
  <phoneticPr fontId="4"/>
  <conditionalFormatting sqref="G8:G9 B16:C16">
    <cfRule type="containsBlanks" dxfId="72" priority="1">
      <formula>LEN(TRIM(B8))=0</formula>
    </cfRule>
  </conditionalFormatting>
  <printOptions horizontalCentered="1"/>
  <pageMargins left="0.23622047244094491" right="0.23622047244094491" top="0.74803149606299213" bottom="0.74803149606299213" header="0.31496062992125984" footer="0.31496062992125984"/>
  <pageSetup paperSize="9" orientation="portrait" blackAndWhite="1" errors="blank"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400C6-139A-4E31-843D-E68D4DEB9862}">
  <sheetPr>
    <tabColor rgb="FFFFC000"/>
    <pageSetUpPr fitToPage="1"/>
  </sheetPr>
  <dimension ref="B1:P95"/>
  <sheetViews>
    <sheetView view="pageBreakPreview" topLeftCell="B1" zoomScale="85" zoomScaleNormal="100" zoomScaleSheetLayoutView="85" workbookViewId="0">
      <selection activeCell="B83" sqref="B83:D83"/>
    </sheetView>
  </sheetViews>
  <sheetFormatPr defaultRowHeight="13.5" outlineLevelCol="1"/>
  <cols>
    <col min="1" max="1" width="3.625" style="306" customWidth="1"/>
    <col min="2" max="2" width="24.625" style="306" customWidth="1"/>
    <col min="3" max="15" width="12.875" style="306" customWidth="1"/>
    <col min="16" max="16" width="11.875" style="306" customWidth="1" outlineLevel="1"/>
    <col min="17" max="260" width="9" style="306"/>
    <col min="261" max="261" width="14.375" style="306" customWidth="1"/>
    <col min="262" max="270" width="9.125" style="306" customWidth="1"/>
    <col min="271" max="271" width="12" style="306" customWidth="1"/>
    <col min="272" max="272" width="11.875" style="306" customWidth="1"/>
    <col min="273" max="516" width="9" style="306"/>
    <col min="517" max="517" width="14.375" style="306" customWidth="1"/>
    <col min="518" max="526" width="9.125" style="306" customWidth="1"/>
    <col min="527" max="527" width="12" style="306" customWidth="1"/>
    <col min="528" max="528" width="11.875" style="306" customWidth="1"/>
    <col min="529" max="772" width="9" style="306"/>
    <col min="773" max="773" width="14.375" style="306" customWidth="1"/>
    <col min="774" max="782" width="9.125" style="306" customWidth="1"/>
    <col min="783" max="783" width="12" style="306" customWidth="1"/>
    <col min="784" max="784" width="11.875" style="306" customWidth="1"/>
    <col min="785" max="1028" width="9" style="306"/>
    <col min="1029" max="1029" width="14.375" style="306" customWidth="1"/>
    <col min="1030" max="1038" width="9.125" style="306" customWidth="1"/>
    <col min="1039" max="1039" width="12" style="306" customWidth="1"/>
    <col min="1040" max="1040" width="11.875" style="306" customWidth="1"/>
    <col min="1041" max="1284" width="9" style="306"/>
    <col min="1285" max="1285" width="14.375" style="306" customWidth="1"/>
    <col min="1286" max="1294" width="9.125" style="306" customWidth="1"/>
    <col min="1295" max="1295" width="12" style="306" customWidth="1"/>
    <col min="1296" max="1296" width="11.875" style="306" customWidth="1"/>
    <col min="1297" max="1540" width="9" style="306"/>
    <col min="1541" max="1541" width="14.375" style="306" customWidth="1"/>
    <col min="1542" max="1550" width="9.125" style="306" customWidth="1"/>
    <col min="1551" max="1551" width="12" style="306" customWidth="1"/>
    <col min="1552" max="1552" width="11.875" style="306" customWidth="1"/>
    <col min="1553" max="1796" width="9" style="306"/>
    <col min="1797" max="1797" width="14.375" style="306" customWidth="1"/>
    <col min="1798" max="1806" width="9.125" style="306" customWidth="1"/>
    <col min="1807" max="1807" width="12" style="306" customWidth="1"/>
    <col min="1808" max="1808" width="11.875" style="306" customWidth="1"/>
    <col min="1809" max="2052" width="9" style="306"/>
    <col min="2053" max="2053" width="14.375" style="306" customWidth="1"/>
    <col min="2054" max="2062" width="9.125" style="306" customWidth="1"/>
    <col min="2063" max="2063" width="12" style="306" customWidth="1"/>
    <col min="2064" max="2064" width="11.875" style="306" customWidth="1"/>
    <col min="2065" max="2308" width="9" style="306"/>
    <col min="2309" max="2309" width="14.375" style="306" customWidth="1"/>
    <col min="2310" max="2318" width="9.125" style="306" customWidth="1"/>
    <col min="2319" max="2319" width="12" style="306" customWidth="1"/>
    <col min="2320" max="2320" width="11.875" style="306" customWidth="1"/>
    <col min="2321" max="2564" width="9" style="306"/>
    <col min="2565" max="2565" width="14.375" style="306" customWidth="1"/>
    <col min="2566" max="2574" width="9.125" style="306" customWidth="1"/>
    <col min="2575" max="2575" width="12" style="306" customWidth="1"/>
    <col min="2576" max="2576" width="11.875" style="306" customWidth="1"/>
    <col min="2577" max="2820" width="9" style="306"/>
    <col min="2821" max="2821" width="14.375" style="306" customWidth="1"/>
    <col min="2822" max="2830" width="9.125" style="306" customWidth="1"/>
    <col min="2831" max="2831" width="12" style="306" customWidth="1"/>
    <col min="2832" max="2832" width="11.875" style="306" customWidth="1"/>
    <col min="2833" max="3076" width="9" style="306"/>
    <col min="3077" max="3077" width="14.375" style="306" customWidth="1"/>
    <col min="3078" max="3086" width="9.125" style="306" customWidth="1"/>
    <col min="3087" max="3087" width="12" style="306" customWidth="1"/>
    <col min="3088" max="3088" width="11.875" style="306" customWidth="1"/>
    <col min="3089" max="3332" width="9" style="306"/>
    <col min="3333" max="3333" width="14.375" style="306" customWidth="1"/>
    <col min="3334" max="3342" width="9.125" style="306" customWidth="1"/>
    <col min="3343" max="3343" width="12" style="306" customWidth="1"/>
    <col min="3344" max="3344" width="11.875" style="306" customWidth="1"/>
    <col min="3345" max="3588" width="9" style="306"/>
    <col min="3589" max="3589" width="14.375" style="306" customWidth="1"/>
    <col min="3590" max="3598" width="9.125" style="306" customWidth="1"/>
    <col min="3599" max="3599" width="12" style="306" customWidth="1"/>
    <col min="3600" max="3600" width="11.875" style="306" customWidth="1"/>
    <col min="3601" max="3844" width="9" style="306"/>
    <col min="3845" max="3845" width="14.375" style="306" customWidth="1"/>
    <col min="3846" max="3854" width="9.125" style="306" customWidth="1"/>
    <col min="3855" max="3855" width="12" style="306" customWidth="1"/>
    <col min="3856" max="3856" width="11.875" style="306" customWidth="1"/>
    <col min="3857" max="4100" width="9" style="306"/>
    <col min="4101" max="4101" width="14.375" style="306" customWidth="1"/>
    <col min="4102" max="4110" width="9.125" style="306" customWidth="1"/>
    <col min="4111" max="4111" width="12" style="306" customWidth="1"/>
    <col min="4112" max="4112" width="11.875" style="306" customWidth="1"/>
    <col min="4113" max="4356" width="9" style="306"/>
    <col min="4357" max="4357" width="14.375" style="306" customWidth="1"/>
    <col min="4358" max="4366" width="9.125" style="306" customWidth="1"/>
    <col min="4367" max="4367" width="12" style="306" customWidth="1"/>
    <col min="4368" max="4368" width="11.875" style="306" customWidth="1"/>
    <col min="4369" max="4612" width="9" style="306"/>
    <col min="4613" max="4613" width="14.375" style="306" customWidth="1"/>
    <col min="4614" max="4622" width="9.125" style="306" customWidth="1"/>
    <col min="4623" max="4623" width="12" style="306" customWidth="1"/>
    <col min="4624" max="4624" width="11.875" style="306" customWidth="1"/>
    <col min="4625" max="4868" width="9" style="306"/>
    <col min="4869" max="4869" width="14.375" style="306" customWidth="1"/>
    <col min="4870" max="4878" width="9.125" style="306" customWidth="1"/>
    <col min="4879" max="4879" width="12" style="306" customWidth="1"/>
    <col min="4880" max="4880" width="11.875" style="306" customWidth="1"/>
    <col min="4881" max="5124" width="9" style="306"/>
    <col min="5125" max="5125" width="14.375" style="306" customWidth="1"/>
    <col min="5126" max="5134" width="9.125" style="306" customWidth="1"/>
    <col min="5135" max="5135" width="12" style="306" customWidth="1"/>
    <col min="5136" max="5136" width="11.875" style="306" customWidth="1"/>
    <col min="5137" max="5380" width="9" style="306"/>
    <col min="5381" max="5381" width="14.375" style="306" customWidth="1"/>
    <col min="5382" max="5390" width="9.125" style="306" customWidth="1"/>
    <col min="5391" max="5391" width="12" style="306" customWidth="1"/>
    <col min="5392" max="5392" width="11.875" style="306" customWidth="1"/>
    <col min="5393" max="5636" width="9" style="306"/>
    <col min="5637" max="5637" width="14.375" style="306" customWidth="1"/>
    <col min="5638" max="5646" width="9.125" style="306" customWidth="1"/>
    <col min="5647" max="5647" width="12" style="306" customWidth="1"/>
    <col min="5648" max="5648" width="11.875" style="306" customWidth="1"/>
    <col min="5649" max="5892" width="9" style="306"/>
    <col min="5893" max="5893" width="14.375" style="306" customWidth="1"/>
    <col min="5894" max="5902" width="9.125" style="306" customWidth="1"/>
    <col min="5903" max="5903" width="12" style="306" customWidth="1"/>
    <col min="5904" max="5904" width="11.875" style="306" customWidth="1"/>
    <col min="5905" max="6148" width="9" style="306"/>
    <col min="6149" max="6149" width="14.375" style="306" customWidth="1"/>
    <col min="6150" max="6158" width="9.125" style="306" customWidth="1"/>
    <col min="6159" max="6159" width="12" style="306" customWidth="1"/>
    <col min="6160" max="6160" width="11.875" style="306" customWidth="1"/>
    <col min="6161" max="6404" width="9" style="306"/>
    <col min="6405" max="6405" width="14.375" style="306" customWidth="1"/>
    <col min="6406" max="6414" width="9.125" style="306" customWidth="1"/>
    <col min="6415" max="6415" width="12" style="306" customWidth="1"/>
    <col min="6416" max="6416" width="11.875" style="306" customWidth="1"/>
    <col min="6417" max="6660" width="9" style="306"/>
    <col min="6661" max="6661" width="14.375" style="306" customWidth="1"/>
    <col min="6662" max="6670" width="9.125" style="306" customWidth="1"/>
    <col min="6671" max="6671" width="12" style="306" customWidth="1"/>
    <col min="6672" max="6672" width="11.875" style="306" customWidth="1"/>
    <col min="6673" max="6916" width="9" style="306"/>
    <col min="6917" max="6917" width="14.375" style="306" customWidth="1"/>
    <col min="6918" max="6926" width="9.125" style="306" customWidth="1"/>
    <col min="6927" max="6927" width="12" style="306" customWidth="1"/>
    <col min="6928" max="6928" width="11.875" style="306" customWidth="1"/>
    <col min="6929" max="7172" width="9" style="306"/>
    <col min="7173" max="7173" width="14.375" style="306" customWidth="1"/>
    <col min="7174" max="7182" width="9.125" style="306" customWidth="1"/>
    <col min="7183" max="7183" width="12" style="306" customWidth="1"/>
    <col min="7184" max="7184" width="11.875" style="306" customWidth="1"/>
    <col min="7185" max="7428" width="9" style="306"/>
    <col min="7429" max="7429" width="14.375" style="306" customWidth="1"/>
    <col min="7430" max="7438" width="9.125" style="306" customWidth="1"/>
    <col min="7439" max="7439" width="12" style="306" customWidth="1"/>
    <col min="7440" max="7440" width="11.875" style="306" customWidth="1"/>
    <col min="7441" max="7684" width="9" style="306"/>
    <col min="7685" max="7685" width="14.375" style="306" customWidth="1"/>
    <col min="7686" max="7694" width="9.125" style="306" customWidth="1"/>
    <col min="7695" max="7695" width="12" style="306" customWidth="1"/>
    <col min="7696" max="7696" width="11.875" style="306" customWidth="1"/>
    <col min="7697" max="7940" width="9" style="306"/>
    <col min="7941" max="7941" width="14.375" style="306" customWidth="1"/>
    <col min="7942" max="7950" width="9.125" style="306" customWidth="1"/>
    <col min="7951" max="7951" width="12" style="306" customWidth="1"/>
    <col min="7952" max="7952" width="11.875" style="306" customWidth="1"/>
    <col min="7953" max="8196" width="9" style="306"/>
    <col min="8197" max="8197" width="14.375" style="306" customWidth="1"/>
    <col min="8198" max="8206" width="9.125" style="306" customWidth="1"/>
    <col min="8207" max="8207" width="12" style="306" customWidth="1"/>
    <col min="8208" max="8208" width="11.875" style="306" customWidth="1"/>
    <col min="8209" max="8452" width="9" style="306"/>
    <col min="8453" max="8453" width="14.375" style="306" customWidth="1"/>
    <col min="8454" max="8462" width="9.125" style="306" customWidth="1"/>
    <col min="8463" max="8463" width="12" style="306" customWidth="1"/>
    <col min="8464" max="8464" width="11.875" style="306" customWidth="1"/>
    <col min="8465" max="8708" width="9" style="306"/>
    <col min="8709" max="8709" width="14.375" style="306" customWidth="1"/>
    <col min="8710" max="8718" width="9.125" style="306" customWidth="1"/>
    <col min="8719" max="8719" width="12" style="306" customWidth="1"/>
    <col min="8720" max="8720" width="11.875" style="306" customWidth="1"/>
    <col min="8721" max="8964" width="9" style="306"/>
    <col min="8965" max="8965" width="14.375" style="306" customWidth="1"/>
    <col min="8966" max="8974" width="9.125" style="306" customWidth="1"/>
    <col min="8975" max="8975" width="12" style="306" customWidth="1"/>
    <col min="8976" max="8976" width="11.875" style="306" customWidth="1"/>
    <col min="8977" max="9220" width="9" style="306"/>
    <col min="9221" max="9221" width="14.375" style="306" customWidth="1"/>
    <col min="9222" max="9230" width="9.125" style="306" customWidth="1"/>
    <col min="9231" max="9231" width="12" style="306" customWidth="1"/>
    <col min="9232" max="9232" width="11.875" style="306" customWidth="1"/>
    <col min="9233" max="9476" width="9" style="306"/>
    <col min="9477" max="9477" width="14.375" style="306" customWidth="1"/>
    <col min="9478" max="9486" width="9.125" style="306" customWidth="1"/>
    <col min="9487" max="9487" width="12" style="306" customWidth="1"/>
    <col min="9488" max="9488" width="11.875" style="306" customWidth="1"/>
    <col min="9489" max="9732" width="9" style="306"/>
    <col min="9733" max="9733" width="14.375" style="306" customWidth="1"/>
    <col min="9734" max="9742" width="9.125" style="306" customWidth="1"/>
    <col min="9743" max="9743" width="12" style="306" customWidth="1"/>
    <col min="9744" max="9744" width="11.875" style="306" customWidth="1"/>
    <col min="9745" max="9988" width="9" style="306"/>
    <col min="9989" max="9989" width="14.375" style="306" customWidth="1"/>
    <col min="9990" max="9998" width="9.125" style="306" customWidth="1"/>
    <col min="9999" max="9999" width="12" style="306" customWidth="1"/>
    <col min="10000" max="10000" width="11.875" style="306" customWidth="1"/>
    <col min="10001" max="10244" width="9" style="306"/>
    <col min="10245" max="10245" width="14.375" style="306" customWidth="1"/>
    <col min="10246" max="10254" width="9.125" style="306" customWidth="1"/>
    <col min="10255" max="10255" width="12" style="306" customWidth="1"/>
    <col min="10256" max="10256" width="11.875" style="306" customWidth="1"/>
    <col min="10257" max="10500" width="9" style="306"/>
    <col min="10501" max="10501" width="14.375" style="306" customWidth="1"/>
    <col min="10502" max="10510" width="9.125" style="306" customWidth="1"/>
    <col min="10511" max="10511" width="12" style="306" customWidth="1"/>
    <col min="10512" max="10512" width="11.875" style="306" customWidth="1"/>
    <col min="10513" max="10756" width="9" style="306"/>
    <col min="10757" max="10757" width="14.375" style="306" customWidth="1"/>
    <col min="10758" max="10766" width="9.125" style="306" customWidth="1"/>
    <col min="10767" max="10767" width="12" style="306" customWidth="1"/>
    <col min="10768" max="10768" width="11.875" style="306" customWidth="1"/>
    <col min="10769" max="11012" width="9" style="306"/>
    <col min="11013" max="11013" width="14.375" style="306" customWidth="1"/>
    <col min="11014" max="11022" width="9.125" style="306" customWidth="1"/>
    <col min="11023" max="11023" width="12" style="306" customWidth="1"/>
    <col min="11024" max="11024" width="11.875" style="306" customWidth="1"/>
    <col min="11025" max="11268" width="9" style="306"/>
    <col min="11269" max="11269" width="14.375" style="306" customWidth="1"/>
    <col min="11270" max="11278" width="9.125" style="306" customWidth="1"/>
    <col min="11279" max="11279" width="12" style="306" customWidth="1"/>
    <col min="11280" max="11280" width="11.875" style="306" customWidth="1"/>
    <col min="11281" max="11524" width="9" style="306"/>
    <col min="11525" max="11525" width="14.375" style="306" customWidth="1"/>
    <col min="11526" max="11534" width="9.125" style="306" customWidth="1"/>
    <col min="11535" max="11535" width="12" style="306" customWidth="1"/>
    <col min="11536" max="11536" width="11.875" style="306" customWidth="1"/>
    <col min="11537" max="11780" width="9" style="306"/>
    <col min="11781" max="11781" width="14.375" style="306" customWidth="1"/>
    <col min="11782" max="11790" width="9.125" style="306" customWidth="1"/>
    <col min="11791" max="11791" width="12" style="306" customWidth="1"/>
    <col min="11792" max="11792" width="11.875" style="306" customWidth="1"/>
    <col min="11793" max="12036" width="9" style="306"/>
    <col min="12037" max="12037" width="14.375" style="306" customWidth="1"/>
    <col min="12038" max="12046" width="9.125" style="306" customWidth="1"/>
    <col min="12047" max="12047" width="12" style="306" customWidth="1"/>
    <col min="12048" max="12048" width="11.875" style="306" customWidth="1"/>
    <col min="12049" max="12292" width="9" style="306"/>
    <col min="12293" max="12293" width="14.375" style="306" customWidth="1"/>
    <col min="12294" max="12302" width="9.125" style="306" customWidth="1"/>
    <col min="12303" max="12303" width="12" style="306" customWidth="1"/>
    <col min="12304" max="12304" width="11.875" style="306" customWidth="1"/>
    <col min="12305" max="12548" width="9" style="306"/>
    <col min="12549" max="12549" width="14.375" style="306" customWidth="1"/>
    <col min="12550" max="12558" width="9.125" style="306" customWidth="1"/>
    <col min="12559" max="12559" width="12" style="306" customWidth="1"/>
    <col min="12560" max="12560" width="11.875" style="306" customWidth="1"/>
    <col min="12561" max="12804" width="9" style="306"/>
    <col min="12805" max="12805" width="14.375" style="306" customWidth="1"/>
    <col min="12806" max="12814" width="9.125" style="306" customWidth="1"/>
    <col min="12815" max="12815" width="12" style="306" customWidth="1"/>
    <col min="12816" max="12816" width="11.875" style="306" customWidth="1"/>
    <col min="12817" max="13060" width="9" style="306"/>
    <col min="13061" max="13061" width="14.375" style="306" customWidth="1"/>
    <col min="13062" max="13070" width="9.125" style="306" customWidth="1"/>
    <col min="13071" max="13071" width="12" style="306" customWidth="1"/>
    <col min="13072" max="13072" width="11.875" style="306" customWidth="1"/>
    <col min="13073" max="13316" width="9" style="306"/>
    <col min="13317" max="13317" width="14.375" style="306" customWidth="1"/>
    <col min="13318" max="13326" width="9.125" style="306" customWidth="1"/>
    <col min="13327" max="13327" width="12" style="306" customWidth="1"/>
    <col min="13328" max="13328" width="11.875" style="306" customWidth="1"/>
    <col min="13329" max="13572" width="9" style="306"/>
    <col min="13573" max="13573" width="14.375" style="306" customWidth="1"/>
    <col min="13574" max="13582" width="9.125" style="306" customWidth="1"/>
    <col min="13583" max="13583" width="12" style="306" customWidth="1"/>
    <col min="13584" max="13584" width="11.875" style="306" customWidth="1"/>
    <col min="13585" max="13828" width="9" style="306"/>
    <col min="13829" max="13829" width="14.375" style="306" customWidth="1"/>
    <col min="13830" max="13838" width="9.125" style="306" customWidth="1"/>
    <col min="13839" max="13839" width="12" style="306" customWidth="1"/>
    <col min="13840" max="13840" width="11.875" style="306" customWidth="1"/>
    <col min="13841" max="14084" width="9" style="306"/>
    <col min="14085" max="14085" width="14.375" style="306" customWidth="1"/>
    <col min="14086" max="14094" width="9.125" style="306" customWidth="1"/>
    <col min="14095" max="14095" width="12" style="306" customWidth="1"/>
    <col min="14096" max="14096" width="11.875" style="306" customWidth="1"/>
    <col min="14097" max="14340" width="9" style="306"/>
    <col min="14341" max="14341" width="14.375" style="306" customWidth="1"/>
    <col min="14342" max="14350" width="9.125" style="306" customWidth="1"/>
    <col min="14351" max="14351" width="12" style="306" customWidth="1"/>
    <col min="14352" max="14352" width="11.875" style="306" customWidth="1"/>
    <col min="14353" max="14596" width="9" style="306"/>
    <col min="14597" max="14597" width="14.375" style="306" customWidth="1"/>
    <col min="14598" max="14606" width="9.125" style="306" customWidth="1"/>
    <col min="14607" max="14607" width="12" style="306" customWidth="1"/>
    <col min="14608" max="14608" width="11.875" style="306" customWidth="1"/>
    <col min="14609" max="14852" width="9" style="306"/>
    <col min="14853" max="14853" width="14.375" style="306" customWidth="1"/>
    <col min="14854" max="14862" width="9.125" style="306" customWidth="1"/>
    <col min="14863" max="14863" width="12" style="306" customWidth="1"/>
    <col min="14864" max="14864" width="11.875" style="306" customWidth="1"/>
    <col min="14865" max="15108" width="9" style="306"/>
    <col min="15109" max="15109" width="14.375" style="306" customWidth="1"/>
    <col min="15110" max="15118" width="9.125" style="306" customWidth="1"/>
    <col min="15119" max="15119" width="12" style="306" customWidth="1"/>
    <col min="15120" max="15120" width="11.875" style="306" customWidth="1"/>
    <col min="15121" max="15364" width="9" style="306"/>
    <col min="15365" max="15365" width="14.375" style="306" customWidth="1"/>
    <col min="15366" max="15374" width="9.125" style="306" customWidth="1"/>
    <col min="15375" max="15375" width="12" style="306" customWidth="1"/>
    <col min="15376" max="15376" width="11.875" style="306" customWidth="1"/>
    <col min="15377" max="15620" width="9" style="306"/>
    <col min="15621" max="15621" width="14.375" style="306" customWidth="1"/>
    <col min="15622" max="15630" width="9.125" style="306" customWidth="1"/>
    <col min="15631" max="15631" width="12" style="306" customWidth="1"/>
    <col min="15632" max="15632" width="11.875" style="306" customWidth="1"/>
    <col min="15633" max="15876" width="9" style="306"/>
    <col min="15877" max="15877" width="14.375" style="306" customWidth="1"/>
    <col min="15878" max="15886" width="9.125" style="306" customWidth="1"/>
    <col min="15887" max="15887" width="12" style="306" customWidth="1"/>
    <col min="15888" max="15888" width="11.875" style="306" customWidth="1"/>
    <col min="15889" max="16132" width="9" style="306"/>
    <col min="16133" max="16133" width="14.375" style="306" customWidth="1"/>
    <col min="16134" max="16142" width="9.125" style="306" customWidth="1"/>
    <col min="16143" max="16143" width="12" style="306" customWidth="1"/>
    <col min="16144" max="16144" width="11.875" style="306" customWidth="1"/>
    <col min="16145" max="16384" width="9" style="306"/>
  </cols>
  <sheetData>
    <row r="1" spans="2:16" ht="16.5" customHeight="1">
      <c r="B1" s="304" t="s">
        <v>698</v>
      </c>
    </row>
    <row r="2" spans="2:16" ht="13.5" customHeight="1"/>
    <row r="3" spans="2:16" ht="23.25" customHeight="1">
      <c r="B3" s="636" t="s">
        <v>663</v>
      </c>
      <c r="C3" s="307"/>
      <c r="D3" s="307"/>
      <c r="E3" s="307"/>
      <c r="F3" s="307"/>
      <c r="G3" s="307"/>
      <c r="H3" s="307"/>
      <c r="I3" s="307"/>
      <c r="J3" s="307"/>
      <c r="K3" s="307"/>
      <c r="L3" s="307"/>
      <c r="M3" s="307"/>
      <c r="N3" s="307"/>
      <c r="O3" s="307"/>
    </row>
    <row r="4" spans="2:16" ht="23.25" customHeight="1">
      <c r="B4" s="307"/>
      <c r="C4" s="307"/>
      <c r="D4" s="307"/>
      <c r="E4" s="307"/>
      <c r="F4" s="307"/>
      <c r="G4" s="307"/>
      <c r="H4" s="307"/>
      <c r="I4" s="307"/>
      <c r="J4" s="307"/>
      <c r="K4" s="307"/>
      <c r="L4" s="307"/>
      <c r="M4" s="307"/>
      <c r="N4" s="307"/>
      <c r="O4" s="307"/>
      <c r="P4" s="306" t="str">
        <f>第4号様式!L2</f>
        <v>臨床研修事業</v>
      </c>
    </row>
    <row r="5" spans="2:16" ht="23.25" customHeight="1">
      <c r="B5" s="306" t="str">
        <f>CONCATENATE(1,"　",第4号様式!L2,"所要額")</f>
        <v>1　臨床研修事業所要額</v>
      </c>
    </row>
    <row r="6" spans="2:16" ht="17.25" customHeight="1">
      <c r="B6" s="1385" t="s">
        <v>187</v>
      </c>
      <c r="C6" s="1387" t="s">
        <v>148</v>
      </c>
      <c r="D6" s="637" t="s">
        <v>664</v>
      </c>
      <c r="E6" s="1387" t="s">
        <v>665</v>
      </c>
      <c r="F6" s="637" t="s">
        <v>151</v>
      </c>
      <c r="G6" s="1387" t="s">
        <v>666</v>
      </c>
      <c r="H6" s="1387" t="s">
        <v>667</v>
      </c>
      <c r="I6" s="1377" t="s">
        <v>668</v>
      </c>
      <c r="J6" s="1377" t="s">
        <v>669</v>
      </c>
      <c r="K6" s="1377" t="s">
        <v>670</v>
      </c>
      <c r="L6" s="1377" t="s">
        <v>671</v>
      </c>
      <c r="M6" s="1380" t="s">
        <v>672</v>
      </c>
      <c r="N6" s="1377" t="s">
        <v>673</v>
      </c>
      <c r="O6" s="1377" t="s">
        <v>674</v>
      </c>
    </row>
    <row r="7" spans="2:16" ht="17.25" customHeight="1">
      <c r="B7" s="1386"/>
      <c r="C7" s="1378"/>
      <c r="D7" s="638" t="s">
        <v>675</v>
      </c>
      <c r="E7" s="1378"/>
      <c r="F7" s="638" t="s">
        <v>160</v>
      </c>
      <c r="G7" s="1378"/>
      <c r="H7" s="1378"/>
      <c r="I7" s="1378"/>
      <c r="J7" s="1378"/>
      <c r="K7" s="1379"/>
      <c r="L7" s="1379"/>
      <c r="M7" s="1381"/>
      <c r="N7" s="1378"/>
      <c r="O7" s="1378"/>
    </row>
    <row r="8" spans="2:16" ht="17.25" customHeight="1">
      <c r="B8" s="1386"/>
      <c r="C8" s="1378"/>
      <c r="D8" s="638" t="s">
        <v>676</v>
      </c>
      <c r="E8" s="1378"/>
      <c r="F8" s="638" t="s">
        <v>677</v>
      </c>
      <c r="G8" s="1378"/>
      <c r="H8" s="1378"/>
      <c r="I8" s="1378"/>
      <c r="J8" s="1378"/>
      <c r="K8" s="1379"/>
      <c r="L8" s="1379"/>
      <c r="M8" s="1381"/>
      <c r="N8" s="1378"/>
      <c r="O8" s="1378"/>
    </row>
    <row r="9" spans="2:16" ht="17.25" customHeight="1">
      <c r="B9" s="639"/>
      <c r="C9" s="640" t="s">
        <v>678</v>
      </c>
      <c r="D9" s="641" t="s">
        <v>679</v>
      </c>
      <c r="E9" s="641" t="s">
        <v>680</v>
      </c>
      <c r="F9" s="641" t="s">
        <v>681</v>
      </c>
      <c r="G9" s="640" t="s">
        <v>682</v>
      </c>
      <c r="H9" s="640" t="s">
        <v>168</v>
      </c>
      <c r="I9" s="640" t="s">
        <v>169</v>
      </c>
      <c r="J9" s="640" t="s">
        <v>250</v>
      </c>
      <c r="K9" s="640" t="s">
        <v>683</v>
      </c>
      <c r="L9" s="640" t="s">
        <v>684</v>
      </c>
      <c r="M9" s="640" t="s">
        <v>258</v>
      </c>
      <c r="N9" s="640" t="s">
        <v>259</v>
      </c>
      <c r="O9" s="640" t="s">
        <v>260</v>
      </c>
    </row>
    <row r="10" spans="2:16" ht="16.5" customHeight="1">
      <c r="B10" s="642"/>
      <c r="C10" s="642" t="s">
        <v>173</v>
      </c>
      <c r="D10" s="642" t="s">
        <v>173</v>
      </c>
      <c r="E10" s="642" t="s">
        <v>173</v>
      </c>
      <c r="F10" s="642" t="s">
        <v>173</v>
      </c>
      <c r="G10" s="642" t="s">
        <v>173</v>
      </c>
      <c r="H10" s="642" t="s">
        <v>173</v>
      </c>
      <c r="I10" s="642" t="s">
        <v>175</v>
      </c>
      <c r="J10" s="642" t="s">
        <v>173</v>
      </c>
      <c r="K10" s="642" t="s">
        <v>173</v>
      </c>
      <c r="L10" s="642" t="s">
        <v>173</v>
      </c>
      <c r="M10" s="642" t="s">
        <v>173</v>
      </c>
      <c r="N10" s="642" t="s">
        <v>173</v>
      </c>
      <c r="O10" s="642" t="s">
        <v>173</v>
      </c>
    </row>
    <row r="11" spans="2:16" ht="29.25" customHeight="1">
      <c r="B11" s="330" t="s">
        <v>100</v>
      </c>
      <c r="C11" s="643"/>
      <c r="D11" s="644"/>
      <c r="E11" s="645" t="str">
        <f>IF(C11="","",C11-D11)</f>
        <v/>
      </c>
      <c r="F11" s="731">
        <f>F95</f>
        <v>0</v>
      </c>
      <c r="G11" s="732"/>
      <c r="H11" s="646" t="str">
        <f>IF(G11="","",MIN(G11,E11))</f>
        <v/>
      </c>
      <c r="I11" s="646">
        <f>MIN(H11,F11)</f>
        <v>0</v>
      </c>
      <c r="J11" s="646">
        <f>IF(I11="","",IFERROR(ROUNDDOWN(I11,-3),""))</f>
        <v>0</v>
      </c>
      <c r="K11" s="647"/>
      <c r="L11" s="646">
        <f>J11-K11</f>
        <v>0</v>
      </c>
      <c r="M11" s="648"/>
      <c r="N11" s="643"/>
      <c r="O11" s="646" t="str">
        <f>IF(M11="","",N11-(MIN(J11,M11)))</f>
        <v/>
      </c>
      <c r="P11" s="306">
        <v>76</v>
      </c>
    </row>
    <row r="12" spans="2:16" ht="29.25" customHeight="1">
      <c r="B12" s="330" t="s">
        <v>101</v>
      </c>
      <c r="C12" s="649"/>
      <c r="D12" s="650"/>
      <c r="E12" s="651" t="str">
        <f>IF(C12="","",C12-D12)</f>
        <v/>
      </c>
      <c r="F12" s="650"/>
      <c r="G12" s="733"/>
      <c r="H12" s="652" t="str">
        <f>IF(G12="","",MIN(G12,E12))</f>
        <v/>
      </c>
      <c r="I12" s="652">
        <f>MIN(H12,F12)</f>
        <v>0</v>
      </c>
      <c r="J12" s="646">
        <f>IF(I12="","",IFERROR(ROUNDDOWN(I12,-3),""))</f>
        <v>0</v>
      </c>
      <c r="K12" s="653"/>
      <c r="L12" s="652">
        <f>J12-K12</f>
        <v>0</v>
      </c>
      <c r="M12" s="654"/>
      <c r="N12" s="649"/>
      <c r="O12" s="652" t="str">
        <f>IF(M12="","",N12-(MIN(J12,M12)))</f>
        <v/>
      </c>
      <c r="P12" s="306">
        <v>77</v>
      </c>
    </row>
    <row r="13" spans="2:16" ht="24" customHeight="1">
      <c r="B13" s="147" t="s">
        <v>236</v>
      </c>
      <c r="C13" s="655" t="str">
        <f>IF(SUM(C11:C12)=0,"",SUM(C11:C12))</f>
        <v/>
      </c>
      <c r="D13" s="655" t="str">
        <f t="shared" ref="D13:O13" si="0">IF(SUM(D11:D12)=0,"",SUM(D11:D12))</f>
        <v/>
      </c>
      <c r="E13" s="655" t="str">
        <f t="shared" si="0"/>
        <v/>
      </c>
      <c r="F13" s="655" t="str">
        <f t="shared" si="0"/>
        <v/>
      </c>
      <c r="G13" s="655" t="str">
        <f t="shared" si="0"/>
        <v/>
      </c>
      <c r="H13" s="655" t="str">
        <f t="shared" si="0"/>
        <v/>
      </c>
      <c r="I13" s="655" t="str">
        <f t="shared" si="0"/>
        <v/>
      </c>
      <c r="J13" s="655" t="str">
        <f t="shared" si="0"/>
        <v/>
      </c>
      <c r="K13" s="655"/>
      <c r="L13" s="655"/>
      <c r="M13" s="655" t="str">
        <f t="shared" si="0"/>
        <v/>
      </c>
      <c r="N13" s="655" t="str">
        <f t="shared" si="0"/>
        <v/>
      </c>
      <c r="O13" s="655" t="str">
        <f t="shared" si="0"/>
        <v/>
      </c>
    </row>
    <row r="14" spans="2:16" ht="23.1" customHeight="1"/>
    <row r="15" spans="2:16" ht="23.25" customHeight="1">
      <c r="B15" s="306" t="s">
        <v>685</v>
      </c>
    </row>
    <row r="16" spans="2:16" ht="22.5" customHeight="1">
      <c r="B16" s="656" t="s">
        <v>178</v>
      </c>
      <c r="C16" s="657"/>
      <c r="D16" s="657"/>
      <c r="E16" s="656" t="s">
        <v>686</v>
      </c>
      <c r="F16" s="658"/>
      <c r="G16" s="656" t="s">
        <v>687</v>
      </c>
      <c r="H16" s="657"/>
      <c r="I16" s="657"/>
      <c r="J16" s="657"/>
      <c r="K16" s="657"/>
      <c r="L16" s="657"/>
      <c r="M16" s="657"/>
      <c r="N16" s="657"/>
      <c r="O16" s="659"/>
    </row>
    <row r="17" spans="2:16" ht="15.75" customHeight="1">
      <c r="B17" s="1382"/>
      <c r="C17" s="1383"/>
      <c r="D17" s="1384"/>
      <c r="E17" s="660"/>
      <c r="F17" s="661" t="s">
        <v>173</v>
      </c>
      <c r="G17" s="662"/>
      <c r="H17" s="662"/>
      <c r="I17" s="662"/>
      <c r="J17" s="662"/>
      <c r="K17" s="662"/>
      <c r="L17" s="662"/>
      <c r="M17" s="662"/>
      <c r="N17" s="662"/>
      <c r="O17" s="663"/>
    </row>
    <row r="18" spans="2:16" ht="15.75" customHeight="1">
      <c r="B18" s="943" t="s">
        <v>739</v>
      </c>
      <c r="C18" s="944"/>
      <c r="D18" s="945"/>
      <c r="E18" s="664"/>
      <c r="F18" s="665"/>
      <c r="G18" s="666"/>
      <c r="H18" s="666"/>
      <c r="I18" s="666"/>
      <c r="J18" s="666"/>
      <c r="K18" s="666"/>
      <c r="L18" s="666"/>
      <c r="M18" s="666"/>
      <c r="N18" s="666"/>
      <c r="O18" s="667"/>
      <c r="P18" s="306">
        <v>4</v>
      </c>
    </row>
    <row r="19" spans="2:16" ht="15.75" customHeight="1">
      <c r="B19" s="943" t="s">
        <v>740</v>
      </c>
      <c r="C19" s="944"/>
      <c r="D19" s="945"/>
      <c r="E19" s="664"/>
      <c r="F19" s="665"/>
      <c r="G19" s="666"/>
      <c r="H19" s="666"/>
      <c r="I19" s="666"/>
      <c r="J19" s="666"/>
      <c r="K19" s="666"/>
      <c r="L19" s="666"/>
      <c r="M19" s="666"/>
      <c r="N19" s="666"/>
      <c r="O19" s="667"/>
      <c r="P19" s="306">
        <v>5</v>
      </c>
    </row>
    <row r="20" spans="2:16" ht="15.75" customHeight="1">
      <c r="B20" s="943" t="s">
        <v>691</v>
      </c>
      <c r="C20" s="944"/>
      <c r="D20" s="945"/>
      <c r="E20" s="664"/>
      <c r="F20" s="667"/>
      <c r="G20" s="666"/>
      <c r="H20" s="666"/>
      <c r="I20" s="666"/>
      <c r="J20" s="666"/>
      <c r="K20" s="666"/>
      <c r="L20" s="666"/>
      <c r="M20" s="666"/>
      <c r="N20" s="666"/>
      <c r="O20" s="667"/>
      <c r="P20" s="306">
        <v>6</v>
      </c>
    </row>
    <row r="21" spans="2:16" ht="15.75" customHeight="1">
      <c r="B21" s="943" t="s">
        <v>692</v>
      </c>
      <c r="C21" s="944"/>
      <c r="D21" s="945"/>
      <c r="E21" s="664"/>
      <c r="F21" s="667"/>
      <c r="G21" s="666"/>
      <c r="H21" s="666"/>
      <c r="I21" s="666"/>
      <c r="J21" s="666"/>
      <c r="K21" s="666"/>
      <c r="L21" s="666"/>
      <c r="M21" s="666"/>
      <c r="N21" s="666"/>
      <c r="O21" s="667"/>
      <c r="P21" s="306">
        <v>7</v>
      </c>
    </row>
    <row r="22" spans="2:16" ht="15.75" customHeight="1">
      <c r="B22" s="943" t="s">
        <v>693</v>
      </c>
      <c r="C22" s="944"/>
      <c r="D22" s="945"/>
      <c r="E22" s="664"/>
      <c r="F22" s="667"/>
      <c r="G22" s="666"/>
      <c r="H22" s="666"/>
      <c r="I22" s="666"/>
      <c r="J22" s="666"/>
      <c r="K22" s="666"/>
      <c r="L22" s="666"/>
      <c r="M22" s="666"/>
      <c r="N22" s="666"/>
      <c r="O22" s="667"/>
      <c r="P22" s="306">
        <v>8</v>
      </c>
    </row>
    <row r="23" spans="2:16" ht="15.75" customHeight="1">
      <c r="B23" s="943" t="s">
        <v>694</v>
      </c>
      <c r="C23" s="944"/>
      <c r="D23" s="945"/>
      <c r="E23" s="664"/>
      <c r="F23" s="667"/>
      <c r="G23" s="666"/>
      <c r="H23" s="666"/>
      <c r="I23" s="666"/>
      <c r="J23" s="666"/>
      <c r="K23" s="666"/>
      <c r="L23" s="666"/>
      <c r="M23" s="666"/>
      <c r="N23" s="666"/>
      <c r="O23" s="667"/>
      <c r="P23" s="306">
        <v>9</v>
      </c>
    </row>
    <row r="24" spans="2:16" ht="15.75" customHeight="1">
      <c r="B24" s="943" t="s">
        <v>695</v>
      </c>
      <c r="C24" s="944"/>
      <c r="D24" s="945"/>
      <c r="E24" s="664"/>
      <c r="F24" s="667"/>
      <c r="G24" s="666"/>
      <c r="H24" s="666"/>
      <c r="I24" s="666"/>
      <c r="J24" s="666"/>
      <c r="K24" s="666"/>
      <c r="L24" s="666"/>
      <c r="M24" s="666"/>
      <c r="N24" s="666"/>
      <c r="O24" s="667"/>
      <c r="P24" s="306">
        <v>10</v>
      </c>
    </row>
    <row r="25" spans="2:16" ht="15.75" customHeight="1">
      <c r="B25" s="943" t="s">
        <v>696</v>
      </c>
      <c r="C25" s="944"/>
      <c r="D25" s="945"/>
      <c r="E25" s="664"/>
      <c r="F25" s="667"/>
      <c r="G25" s="666"/>
      <c r="H25" s="666"/>
      <c r="I25" s="666"/>
      <c r="J25" s="666"/>
      <c r="K25" s="666"/>
      <c r="L25" s="666"/>
      <c r="M25" s="666"/>
      <c r="N25" s="666"/>
      <c r="O25" s="667"/>
      <c r="P25" s="306">
        <v>11</v>
      </c>
    </row>
    <row r="26" spans="2:16" ht="15.75" customHeight="1">
      <c r="B26" s="943" t="s">
        <v>66</v>
      </c>
      <c r="C26" s="944"/>
      <c r="D26" s="945"/>
      <c r="E26" s="664"/>
      <c r="F26" s="667"/>
      <c r="G26" s="666"/>
      <c r="H26" s="666"/>
      <c r="I26" s="666"/>
      <c r="J26" s="666"/>
      <c r="K26" s="666"/>
      <c r="L26" s="666"/>
      <c r="M26" s="666"/>
      <c r="N26" s="666"/>
      <c r="O26" s="667"/>
      <c r="P26" s="306">
        <v>12</v>
      </c>
    </row>
    <row r="27" spans="2:16" ht="15.75" customHeight="1">
      <c r="B27" s="943" t="s">
        <v>741</v>
      </c>
      <c r="C27" s="944"/>
      <c r="D27" s="945"/>
      <c r="E27" s="664"/>
      <c r="F27" s="667"/>
      <c r="G27" s="666"/>
      <c r="H27" s="666"/>
      <c r="I27" s="666"/>
      <c r="J27" s="666"/>
      <c r="K27" s="666"/>
      <c r="L27" s="666"/>
      <c r="M27" s="666"/>
      <c r="N27" s="666"/>
      <c r="O27" s="667"/>
      <c r="P27" s="306">
        <v>13</v>
      </c>
    </row>
    <row r="28" spans="2:16" ht="15.75" customHeight="1">
      <c r="B28" s="943" t="s">
        <v>742</v>
      </c>
      <c r="C28" s="944"/>
      <c r="D28" s="945"/>
      <c r="E28" s="664"/>
      <c r="F28" s="667"/>
      <c r="G28" s="666"/>
      <c r="H28" s="666"/>
      <c r="I28" s="666"/>
      <c r="J28" s="666"/>
      <c r="K28" s="666"/>
      <c r="L28" s="666"/>
      <c r="M28" s="666"/>
      <c r="N28" s="666"/>
      <c r="O28" s="667"/>
      <c r="P28" s="306">
        <v>14</v>
      </c>
    </row>
    <row r="29" spans="2:16" ht="15.75" customHeight="1">
      <c r="B29" s="943" t="s">
        <v>743</v>
      </c>
      <c r="C29" s="944"/>
      <c r="D29" s="945"/>
      <c r="E29" s="664"/>
      <c r="F29" s="667"/>
      <c r="G29" s="666"/>
      <c r="H29" s="666"/>
      <c r="I29" s="666"/>
      <c r="J29" s="666"/>
      <c r="K29" s="666"/>
      <c r="L29" s="666"/>
      <c r="M29" s="666"/>
      <c r="N29" s="666"/>
      <c r="O29" s="667"/>
      <c r="P29" s="306">
        <v>15</v>
      </c>
    </row>
    <row r="30" spans="2:16" ht="15.75" customHeight="1">
      <c r="B30" s="943" t="s">
        <v>70</v>
      </c>
      <c r="C30" s="944"/>
      <c r="D30" s="945"/>
      <c r="E30" s="664"/>
      <c r="F30" s="667"/>
      <c r="G30" s="666"/>
      <c r="H30" s="666"/>
      <c r="I30" s="666"/>
      <c r="J30" s="666"/>
      <c r="K30" s="666"/>
      <c r="L30" s="666"/>
      <c r="M30" s="666"/>
      <c r="N30" s="666"/>
      <c r="O30" s="667"/>
      <c r="P30" s="306">
        <v>16</v>
      </c>
    </row>
    <row r="31" spans="2:16" ht="15.75" customHeight="1">
      <c r="B31" s="943" t="s">
        <v>744</v>
      </c>
      <c r="C31" s="944"/>
      <c r="D31" s="945"/>
      <c r="E31" s="664"/>
      <c r="F31" s="667"/>
      <c r="G31" s="666"/>
      <c r="H31" s="666"/>
      <c r="I31" s="666"/>
      <c r="J31" s="666"/>
      <c r="K31" s="666"/>
      <c r="L31" s="666"/>
      <c r="M31" s="666"/>
      <c r="N31" s="666"/>
      <c r="O31" s="667"/>
      <c r="P31" s="306">
        <v>17</v>
      </c>
    </row>
    <row r="32" spans="2:16" ht="15.75" customHeight="1">
      <c r="B32" s="943" t="s">
        <v>704</v>
      </c>
      <c r="C32" s="944"/>
      <c r="D32" s="945"/>
      <c r="E32" s="664"/>
      <c r="F32" s="667"/>
      <c r="G32" s="666"/>
      <c r="H32" s="666"/>
      <c r="I32" s="666"/>
      <c r="J32" s="666"/>
      <c r="K32" s="666"/>
      <c r="L32" s="666"/>
      <c r="M32" s="666"/>
      <c r="N32" s="666"/>
      <c r="O32" s="667"/>
      <c r="P32" s="306">
        <v>18</v>
      </c>
    </row>
    <row r="33" spans="2:16" ht="15.75" customHeight="1">
      <c r="B33" s="943" t="s">
        <v>706</v>
      </c>
      <c r="C33" s="944"/>
      <c r="D33" s="945"/>
      <c r="E33" s="664"/>
      <c r="F33" s="667"/>
      <c r="G33" s="666"/>
      <c r="H33" s="666"/>
      <c r="I33" s="666"/>
      <c r="J33" s="666"/>
      <c r="K33" s="666"/>
      <c r="L33" s="666"/>
      <c r="M33" s="666"/>
      <c r="N33" s="666"/>
      <c r="O33" s="667"/>
      <c r="P33" s="306">
        <v>19</v>
      </c>
    </row>
    <row r="34" spans="2:16" ht="15.75" customHeight="1">
      <c r="B34" s="943" t="s">
        <v>70</v>
      </c>
      <c r="C34" s="944"/>
      <c r="D34" s="945"/>
      <c r="E34" s="664"/>
      <c r="F34" s="667"/>
      <c r="G34" s="666"/>
      <c r="H34" s="666"/>
      <c r="I34" s="666"/>
      <c r="J34" s="666"/>
      <c r="K34" s="666"/>
      <c r="L34" s="666"/>
      <c r="M34" s="666"/>
      <c r="N34" s="666"/>
      <c r="O34" s="667"/>
      <c r="P34" s="306">
        <v>20</v>
      </c>
    </row>
    <row r="35" spans="2:16" ht="15.75" customHeight="1">
      <c r="B35" s="943" t="s">
        <v>745</v>
      </c>
      <c r="C35" s="944"/>
      <c r="D35" s="945"/>
      <c r="E35" s="664"/>
      <c r="F35" s="667"/>
      <c r="G35" s="666"/>
      <c r="H35" s="666"/>
      <c r="I35" s="666"/>
      <c r="J35" s="666"/>
      <c r="K35" s="666"/>
      <c r="L35" s="666"/>
      <c r="M35" s="666"/>
      <c r="N35" s="666"/>
      <c r="O35" s="667"/>
      <c r="P35" s="306">
        <v>21</v>
      </c>
    </row>
    <row r="36" spans="2:16" ht="15.75" customHeight="1">
      <c r="B36" s="943" t="s">
        <v>70</v>
      </c>
      <c r="C36" s="944"/>
      <c r="D36" s="945"/>
      <c r="E36" s="664"/>
      <c r="F36" s="667"/>
      <c r="G36" s="666"/>
      <c r="H36" s="666"/>
      <c r="I36" s="666"/>
      <c r="J36" s="666"/>
      <c r="K36" s="666"/>
      <c r="L36" s="666"/>
      <c r="M36" s="666"/>
      <c r="N36" s="666"/>
      <c r="O36" s="667"/>
      <c r="P36" s="306">
        <v>22</v>
      </c>
    </row>
    <row r="37" spans="2:16" ht="15.75" customHeight="1">
      <c r="B37" s="943" t="s">
        <v>746</v>
      </c>
      <c r="C37" s="944"/>
      <c r="D37" s="945"/>
      <c r="E37" s="664"/>
      <c r="F37" s="667"/>
      <c r="G37" s="666"/>
      <c r="H37" s="666"/>
      <c r="I37" s="666"/>
      <c r="J37" s="666"/>
      <c r="K37" s="666"/>
      <c r="L37" s="666"/>
      <c r="M37" s="666"/>
      <c r="N37" s="666"/>
      <c r="O37" s="667"/>
      <c r="P37" s="306">
        <v>23</v>
      </c>
    </row>
    <row r="38" spans="2:16" ht="15.75" customHeight="1">
      <c r="B38" s="943" t="s">
        <v>742</v>
      </c>
      <c r="C38" s="944"/>
      <c r="D38" s="945"/>
      <c r="E38" s="664"/>
      <c r="F38" s="667"/>
      <c r="G38" s="666"/>
      <c r="H38" s="666"/>
      <c r="I38" s="666"/>
      <c r="J38" s="666"/>
      <c r="K38" s="666"/>
      <c r="L38" s="666"/>
      <c r="M38" s="666"/>
      <c r="N38" s="666"/>
      <c r="O38" s="667"/>
      <c r="P38" s="306">
        <v>24</v>
      </c>
    </row>
    <row r="39" spans="2:16" ht="15.75" customHeight="1">
      <c r="B39" s="943" t="s">
        <v>743</v>
      </c>
      <c r="C39" s="944"/>
      <c r="D39" s="945"/>
      <c r="E39" s="664"/>
      <c r="F39" s="667"/>
      <c r="G39" s="666"/>
      <c r="H39" s="666"/>
      <c r="I39" s="666"/>
      <c r="J39" s="666"/>
      <c r="K39" s="666"/>
      <c r="L39" s="666"/>
      <c r="M39" s="666"/>
      <c r="N39" s="666"/>
      <c r="O39" s="667"/>
      <c r="P39" s="306">
        <v>25</v>
      </c>
    </row>
    <row r="40" spans="2:16" ht="15.75" customHeight="1">
      <c r="B40" s="943" t="s">
        <v>706</v>
      </c>
      <c r="C40" s="944"/>
      <c r="D40" s="945"/>
      <c r="E40" s="664"/>
      <c r="F40" s="667"/>
      <c r="G40" s="666"/>
      <c r="H40" s="666"/>
      <c r="I40" s="666"/>
      <c r="J40" s="666"/>
      <c r="K40" s="666"/>
      <c r="L40" s="666"/>
      <c r="M40" s="666"/>
      <c r="N40" s="666"/>
      <c r="O40" s="667"/>
      <c r="P40" s="306">
        <v>26</v>
      </c>
    </row>
    <row r="41" spans="2:16" ht="15.75" customHeight="1">
      <c r="B41" s="943" t="s">
        <v>691</v>
      </c>
      <c r="C41" s="944"/>
      <c r="D41" s="945"/>
      <c r="E41" s="664"/>
      <c r="F41" s="667"/>
      <c r="G41" s="666"/>
      <c r="H41" s="666"/>
      <c r="I41" s="666"/>
      <c r="J41" s="666"/>
      <c r="K41" s="666"/>
      <c r="L41" s="666"/>
      <c r="M41" s="666"/>
      <c r="N41" s="666"/>
      <c r="O41" s="667"/>
      <c r="P41" s="306">
        <v>27</v>
      </c>
    </row>
    <row r="42" spans="2:16" ht="15.75" customHeight="1">
      <c r="B42" s="943" t="s">
        <v>70</v>
      </c>
      <c r="C42" s="944"/>
      <c r="D42" s="945"/>
      <c r="E42" s="664"/>
      <c r="F42" s="667"/>
      <c r="G42" s="666"/>
      <c r="H42" s="666"/>
      <c r="I42" s="666"/>
      <c r="J42" s="666"/>
      <c r="K42" s="666"/>
      <c r="L42" s="666"/>
      <c r="M42" s="666"/>
      <c r="N42" s="666"/>
      <c r="O42" s="667"/>
      <c r="P42" s="306">
        <v>28</v>
      </c>
    </row>
    <row r="43" spans="2:16" ht="15.75" customHeight="1">
      <c r="B43" s="943" t="s">
        <v>747</v>
      </c>
      <c r="C43" s="944"/>
      <c r="D43" s="945"/>
      <c r="E43" s="664"/>
      <c r="F43" s="667"/>
      <c r="G43" s="666"/>
      <c r="H43" s="666"/>
      <c r="I43" s="666"/>
      <c r="J43" s="666"/>
      <c r="K43" s="666"/>
      <c r="L43" s="666"/>
      <c r="M43" s="666"/>
      <c r="N43" s="666"/>
      <c r="O43" s="667"/>
      <c r="P43" s="306">
        <v>29</v>
      </c>
    </row>
    <row r="44" spans="2:16" ht="15.75" customHeight="1">
      <c r="B44" s="943" t="s">
        <v>692</v>
      </c>
      <c r="C44" s="944"/>
      <c r="D44" s="945"/>
      <c r="E44" s="664"/>
      <c r="F44" s="667"/>
      <c r="G44" s="666"/>
      <c r="H44" s="666"/>
      <c r="I44" s="666"/>
      <c r="J44" s="666"/>
      <c r="K44" s="666"/>
      <c r="L44" s="666"/>
      <c r="M44" s="666"/>
      <c r="N44" s="666"/>
      <c r="O44" s="667"/>
      <c r="P44" s="306">
        <v>30</v>
      </c>
    </row>
    <row r="45" spans="2:16" ht="15.75" customHeight="1">
      <c r="B45" s="943" t="s">
        <v>748</v>
      </c>
      <c r="C45" s="944"/>
      <c r="D45" s="945"/>
      <c r="E45" s="664"/>
      <c r="F45" s="667"/>
      <c r="G45" s="666"/>
      <c r="H45" s="666"/>
      <c r="I45" s="666"/>
      <c r="J45" s="666"/>
      <c r="K45" s="666"/>
      <c r="L45" s="666"/>
      <c r="M45" s="666"/>
      <c r="N45" s="666"/>
      <c r="O45" s="667"/>
      <c r="P45" s="306">
        <v>31</v>
      </c>
    </row>
    <row r="46" spans="2:16" ht="15.75" customHeight="1">
      <c r="B46" s="943" t="s">
        <v>749</v>
      </c>
      <c r="C46" s="944"/>
      <c r="D46" s="945"/>
      <c r="E46" s="664"/>
      <c r="F46" s="667"/>
      <c r="G46" s="666"/>
      <c r="H46" s="666"/>
      <c r="I46" s="666"/>
      <c r="J46" s="666"/>
      <c r="K46" s="666"/>
      <c r="L46" s="666"/>
      <c r="M46" s="666"/>
      <c r="N46" s="666"/>
      <c r="O46" s="667"/>
      <c r="P46" s="306">
        <v>32</v>
      </c>
    </row>
    <row r="47" spans="2:16" ht="15.75" customHeight="1">
      <c r="B47" s="943" t="s">
        <v>70</v>
      </c>
      <c r="C47" s="944"/>
      <c r="D47" s="945"/>
      <c r="E47" s="664"/>
      <c r="F47" s="667"/>
      <c r="G47" s="666"/>
      <c r="H47" s="666"/>
      <c r="I47" s="666"/>
      <c r="J47" s="666"/>
      <c r="K47" s="666"/>
      <c r="L47" s="666"/>
      <c r="M47" s="666"/>
      <c r="N47" s="666"/>
      <c r="O47" s="667"/>
      <c r="P47" s="306">
        <v>33</v>
      </c>
    </row>
    <row r="48" spans="2:16" ht="15.75" customHeight="1">
      <c r="B48" s="943" t="s">
        <v>750</v>
      </c>
      <c r="C48" s="944"/>
      <c r="D48" s="945"/>
      <c r="E48" s="664"/>
      <c r="F48" s="667"/>
      <c r="G48" s="666"/>
      <c r="H48" s="666"/>
      <c r="I48" s="666"/>
      <c r="J48" s="666"/>
      <c r="K48" s="666"/>
      <c r="L48" s="666"/>
      <c r="M48" s="666"/>
      <c r="N48" s="666"/>
      <c r="O48" s="667"/>
      <c r="P48" s="306">
        <v>34</v>
      </c>
    </row>
    <row r="49" spans="2:16" ht="15.75" customHeight="1">
      <c r="B49" s="943" t="s">
        <v>751</v>
      </c>
      <c r="C49" s="944"/>
      <c r="D49" s="945"/>
      <c r="E49" s="664"/>
      <c r="F49" s="667"/>
      <c r="G49" s="666"/>
      <c r="H49" s="666"/>
      <c r="I49" s="666"/>
      <c r="J49" s="666"/>
      <c r="K49" s="666"/>
      <c r="L49" s="666"/>
      <c r="M49" s="666"/>
      <c r="N49" s="666"/>
      <c r="O49" s="667"/>
      <c r="P49" s="306">
        <v>35</v>
      </c>
    </row>
    <row r="50" spans="2:16" ht="15.75" customHeight="1">
      <c r="B50" s="943" t="s">
        <v>752</v>
      </c>
      <c r="C50" s="944"/>
      <c r="D50" s="945"/>
      <c r="E50" s="664"/>
      <c r="F50" s="667"/>
      <c r="G50" s="666"/>
      <c r="H50" s="666"/>
      <c r="I50" s="666"/>
      <c r="J50" s="666"/>
      <c r="K50" s="666"/>
      <c r="L50" s="666"/>
      <c r="M50" s="666"/>
      <c r="N50" s="666"/>
      <c r="O50" s="667"/>
      <c r="P50" s="306">
        <v>36</v>
      </c>
    </row>
    <row r="51" spans="2:16" ht="15.75" customHeight="1">
      <c r="B51" s="943" t="s">
        <v>693</v>
      </c>
      <c r="C51" s="944"/>
      <c r="D51" s="945"/>
      <c r="E51" s="664"/>
      <c r="F51" s="667"/>
      <c r="G51" s="666"/>
      <c r="H51" s="666"/>
      <c r="I51" s="666"/>
      <c r="J51" s="666"/>
      <c r="K51" s="666"/>
      <c r="L51" s="666"/>
      <c r="M51" s="666"/>
      <c r="N51" s="666"/>
      <c r="O51" s="667"/>
      <c r="P51" s="306">
        <v>37</v>
      </c>
    </row>
    <row r="52" spans="2:16" ht="15.75" customHeight="1">
      <c r="B52" s="943" t="s">
        <v>70</v>
      </c>
      <c r="C52" s="944"/>
      <c r="D52" s="945"/>
      <c r="E52" s="664"/>
      <c r="F52" s="667"/>
      <c r="G52" s="666"/>
      <c r="H52" s="666"/>
      <c r="I52" s="666"/>
      <c r="J52" s="666"/>
      <c r="K52" s="666"/>
      <c r="L52" s="666"/>
      <c r="M52" s="666"/>
      <c r="N52" s="666"/>
      <c r="O52" s="667"/>
      <c r="P52" s="306">
        <v>38</v>
      </c>
    </row>
    <row r="53" spans="2:16" ht="15.75" customHeight="1">
      <c r="B53" s="943" t="s">
        <v>753</v>
      </c>
      <c r="C53" s="944"/>
      <c r="D53" s="945"/>
      <c r="E53" s="664"/>
      <c r="F53" s="667"/>
      <c r="G53" s="666"/>
      <c r="H53" s="666"/>
      <c r="I53" s="666"/>
      <c r="J53" s="666"/>
      <c r="K53" s="666"/>
      <c r="L53" s="666"/>
      <c r="M53" s="666"/>
      <c r="N53" s="666"/>
      <c r="O53" s="667"/>
      <c r="P53" s="306">
        <v>39</v>
      </c>
    </row>
    <row r="54" spans="2:16" ht="15.75" customHeight="1">
      <c r="B54" s="943" t="s">
        <v>692</v>
      </c>
      <c r="C54" s="944"/>
      <c r="D54" s="945"/>
      <c r="E54" s="664"/>
      <c r="F54" s="667"/>
      <c r="G54" s="666"/>
      <c r="H54" s="666"/>
      <c r="I54" s="666"/>
      <c r="J54" s="666"/>
      <c r="K54" s="666"/>
      <c r="L54" s="666"/>
      <c r="M54" s="666"/>
      <c r="N54" s="666"/>
      <c r="O54" s="667"/>
      <c r="P54" s="306">
        <v>40</v>
      </c>
    </row>
    <row r="55" spans="2:16" ht="15.75" customHeight="1">
      <c r="B55" s="943" t="s">
        <v>70</v>
      </c>
      <c r="C55" s="944"/>
      <c r="D55" s="945"/>
      <c r="E55" s="664"/>
      <c r="F55" s="667"/>
      <c r="G55" s="666"/>
      <c r="H55" s="666"/>
      <c r="I55" s="666"/>
      <c r="J55" s="666"/>
      <c r="K55" s="666"/>
      <c r="L55" s="666"/>
      <c r="M55" s="666"/>
      <c r="N55" s="666"/>
      <c r="O55" s="667"/>
      <c r="P55" s="306">
        <v>41</v>
      </c>
    </row>
    <row r="56" spans="2:16" ht="15.75" customHeight="1">
      <c r="B56" s="943" t="s">
        <v>754</v>
      </c>
      <c r="C56" s="944"/>
      <c r="D56" s="945"/>
      <c r="E56" s="664"/>
      <c r="F56" s="667"/>
      <c r="G56" s="666"/>
      <c r="H56" s="666"/>
      <c r="I56" s="666"/>
      <c r="J56" s="666"/>
      <c r="K56" s="666"/>
      <c r="L56" s="666"/>
      <c r="M56" s="666"/>
      <c r="N56" s="666"/>
      <c r="O56" s="667"/>
      <c r="P56" s="306">
        <v>42</v>
      </c>
    </row>
    <row r="57" spans="2:16" ht="15.75" customHeight="1">
      <c r="B57" s="943" t="s">
        <v>755</v>
      </c>
      <c r="C57" s="944"/>
      <c r="D57" s="945"/>
      <c r="E57" s="664"/>
      <c r="F57" s="667"/>
      <c r="G57" s="666"/>
      <c r="H57" s="666"/>
      <c r="I57" s="666"/>
      <c r="J57" s="666"/>
      <c r="K57" s="666"/>
      <c r="L57" s="666"/>
      <c r="M57" s="666"/>
      <c r="N57" s="666"/>
      <c r="O57" s="667"/>
      <c r="P57" s="306">
        <v>43</v>
      </c>
    </row>
    <row r="58" spans="2:16" ht="15.75" customHeight="1">
      <c r="B58" s="943" t="s">
        <v>756</v>
      </c>
      <c r="C58" s="944"/>
      <c r="D58" s="945"/>
      <c r="E58" s="664"/>
      <c r="F58" s="667"/>
      <c r="G58" s="666"/>
      <c r="H58" s="666"/>
      <c r="I58" s="666"/>
      <c r="J58" s="666"/>
      <c r="K58" s="666"/>
      <c r="L58" s="666"/>
      <c r="M58" s="666"/>
      <c r="N58" s="666"/>
      <c r="O58" s="667"/>
      <c r="P58" s="306">
        <v>44</v>
      </c>
    </row>
    <row r="59" spans="2:16" ht="15.75" customHeight="1">
      <c r="B59" s="943" t="s">
        <v>757</v>
      </c>
      <c r="C59" s="944"/>
      <c r="D59" s="945"/>
      <c r="E59" s="664"/>
      <c r="F59" s="667"/>
      <c r="G59" s="666"/>
      <c r="H59" s="666"/>
      <c r="I59" s="666"/>
      <c r="J59" s="666"/>
      <c r="K59" s="666"/>
      <c r="L59" s="666"/>
      <c r="M59" s="666"/>
      <c r="N59" s="666"/>
      <c r="O59" s="667"/>
      <c r="P59" s="306">
        <v>45</v>
      </c>
    </row>
    <row r="60" spans="2:16" ht="15.75" customHeight="1">
      <c r="B60" s="943" t="s">
        <v>758</v>
      </c>
      <c r="C60" s="944"/>
      <c r="D60" s="945"/>
      <c r="E60" s="664"/>
      <c r="F60" s="667"/>
      <c r="G60" s="666"/>
      <c r="H60" s="666"/>
      <c r="I60" s="666"/>
      <c r="J60" s="666"/>
      <c r="K60" s="666"/>
      <c r="L60" s="666"/>
      <c r="M60" s="666"/>
      <c r="N60" s="666"/>
      <c r="O60" s="667"/>
      <c r="P60" s="306">
        <v>46</v>
      </c>
    </row>
    <row r="61" spans="2:16" ht="15.75" customHeight="1">
      <c r="B61" s="943" t="s">
        <v>70</v>
      </c>
      <c r="C61" s="944"/>
      <c r="D61" s="945"/>
      <c r="E61" s="664"/>
      <c r="F61" s="667"/>
      <c r="G61" s="666"/>
      <c r="H61" s="666"/>
      <c r="I61" s="666"/>
      <c r="J61" s="666"/>
      <c r="K61" s="666"/>
      <c r="L61" s="666"/>
      <c r="M61" s="666"/>
      <c r="N61" s="666"/>
      <c r="O61" s="667"/>
      <c r="P61" s="306">
        <v>47</v>
      </c>
    </row>
    <row r="62" spans="2:16" ht="18" customHeight="1">
      <c r="B62" s="943" t="s">
        <v>775</v>
      </c>
      <c r="C62" s="1376"/>
      <c r="D62" s="945"/>
      <c r="E62" s="323"/>
      <c r="F62" s="670"/>
      <c r="G62" s="810"/>
      <c r="H62" s="671"/>
      <c r="I62" s="671"/>
      <c r="J62" s="671"/>
      <c r="K62" s="671"/>
      <c r="L62" s="671"/>
      <c r="M62" s="671"/>
      <c r="N62" s="811"/>
      <c r="O62" s="666"/>
    </row>
    <row r="63" spans="2:16" ht="18" customHeight="1">
      <c r="B63" s="943" t="s">
        <v>742</v>
      </c>
      <c r="C63" s="1376"/>
      <c r="D63" s="945"/>
      <c r="E63" s="323"/>
      <c r="F63" s="670"/>
      <c r="G63" s="810"/>
      <c r="H63" s="671"/>
      <c r="I63" s="671"/>
      <c r="J63" s="671"/>
      <c r="K63" s="671"/>
      <c r="L63" s="671"/>
      <c r="M63" s="671"/>
      <c r="N63" s="811"/>
      <c r="O63" s="666"/>
    </row>
    <row r="64" spans="2:16" ht="18" customHeight="1">
      <c r="B64" s="943" t="s">
        <v>689</v>
      </c>
      <c r="C64" s="1376"/>
      <c r="D64" s="945"/>
      <c r="E64" s="323"/>
      <c r="F64" s="670"/>
      <c r="G64" s="810"/>
      <c r="H64" s="671"/>
      <c r="I64" s="671"/>
      <c r="J64" s="671"/>
      <c r="K64" s="671"/>
      <c r="L64" s="671"/>
      <c r="M64" s="671"/>
      <c r="N64" s="811"/>
      <c r="O64" s="666"/>
    </row>
    <row r="65" spans="2:15" ht="18" customHeight="1">
      <c r="B65" s="943" t="s">
        <v>690</v>
      </c>
      <c r="C65" s="1376"/>
      <c r="D65" s="945"/>
      <c r="E65" s="323"/>
      <c r="F65" s="670"/>
      <c r="G65" s="810"/>
      <c r="H65" s="671"/>
      <c r="I65" s="671"/>
      <c r="J65" s="671"/>
      <c r="K65" s="671"/>
      <c r="L65" s="671"/>
      <c r="M65" s="671"/>
      <c r="N65" s="811"/>
      <c r="O65" s="666"/>
    </row>
    <row r="66" spans="2:15" ht="18" customHeight="1">
      <c r="B66" s="943" t="s">
        <v>691</v>
      </c>
      <c r="C66" s="1376"/>
      <c r="D66" s="945"/>
      <c r="E66" s="323"/>
      <c r="F66" s="670"/>
      <c r="G66" s="810"/>
      <c r="H66" s="671"/>
      <c r="I66" s="671"/>
      <c r="J66" s="671"/>
      <c r="K66" s="671"/>
      <c r="L66" s="671"/>
      <c r="M66" s="671"/>
      <c r="N66" s="811"/>
      <c r="O66" s="666"/>
    </row>
    <row r="67" spans="2:15" ht="18" customHeight="1">
      <c r="B67" s="943" t="s">
        <v>692</v>
      </c>
      <c r="C67" s="1376"/>
      <c r="D67" s="945"/>
      <c r="E67" s="323"/>
      <c r="F67" s="670"/>
      <c r="G67" s="810"/>
      <c r="H67" s="671"/>
      <c r="I67" s="671"/>
      <c r="J67" s="671"/>
      <c r="K67" s="671"/>
      <c r="L67" s="671"/>
      <c r="M67" s="671"/>
      <c r="N67" s="811"/>
      <c r="O67" s="666"/>
    </row>
    <row r="68" spans="2:15" ht="18" customHeight="1">
      <c r="B68" s="943" t="s">
        <v>693</v>
      </c>
      <c r="C68" s="1376"/>
      <c r="D68" s="945"/>
      <c r="E68" s="323"/>
      <c r="F68" s="670"/>
      <c r="G68" s="810"/>
      <c r="H68" s="671"/>
      <c r="I68" s="671"/>
      <c r="J68" s="671"/>
      <c r="K68" s="671"/>
      <c r="L68" s="671"/>
      <c r="M68" s="671"/>
      <c r="N68" s="811"/>
      <c r="O68" s="666"/>
    </row>
    <row r="69" spans="2:15" ht="18" customHeight="1">
      <c r="B69" s="943" t="s">
        <v>694</v>
      </c>
      <c r="C69" s="1376"/>
      <c r="D69" s="945"/>
      <c r="E69" s="323"/>
      <c r="F69" s="670"/>
      <c r="G69" s="810"/>
      <c r="H69" s="671"/>
      <c r="I69" s="671"/>
      <c r="J69" s="671"/>
      <c r="K69" s="671"/>
      <c r="L69" s="671"/>
      <c r="M69" s="671"/>
      <c r="N69" s="811"/>
      <c r="O69" s="666"/>
    </row>
    <row r="70" spans="2:15" ht="18" customHeight="1">
      <c r="B70" s="943" t="s">
        <v>695</v>
      </c>
      <c r="C70" s="1376"/>
      <c r="D70" s="945"/>
      <c r="E70" s="323"/>
      <c r="F70" s="670"/>
      <c r="G70" s="810"/>
      <c r="H70" s="671"/>
      <c r="I70" s="671"/>
      <c r="J70" s="671"/>
      <c r="K70" s="671"/>
      <c r="L70" s="671"/>
      <c r="M70" s="671"/>
      <c r="N70" s="811"/>
      <c r="O70" s="666"/>
    </row>
    <row r="71" spans="2:15" ht="18" customHeight="1">
      <c r="B71" s="943" t="s">
        <v>696</v>
      </c>
      <c r="C71" s="1376"/>
      <c r="D71" s="945"/>
      <c r="E71" s="323"/>
      <c r="F71" s="670"/>
      <c r="G71" s="810"/>
      <c r="H71" s="671"/>
      <c r="I71" s="671"/>
      <c r="J71" s="671"/>
      <c r="K71" s="671"/>
      <c r="L71" s="671"/>
      <c r="M71" s="671"/>
      <c r="N71" s="811"/>
      <c r="O71" s="666"/>
    </row>
    <row r="72" spans="2:15" ht="18" customHeight="1">
      <c r="B72" s="943" t="str">
        <f>IFERROR(VLOOKUP([1]第2号様式!$L$2,[1]様式リスト!$B$3:$CD$8,O72,0),"")</f>
        <v/>
      </c>
      <c r="C72" s="944"/>
      <c r="D72" s="945"/>
      <c r="E72" s="323"/>
      <c r="F72" s="670"/>
      <c r="G72" s="810"/>
      <c r="H72" s="671"/>
      <c r="I72" s="671"/>
      <c r="J72" s="671"/>
      <c r="K72" s="671"/>
      <c r="L72" s="671"/>
      <c r="M72" s="671"/>
      <c r="N72" s="811"/>
      <c r="O72" s="666"/>
    </row>
    <row r="73" spans="2:15" ht="18" customHeight="1">
      <c r="B73" s="943" t="s">
        <v>763</v>
      </c>
      <c r="C73" s="944"/>
      <c r="D73" s="945"/>
      <c r="E73" s="323"/>
      <c r="F73" s="670"/>
      <c r="G73" s="810"/>
      <c r="H73" s="671"/>
      <c r="I73" s="671"/>
      <c r="J73" s="671"/>
      <c r="K73" s="671"/>
      <c r="L73" s="671"/>
      <c r="M73" s="671"/>
      <c r="N73" s="811"/>
      <c r="O73" s="666"/>
    </row>
    <row r="74" spans="2:15" ht="18" customHeight="1">
      <c r="B74" s="943" t="s">
        <v>764</v>
      </c>
      <c r="C74" s="944"/>
      <c r="D74" s="945"/>
      <c r="E74" s="323"/>
      <c r="F74" s="670"/>
      <c r="G74" s="810"/>
      <c r="H74" s="671"/>
      <c r="I74" s="671"/>
      <c r="J74" s="671"/>
      <c r="K74" s="671"/>
      <c r="L74" s="671"/>
      <c r="M74" s="671"/>
      <c r="N74" s="811"/>
      <c r="O74" s="666"/>
    </row>
    <row r="75" spans="2:15" ht="18" customHeight="1">
      <c r="B75" s="943" t="s">
        <v>765</v>
      </c>
      <c r="C75" s="944"/>
      <c r="D75" s="945"/>
      <c r="E75" s="323"/>
      <c r="F75" s="670"/>
      <c r="G75" s="810"/>
      <c r="H75" s="671"/>
      <c r="I75" s="671"/>
      <c r="J75" s="671"/>
      <c r="K75" s="671"/>
      <c r="L75" s="671"/>
      <c r="M75" s="671"/>
      <c r="N75" s="811"/>
      <c r="O75" s="666"/>
    </row>
    <row r="76" spans="2:15" ht="18" customHeight="1">
      <c r="B76" s="943" t="s">
        <v>766</v>
      </c>
      <c r="C76" s="944"/>
      <c r="D76" s="945"/>
      <c r="E76" s="323"/>
      <c r="F76" s="670"/>
      <c r="G76" s="810"/>
      <c r="H76" s="671"/>
      <c r="I76" s="671"/>
      <c r="J76" s="671"/>
      <c r="K76" s="671"/>
      <c r="L76" s="671"/>
      <c r="M76" s="671"/>
      <c r="N76" s="811"/>
      <c r="O76" s="666"/>
    </row>
    <row r="77" spans="2:15" ht="18" customHeight="1">
      <c r="B77" s="943" t="s">
        <v>767</v>
      </c>
      <c r="C77" s="944"/>
      <c r="D77" s="945"/>
      <c r="E77" s="323"/>
      <c r="F77" s="670"/>
      <c r="G77" s="810"/>
      <c r="H77" s="671"/>
      <c r="I77" s="671"/>
      <c r="J77" s="671"/>
      <c r="K77" s="671"/>
      <c r="L77" s="671"/>
      <c r="M77" s="671"/>
      <c r="N77" s="811"/>
      <c r="O77" s="666"/>
    </row>
    <row r="78" spans="2:15" ht="18" customHeight="1">
      <c r="B78" s="943" t="str">
        <f>IFERROR(VLOOKUP([1]第2号様式!$L$2,[1]様式リスト!$B$3:$CD$8,O78,0),"")</f>
        <v/>
      </c>
      <c r="C78" s="944"/>
      <c r="D78" s="945"/>
      <c r="E78" s="323"/>
      <c r="F78" s="670"/>
      <c r="G78" s="810"/>
      <c r="H78" s="671"/>
      <c r="I78" s="671"/>
      <c r="J78" s="671"/>
      <c r="K78" s="671"/>
      <c r="L78" s="671"/>
      <c r="M78" s="671"/>
      <c r="N78" s="811"/>
      <c r="O78" s="666"/>
    </row>
    <row r="79" spans="2:15" ht="18" customHeight="1">
      <c r="B79" s="943" t="s">
        <v>768</v>
      </c>
      <c r="C79" s="944"/>
      <c r="D79" s="945"/>
      <c r="E79" s="323"/>
      <c r="F79" s="670"/>
      <c r="G79" s="810"/>
      <c r="H79" s="671"/>
      <c r="I79" s="671"/>
      <c r="J79" s="671"/>
      <c r="K79" s="671"/>
      <c r="L79" s="671"/>
      <c r="M79" s="671"/>
      <c r="N79" s="811"/>
      <c r="O79" s="666"/>
    </row>
    <row r="80" spans="2:15" ht="18" customHeight="1">
      <c r="B80" s="943" t="s">
        <v>769</v>
      </c>
      <c r="C80" s="944"/>
      <c r="D80" s="945"/>
      <c r="E80" s="323"/>
      <c r="F80" s="670"/>
      <c r="G80" s="810"/>
      <c r="H80" s="671"/>
      <c r="I80" s="671"/>
      <c r="J80" s="671"/>
      <c r="K80" s="671"/>
      <c r="L80" s="671"/>
      <c r="M80" s="671"/>
      <c r="N80" s="811"/>
      <c r="O80" s="666"/>
    </row>
    <row r="81" spans="2:16" ht="18" customHeight="1">
      <c r="B81" s="943" t="s">
        <v>770</v>
      </c>
      <c r="C81" s="944"/>
      <c r="D81" s="945"/>
      <c r="E81" s="323"/>
      <c r="F81" s="670"/>
      <c r="G81" s="810"/>
      <c r="H81" s="671"/>
      <c r="I81" s="671"/>
      <c r="J81" s="671"/>
      <c r="K81" s="671"/>
      <c r="L81" s="671"/>
      <c r="M81" s="671"/>
      <c r="N81" s="811"/>
      <c r="O81" s="666"/>
    </row>
    <row r="82" spans="2:16" ht="18" customHeight="1">
      <c r="B82" s="943" t="s">
        <v>771</v>
      </c>
      <c r="C82" s="944"/>
      <c r="D82" s="945"/>
      <c r="E82" s="323"/>
      <c r="F82" s="670"/>
      <c r="G82" s="810"/>
      <c r="H82" s="671"/>
      <c r="I82" s="671"/>
      <c r="J82" s="671"/>
      <c r="K82" s="671"/>
      <c r="L82" s="671"/>
      <c r="M82" s="671"/>
      <c r="N82" s="811"/>
      <c r="O82" s="666"/>
    </row>
    <row r="83" spans="2:16" ht="18" customHeight="1">
      <c r="B83" s="943" t="s">
        <v>772</v>
      </c>
      <c r="C83" s="944"/>
      <c r="D83" s="945"/>
      <c r="E83" s="323"/>
      <c r="F83" s="670"/>
      <c r="G83" s="810"/>
      <c r="H83" s="671"/>
      <c r="I83" s="671"/>
      <c r="J83" s="671"/>
      <c r="K83" s="671"/>
      <c r="L83" s="671"/>
      <c r="M83" s="671"/>
      <c r="N83" s="811"/>
      <c r="O83" s="666"/>
    </row>
    <row r="84" spans="2:16" ht="18" customHeight="1">
      <c r="B84" s="943" t="str">
        <f>IFERROR(VLOOKUP([1]第2号様式!$L$2,[1]様式リスト!$B$3:$CD$8,O84,0),"")</f>
        <v/>
      </c>
      <c r="C84" s="944"/>
      <c r="D84" s="945"/>
      <c r="E84" s="323"/>
      <c r="F84" s="670"/>
      <c r="G84" s="810"/>
      <c r="H84" s="671"/>
      <c r="I84" s="671"/>
      <c r="J84" s="671"/>
      <c r="K84" s="671"/>
      <c r="L84" s="671"/>
      <c r="M84" s="671"/>
      <c r="N84" s="811"/>
      <c r="O84" s="666"/>
    </row>
    <row r="85" spans="2:16" ht="18" customHeight="1">
      <c r="B85" s="943" t="s">
        <v>773</v>
      </c>
      <c r="C85" s="944"/>
      <c r="D85" s="945"/>
      <c r="E85" s="323"/>
      <c r="F85" s="670"/>
      <c r="G85" s="810"/>
      <c r="H85" s="671"/>
      <c r="I85" s="671"/>
      <c r="J85" s="671"/>
      <c r="K85" s="671"/>
      <c r="L85" s="671"/>
      <c r="M85" s="671"/>
      <c r="N85" s="811"/>
      <c r="O85" s="666"/>
    </row>
    <row r="86" spans="2:16" ht="18" customHeight="1">
      <c r="B86" s="943" t="s">
        <v>774</v>
      </c>
      <c r="C86" s="944"/>
      <c r="D86" s="945"/>
      <c r="E86" s="323"/>
      <c r="F86" s="670"/>
      <c r="G86" s="810"/>
      <c r="H86" s="671"/>
      <c r="I86" s="671"/>
      <c r="J86" s="671"/>
      <c r="K86" s="671"/>
      <c r="L86" s="671"/>
      <c r="M86" s="671"/>
      <c r="N86" s="811"/>
      <c r="O86" s="812"/>
    </row>
    <row r="87" spans="2:16" ht="15.75" customHeight="1">
      <c r="B87" s="943" t="s">
        <v>70</v>
      </c>
      <c r="C87" s="944"/>
      <c r="D87" s="945"/>
      <c r="E87" s="664"/>
      <c r="F87" s="667"/>
      <c r="G87" s="666"/>
      <c r="H87" s="666"/>
      <c r="I87" s="666"/>
      <c r="J87" s="666"/>
      <c r="K87" s="666"/>
      <c r="L87" s="666"/>
      <c r="M87" s="666"/>
      <c r="N87" s="666"/>
      <c r="O87" s="667"/>
      <c r="P87" s="306">
        <v>48</v>
      </c>
    </row>
    <row r="88" spans="2:16" ht="15.75" customHeight="1">
      <c r="B88" s="943" t="s">
        <v>759</v>
      </c>
      <c r="C88" s="944"/>
      <c r="D88" s="945"/>
      <c r="E88" s="664"/>
      <c r="F88" s="667"/>
      <c r="G88" s="666"/>
      <c r="H88" s="666"/>
      <c r="I88" s="666"/>
      <c r="J88" s="666"/>
      <c r="K88" s="666"/>
      <c r="L88" s="666"/>
      <c r="M88" s="666"/>
      <c r="N88" s="666"/>
      <c r="O88" s="667"/>
      <c r="P88" s="306">
        <v>49</v>
      </c>
    </row>
    <row r="89" spans="2:16" ht="15.75" customHeight="1">
      <c r="B89" s="943" t="s">
        <v>704</v>
      </c>
      <c r="C89" s="944"/>
      <c r="D89" s="945"/>
      <c r="E89" s="664"/>
      <c r="F89" s="667"/>
      <c r="G89" s="666"/>
      <c r="H89" s="666"/>
      <c r="I89" s="666"/>
      <c r="J89" s="666"/>
      <c r="K89" s="666"/>
      <c r="L89" s="666"/>
      <c r="M89" s="666"/>
      <c r="N89" s="666"/>
      <c r="O89" s="667"/>
      <c r="P89" s="306">
        <v>50</v>
      </c>
    </row>
    <row r="90" spans="2:16" ht="15.75" customHeight="1">
      <c r="B90" s="943" t="s">
        <v>706</v>
      </c>
      <c r="C90" s="944"/>
      <c r="D90" s="945"/>
      <c r="E90" s="664"/>
      <c r="F90" s="667"/>
      <c r="G90" s="666"/>
      <c r="H90" s="666"/>
      <c r="I90" s="666"/>
      <c r="J90" s="666"/>
      <c r="K90" s="666"/>
      <c r="L90" s="666"/>
      <c r="M90" s="666"/>
      <c r="N90" s="666"/>
      <c r="O90" s="667"/>
      <c r="P90" s="306">
        <v>51</v>
      </c>
    </row>
    <row r="91" spans="2:16" ht="15.75" customHeight="1">
      <c r="B91" s="943" t="s">
        <v>760</v>
      </c>
      <c r="C91" s="944"/>
      <c r="D91" s="945"/>
      <c r="E91" s="664"/>
      <c r="F91" s="667"/>
      <c r="G91" s="666"/>
      <c r="H91" s="666"/>
      <c r="I91" s="666"/>
      <c r="J91" s="666"/>
      <c r="K91" s="666"/>
      <c r="L91" s="666"/>
      <c r="M91" s="666"/>
      <c r="N91" s="666"/>
      <c r="O91" s="667"/>
      <c r="P91" s="306">
        <v>52</v>
      </c>
    </row>
    <row r="92" spans="2:16" ht="15.75" customHeight="1">
      <c r="B92" s="943" t="s">
        <v>691</v>
      </c>
      <c r="C92" s="944"/>
      <c r="D92" s="945"/>
      <c r="E92" s="664"/>
      <c r="F92" s="667"/>
      <c r="G92" s="666"/>
      <c r="H92" s="666"/>
      <c r="I92" s="666"/>
      <c r="J92" s="666"/>
      <c r="K92" s="666"/>
      <c r="L92" s="666"/>
      <c r="M92" s="666"/>
      <c r="N92" s="666"/>
      <c r="O92" s="667"/>
      <c r="P92" s="306">
        <v>53</v>
      </c>
    </row>
    <row r="93" spans="2:16" ht="15.75" customHeight="1">
      <c r="B93" s="943" t="s">
        <v>692</v>
      </c>
      <c r="C93" s="944"/>
      <c r="D93" s="945"/>
      <c r="E93" s="664"/>
      <c r="F93" s="667"/>
      <c r="G93" s="666"/>
      <c r="H93" s="666"/>
      <c r="I93" s="666"/>
      <c r="J93" s="666"/>
      <c r="K93" s="666"/>
      <c r="L93" s="666"/>
      <c r="M93" s="666"/>
      <c r="N93" s="666"/>
      <c r="O93" s="667"/>
      <c r="P93" s="306">
        <v>54</v>
      </c>
    </row>
    <row r="94" spans="2:16" ht="15.75" customHeight="1">
      <c r="B94" s="943" t="s">
        <v>696</v>
      </c>
      <c r="C94" s="944"/>
      <c r="D94" s="945"/>
      <c r="E94" s="664"/>
      <c r="F94" s="667"/>
      <c r="G94" s="666"/>
      <c r="H94" s="666"/>
      <c r="I94" s="666"/>
      <c r="J94" s="666"/>
      <c r="K94" s="666"/>
      <c r="L94" s="666"/>
      <c r="M94" s="666"/>
      <c r="N94" s="666"/>
      <c r="O94" s="667"/>
      <c r="P94" s="306">
        <v>55</v>
      </c>
    </row>
    <row r="95" spans="2:16" ht="24" customHeight="1">
      <c r="B95" s="656" t="s">
        <v>688</v>
      </c>
      <c r="C95" s="657"/>
      <c r="D95" s="657"/>
      <c r="E95" s="668"/>
      <c r="F95" s="659">
        <f>SUM(F18:F94)</f>
        <v>0</v>
      </c>
      <c r="G95" s="669"/>
      <c r="H95" s="669"/>
      <c r="I95" s="669"/>
      <c r="J95" s="669"/>
      <c r="K95" s="669"/>
      <c r="L95" s="669"/>
      <c r="M95" s="669"/>
      <c r="N95" s="669"/>
      <c r="O95" s="659"/>
    </row>
  </sheetData>
  <sheetProtection formatCells="0" formatColumns="0" formatRows="0" insertColumns="0" insertRows="0" insertHyperlinks="0" deleteColumns="0" deleteRows="0" sort="0" autoFilter="0" pivotTables="0"/>
  <mergeCells count="90">
    <mergeCell ref="N6:N8"/>
    <mergeCell ref="O6:O8"/>
    <mergeCell ref="B6:B8"/>
    <mergeCell ref="C6:C8"/>
    <mergeCell ref="E6:E8"/>
    <mergeCell ref="G6:G8"/>
    <mergeCell ref="H6:H8"/>
    <mergeCell ref="I6:I8"/>
    <mergeCell ref="B22:D22"/>
    <mergeCell ref="J6:J8"/>
    <mergeCell ref="K6:K8"/>
    <mergeCell ref="L6:L8"/>
    <mergeCell ref="M6:M8"/>
    <mergeCell ref="B17:D17"/>
    <mergeCell ref="B18:D18"/>
    <mergeCell ref="B19:D19"/>
    <mergeCell ref="B20:D20"/>
    <mergeCell ref="B21:D21"/>
    <mergeCell ref="B34:D34"/>
    <mergeCell ref="B23:D23"/>
    <mergeCell ref="B24:D24"/>
    <mergeCell ref="B25:D25"/>
    <mergeCell ref="B26:D26"/>
    <mergeCell ref="B27:D27"/>
    <mergeCell ref="B28:D28"/>
    <mergeCell ref="B29:D29"/>
    <mergeCell ref="B30:D30"/>
    <mergeCell ref="B31:D31"/>
    <mergeCell ref="B32:D32"/>
    <mergeCell ref="B33:D33"/>
    <mergeCell ref="B46:D46"/>
    <mergeCell ref="B35:D35"/>
    <mergeCell ref="B36:D36"/>
    <mergeCell ref="B37:D37"/>
    <mergeCell ref="B38:D38"/>
    <mergeCell ref="B39:D39"/>
    <mergeCell ref="B40:D40"/>
    <mergeCell ref="B41:D41"/>
    <mergeCell ref="B42:D42"/>
    <mergeCell ref="B43:D43"/>
    <mergeCell ref="B44:D44"/>
    <mergeCell ref="B45:D45"/>
    <mergeCell ref="B58:D58"/>
    <mergeCell ref="B47:D47"/>
    <mergeCell ref="B48:D48"/>
    <mergeCell ref="B49:D49"/>
    <mergeCell ref="B50:D50"/>
    <mergeCell ref="B51:D51"/>
    <mergeCell ref="B52:D52"/>
    <mergeCell ref="B53:D53"/>
    <mergeCell ref="B54:D54"/>
    <mergeCell ref="B55:D55"/>
    <mergeCell ref="B56:D56"/>
    <mergeCell ref="B57:D57"/>
    <mergeCell ref="B62:D62"/>
    <mergeCell ref="B63:D63"/>
    <mergeCell ref="B64:D64"/>
    <mergeCell ref="B65:D65"/>
    <mergeCell ref="B89:D89"/>
    <mergeCell ref="B77:D77"/>
    <mergeCell ref="B78:D78"/>
    <mergeCell ref="B79:D79"/>
    <mergeCell ref="B80:D80"/>
    <mergeCell ref="B86:D86"/>
    <mergeCell ref="B81:D81"/>
    <mergeCell ref="B82:D82"/>
    <mergeCell ref="B83:D83"/>
    <mergeCell ref="B84:D84"/>
    <mergeCell ref="B85:D85"/>
    <mergeCell ref="B94:D94"/>
    <mergeCell ref="B90:D90"/>
    <mergeCell ref="B91:D91"/>
    <mergeCell ref="B92:D92"/>
    <mergeCell ref="B93:D93"/>
    <mergeCell ref="B59:D59"/>
    <mergeCell ref="B60:D60"/>
    <mergeCell ref="B61:D61"/>
    <mergeCell ref="B87:D87"/>
    <mergeCell ref="B88:D88"/>
    <mergeCell ref="B66:D66"/>
    <mergeCell ref="B67:D67"/>
    <mergeCell ref="B68:D68"/>
    <mergeCell ref="B69:D69"/>
    <mergeCell ref="B70:D70"/>
    <mergeCell ref="B71:D71"/>
    <mergeCell ref="B72:D72"/>
    <mergeCell ref="B73:D73"/>
    <mergeCell ref="B74:D74"/>
    <mergeCell ref="B75:D75"/>
    <mergeCell ref="B76:D76"/>
  </mergeCells>
  <phoneticPr fontId="4"/>
  <printOptions horizontalCentered="1"/>
  <pageMargins left="0.7" right="0.7" top="0.75" bottom="0.75" header="0.3" footer="0.3"/>
  <pageSetup paperSize="9" scale="46" orientation="portrait" blackAndWhite="1" errors="blank"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F5C72-36B5-4AEB-B7D9-144084BA7026}">
  <sheetPr>
    <tabColor rgb="FFFF0000"/>
  </sheetPr>
  <dimension ref="A1:N90"/>
  <sheetViews>
    <sheetView view="pageBreakPreview" zoomScaleNormal="100" zoomScaleSheetLayoutView="100" workbookViewId="0">
      <selection activeCell="AB7" sqref="AB7"/>
    </sheetView>
  </sheetViews>
  <sheetFormatPr defaultRowHeight="13.5" outlineLevelCol="1"/>
  <cols>
    <col min="1" max="1" width="24.625" style="306" customWidth="1"/>
    <col min="2" max="12" width="12.875" style="306" customWidth="1"/>
    <col min="13" max="13" width="11.875" style="306" hidden="1" customWidth="1" outlineLevel="1"/>
    <col min="14" max="14" width="9" style="306" collapsed="1"/>
    <col min="15" max="257" width="9" style="306"/>
    <col min="258" max="258" width="14.375" style="306" customWidth="1"/>
    <col min="259" max="267" width="9.125" style="306" customWidth="1"/>
    <col min="268" max="268" width="12" style="306" customWidth="1"/>
    <col min="269" max="269" width="11.875" style="306" customWidth="1"/>
    <col min="270" max="513" width="9" style="306"/>
    <col min="514" max="514" width="14.375" style="306" customWidth="1"/>
    <col min="515" max="523" width="9.125" style="306" customWidth="1"/>
    <col min="524" max="524" width="12" style="306" customWidth="1"/>
    <col min="525" max="525" width="11.875" style="306" customWidth="1"/>
    <col min="526" max="769" width="9" style="306"/>
    <col min="770" max="770" width="14.375" style="306" customWidth="1"/>
    <col min="771" max="779" width="9.125" style="306" customWidth="1"/>
    <col min="780" max="780" width="12" style="306" customWidth="1"/>
    <col min="781" max="781" width="11.875" style="306" customWidth="1"/>
    <col min="782" max="1025" width="9" style="306"/>
    <col min="1026" max="1026" width="14.375" style="306" customWidth="1"/>
    <col min="1027" max="1035" width="9.125" style="306" customWidth="1"/>
    <col min="1036" max="1036" width="12" style="306" customWidth="1"/>
    <col min="1037" max="1037" width="11.875" style="306" customWidth="1"/>
    <col min="1038" max="1281" width="9" style="306"/>
    <col min="1282" max="1282" width="14.375" style="306" customWidth="1"/>
    <col min="1283" max="1291" width="9.125" style="306" customWidth="1"/>
    <col min="1292" max="1292" width="12" style="306" customWidth="1"/>
    <col min="1293" max="1293" width="11.875" style="306" customWidth="1"/>
    <col min="1294" max="1537" width="9" style="306"/>
    <col min="1538" max="1538" width="14.375" style="306" customWidth="1"/>
    <col min="1539" max="1547" width="9.125" style="306" customWidth="1"/>
    <col min="1548" max="1548" width="12" style="306" customWidth="1"/>
    <col min="1549" max="1549" width="11.875" style="306" customWidth="1"/>
    <col min="1550" max="1793" width="9" style="306"/>
    <col min="1794" max="1794" width="14.375" style="306" customWidth="1"/>
    <col min="1795" max="1803" width="9.125" style="306" customWidth="1"/>
    <col min="1804" max="1804" width="12" style="306" customWidth="1"/>
    <col min="1805" max="1805" width="11.875" style="306" customWidth="1"/>
    <col min="1806" max="2049" width="9" style="306"/>
    <col min="2050" max="2050" width="14.375" style="306" customWidth="1"/>
    <col min="2051" max="2059" width="9.125" style="306" customWidth="1"/>
    <col min="2060" max="2060" width="12" style="306" customWidth="1"/>
    <col min="2061" max="2061" width="11.875" style="306" customWidth="1"/>
    <col min="2062" max="2305" width="9" style="306"/>
    <col min="2306" max="2306" width="14.375" style="306" customWidth="1"/>
    <col min="2307" max="2315" width="9.125" style="306" customWidth="1"/>
    <col min="2316" max="2316" width="12" style="306" customWidth="1"/>
    <col min="2317" max="2317" width="11.875" style="306" customWidth="1"/>
    <col min="2318" max="2561" width="9" style="306"/>
    <col min="2562" max="2562" width="14.375" style="306" customWidth="1"/>
    <col min="2563" max="2571" width="9.125" style="306" customWidth="1"/>
    <col min="2572" max="2572" width="12" style="306" customWidth="1"/>
    <col min="2573" max="2573" width="11.875" style="306" customWidth="1"/>
    <col min="2574" max="2817" width="9" style="306"/>
    <col min="2818" max="2818" width="14.375" style="306" customWidth="1"/>
    <col min="2819" max="2827" width="9.125" style="306" customWidth="1"/>
    <col min="2828" max="2828" width="12" style="306" customWidth="1"/>
    <col min="2829" max="2829" width="11.875" style="306" customWidth="1"/>
    <col min="2830" max="3073" width="9" style="306"/>
    <col min="3074" max="3074" width="14.375" style="306" customWidth="1"/>
    <col min="3075" max="3083" width="9.125" style="306" customWidth="1"/>
    <col min="3084" max="3084" width="12" style="306" customWidth="1"/>
    <col min="3085" max="3085" width="11.875" style="306" customWidth="1"/>
    <col min="3086" max="3329" width="9" style="306"/>
    <col min="3330" max="3330" width="14.375" style="306" customWidth="1"/>
    <col min="3331" max="3339" width="9.125" style="306" customWidth="1"/>
    <col min="3340" max="3340" width="12" style="306" customWidth="1"/>
    <col min="3341" max="3341" width="11.875" style="306" customWidth="1"/>
    <col min="3342" max="3585" width="9" style="306"/>
    <col min="3586" max="3586" width="14.375" style="306" customWidth="1"/>
    <col min="3587" max="3595" width="9.125" style="306" customWidth="1"/>
    <col min="3596" max="3596" width="12" style="306" customWidth="1"/>
    <col min="3597" max="3597" width="11.875" style="306" customWidth="1"/>
    <col min="3598" max="3841" width="9" style="306"/>
    <col min="3842" max="3842" width="14.375" style="306" customWidth="1"/>
    <col min="3843" max="3851" width="9.125" style="306" customWidth="1"/>
    <col min="3852" max="3852" width="12" style="306" customWidth="1"/>
    <col min="3853" max="3853" width="11.875" style="306" customWidth="1"/>
    <col min="3854" max="4097" width="9" style="306"/>
    <col min="4098" max="4098" width="14.375" style="306" customWidth="1"/>
    <col min="4099" max="4107" width="9.125" style="306" customWidth="1"/>
    <col min="4108" max="4108" width="12" style="306" customWidth="1"/>
    <col min="4109" max="4109" width="11.875" style="306" customWidth="1"/>
    <col min="4110" max="4353" width="9" style="306"/>
    <col min="4354" max="4354" width="14.375" style="306" customWidth="1"/>
    <col min="4355" max="4363" width="9.125" style="306" customWidth="1"/>
    <col min="4364" max="4364" width="12" style="306" customWidth="1"/>
    <col min="4365" max="4365" width="11.875" style="306" customWidth="1"/>
    <col min="4366" max="4609" width="9" style="306"/>
    <col min="4610" max="4610" width="14.375" style="306" customWidth="1"/>
    <col min="4611" max="4619" width="9.125" style="306" customWidth="1"/>
    <col min="4620" max="4620" width="12" style="306" customWidth="1"/>
    <col min="4621" max="4621" width="11.875" style="306" customWidth="1"/>
    <col min="4622" max="4865" width="9" style="306"/>
    <col min="4866" max="4866" width="14.375" style="306" customWidth="1"/>
    <col min="4867" max="4875" width="9.125" style="306" customWidth="1"/>
    <col min="4876" max="4876" width="12" style="306" customWidth="1"/>
    <col min="4877" max="4877" width="11.875" style="306" customWidth="1"/>
    <col min="4878" max="5121" width="9" style="306"/>
    <col min="5122" max="5122" width="14.375" style="306" customWidth="1"/>
    <col min="5123" max="5131" width="9.125" style="306" customWidth="1"/>
    <col min="5132" max="5132" width="12" style="306" customWidth="1"/>
    <col min="5133" max="5133" width="11.875" style="306" customWidth="1"/>
    <col min="5134" max="5377" width="9" style="306"/>
    <col min="5378" max="5378" width="14.375" style="306" customWidth="1"/>
    <col min="5379" max="5387" width="9.125" style="306" customWidth="1"/>
    <col min="5388" max="5388" width="12" style="306" customWidth="1"/>
    <col min="5389" max="5389" width="11.875" style="306" customWidth="1"/>
    <col min="5390" max="5633" width="9" style="306"/>
    <col min="5634" max="5634" width="14.375" style="306" customWidth="1"/>
    <col min="5635" max="5643" width="9.125" style="306" customWidth="1"/>
    <col min="5644" max="5644" width="12" style="306" customWidth="1"/>
    <col min="5645" max="5645" width="11.875" style="306" customWidth="1"/>
    <col min="5646" max="5889" width="9" style="306"/>
    <col min="5890" max="5890" width="14.375" style="306" customWidth="1"/>
    <col min="5891" max="5899" width="9.125" style="306" customWidth="1"/>
    <col min="5900" max="5900" width="12" style="306" customWidth="1"/>
    <col min="5901" max="5901" width="11.875" style="306" customWidth="1"/>
    <col min="5902" max="6145" width="9" style="306"/>
    <col min="6146" max="6146" width="14.375" style="306" customWidth="1"/>
    <col min="6147" max="6155" width="9.125" style="306" customWidth="1"/>
    <col min="6156" max="6156" width="12" style="306" customWidth="1"/>
    <col min="6157" max="6157" width="11.875" style="306" customWidth="1"/>
    <col min="6158" max="6401" width="9" style="306"/>
    <col min="6402" max="6402" width="14.375" style="306" customWidth="1"/>
    <col min="6403" max="6411" width="9.125" style="306" customWidth="1"/>
    <col min="6412" max="6412" width="12" style="306" customWidth="1"/>
    <col min="6413" max="6413" width="11.875" style="306" customWidth="1"/>
    <col min="6414" max="6657" width="9" style="306"/>
    <col min="6658" max="6658" width="14.375" style="306" customWidth="1"/>
    <col min="6659" max="6667" width="9.125" style="306" customWidth="1"/>
    <col min="6668" max="6668" width="12" style="306" customWidth="1"/>
    <col min="6669" max="6669" width="11.875" style="306" customWidth="1"/>
    <col min="6670" max="6913" width="9" style="306"/>
    <col min="6914" max="6914" width="14.375" style="306" customWidth="1"/>
    <col min="6915" max="6923" width="9.125" style="306" customWidth="1"/>
    <col min="6924" max="6924" width="12" style="306" customWidth="1"/>
    <col min="6925" max="6925" width="11.875" style="306" customWidth="1"/>
    <col min="6926" max="7169" width="9" style="306"/>
    <col min="7170" max="7170" width="14.375" style="306" customWidth="1"/>
    <col min="7171" max="7179" width="9.125" style="306" customWidth="1"/>
    <col min="7180" max="7180" width="12" style="306" customWidth="1"/>
    <col min="7181" max="7181" width="11.875" style="306" customWidth="1"/>
    <col min="7182" max="7425" width="9" style="306"/>
    <col min="7426" max="7426" width="14.375" style="306" customWidth="1"/>
    <col min="7427" max="7435" width="9.125" style="306" customWidth="1"/>
    <col min="7436" max="7436" width="12" style="306" customWidth="1"/>
    <col min="7437" max="7437" width="11.875" style="306" customWidth="1"/>
    <col min="7438" max="7681" width="9" style="306"/>
    <col min="7682" max="7682" width="14.375" style="306" customWidth="1"/>
    <col min="7683" max="7691" width="9.125" style="306" customWidth="1"/>
    <col min="7692" max="7692" width="12" style="306" customWidth="1"/>
    <col min="7693" max="7693" width="11.875" style="306" customWidth="1"/>
    <col min="7694" max="7937" width="9" style="306"/>
    <col min="7938" max="7938" width="14.375" style="306" customWidth="1"/>
    <col min="7939" max="7947" width="9.125" style="306" customWidth="1"/>
    <col min="7948" max="7948" width="12" style="306" customWidth="1"/>
    <col min="7949" max="7949" width="11.875" style="306" customWidth="1"/>
    <col min="7950" max="8193" width="9" style="306"/>
    <col min="8194" max="8194" width="14.375" style="306" customWidth="1"/>
    <col min="8195" max="8203" width="9.125" style="306" customWidth="1"/>
    <col min="8204" max="8204" width="12" style="306" customWidth="1"/>
    <col min="8205" max="8205" width="11.875" style="306" customWidth="1"/>
    <col min="8206" max="8449" width="9" style="306"/>
    <col min="8450" max="8450" width="14.375" style="306" customWidth="1"/>
    <col min="8451" max="8459" width="9.125" style="306" customWidth="1"/>
    <col min="8460" max="8460" width="12" style="306" customWidth="1"/>
    <col min="8461" max="8461" width="11.875" style="306" customWidth="1"/>
    <col min="8462" max="8705" width="9" style="306"/>
    <col min="8706" max="8706" width="14.375" style="306" customWidth="1"/>
    <col min="8707" max="8715" width="9.125" style="306" customWidth="1"/>
    <col min="8716" max="8716" width="12" style="306" customWidth="1"/>
    <col min="8717" max="8717" width="11.875" style="306" customWidth="1"/>
    <col min="8718" max="8961" width="9" style="306"/>
    <col min="8962" max="8962" width="14.375" style="306" customWidth="1"/>
    <col min="8963" max="8971" width="9.125" style="306" customWidth="1"/>
    <col min="8972" max="8972" width="12" style="306" customWidth="1"/>
    <col min="8973" max="8973" width="11.875" style="306" customWidth="1"/>
    <col min="8974" max="9217" width="9" style="306"/>
    <col min="9218" max="9218" width="14.375" style="306" customWidth="1"/>
    <col min="9219" max="9227" width="9.125" style="306" customWidth="1"/>
    <col min="9228" max="9228" width="12" style="306" customWidth="1"/>
    <col min="9229" max="9229" width="11.875" style="306" customWidth="1"/>
    <col min="9230" max="9473" width="9" style="306"/>
    <col min="9474" max="9474" width="14.375" style="306" customWidth="1"/>
    <col min="9475" max="9483" width="9.125" style="306" customWidth="1"/>
    <col min="9484" max="9484" width="12" style="306" customWidth="1"/>
    <col min="9485" max="9485" width="11.875" style="306" customWidth="1"/>
    <col min="9486" max="9729" width="9" style="306"/>
    <col min="9730" max="9730" width="14.375" style="306" customWidth="1"/>
    <col min="9731" max="9739" width="9.125" style="306" customWidth="1"/>
    <col min="9740" max="9740" width="12" style="306" customWidth="1"/>
    <col min="9741" max="9741" width="11.875" style="306" customWidth="1"/>
    <col min="9742" max="9985" width="9" style="306"/>
    <col min="9986" max="9986" width="14.375" style="306" customWidth="1"/>
    <col min="9987" max="9995" width="9.125" style="306" customWidth="1"/>
    <col min="9996" max="9996" width="12" style="306" customWidth="1"/>
    <col min="9997" max="9997" width="11.875" style="306" customWidth="1"/>
    <col min="9998" max="10241" width="9" style="306"/>
    <col min="10242" max="10242" width="14.375" style="306" customWidth="1"/>
    <col min="10243" max="10251" width="9.125" style="306" customWidth="1"/>
    <col min="10252" max="10252" width="12" style="306" customWidth="1"/>
    <col min="10253" max="10253" width="11.875" style="306" customWidth="1"/>
    <col min="10254" max="10497" width="9" style="306"/>
    <col min="10498" max="10498" width="14.375" style="306" customWidth="1"/>
    <col min="10499" max="10507" width="9.125" style="306" customWidth="1"/>
    <col min="10508" max="10508" width="12" style="306" customWidth="1"/>
    <col min="10509" max="10509" width="11.875" style="306" customWidth="1"/>
    <col min="10510" max="10753" width="9" style="306"/>
    <col min="10754" max="10754" width="14.375" style="306" customWidth="1"/>
    <col min="10755" max="10763" width="9.125" style="306" customWidth="1"/>
    <col min="10764" max="10764" width="12" style="306" customWidth="1"/>
    <col min="10765" max="10765" width="11.875" style="306" customWidth="1"/>
    <col min="10766" max="11009" width="9" style="306"/>
    <col min="11010" max="11010" width="14.375" style="306" customWidth="1"/>
    <col min="11011" max="11019" width="9.125" style="306" customWidth="1"/>
    <col min="11020" max="11020" width="12" style="306" customWidth="1"/>
    <col min="11021" max="11021" width="11.875" style="306" customWidth="1"/>
    <col min="11022" max="11265" width="9" style="306"/>
    <col min="11266" max="11266" width="14.375" style="306" customWidth="1"/>
    <col min="11267" max="11275" width="9.125" style="306" customWidth="1"/>
    <col min="11276" max="11276" width="12" style="306" customWidth="1"/>
    <col min="11277" max="11277" width="11.875" style="306" customWidth="1"/>
    <col min="11278" max="11521" width="9" style="306"/>
    <col min="11522" max="11522" width="14.375" style="306" customWidth="1"/>
    <col min="11523" max="11531" width="9.125" style="306" customWidth="1"/>
    <col min="11532" max="11532" width="12" style="306" customWidth="1"/>
    <col min="11533" max="11533" width="11.875" style="306" customWidth="1"/>
    <col min="11534" max="11777" width="9" style="306"/>
    <col min="11778" max="11778" width="14.375" style="306" customWidth="1"/>
    <col min="11779" max="11787" width="9.125" style="306" customWidth="1"/>
    <col min="11788" max="11788" width="12" style="306" customWidth="1"/>
    <col min="11789" max="11789" width="11.875" style="306" customWidth="1"/>
    <col min="11790" max="12033" width="9" style="306"/>
    <col min="12034" max="12034" width="14.375" style="306" customWidth="1"/>
    <col min="12035" max="12043" width="9.125" style="306" customWidth="1"/>
    <col min="12044" max="12044" width="12" style="306" customWidth="1"/>
    <col min="12045" max="12045" width="11.875" style="306" customWidth="1"/>
    <col min="12046" max="12289" width="9" style="306"/>
    <col min="12290" max="12290" width="14.375" style="306" customWidth="1"/>
    <col min="12291" max="12299" width="9.125" style="306" customWidth="1"/>
    <col min="12300" max="12300" width="12" style="306" customWidth="1"/>
    <col min="12301" max="12301" width="11.875" style="306" customWidth="1"/>
    <col min="12302" max="12545" width="9" style="306"/>
    <col min="12546" max="12546" width="14.375" style="306" customWidth="1"/>
    <col min="12547" max="12555" width="9.125" style="306" customWidth="1"/>
    <col min="12556" max="12556" width="12" style="306" customWidth="1"/>
    <col min="12557" max="12557" width="11.875" style="306" customWidth="1"/>
    <col min="12558" max="12801" width="9" style="306"/>
    <col min="12802" max="12802" width="14.375" style="306" customWidth="1"/>
    <col min="12803" max="12811" width="9.125" style="306" customWidth="1"/>
    <col min="12812" max="12812" width="12" style="306" customWidth="1"/>
    <col min="12813" max="12813" width="11.875" style="306" customWidth="1"/>
    <col min="12814" max="13057" width="9" style="306"/>
    <col min="13058" max="13058" width="14.375" style="306" customWidth="1"/>
    <col min="13059" max="13067" width="9.125" style="306" customWidth="1"/>
    <col min="13068" max="13068" width="12" style="306" customWidth="1"/>
    <col min="13069" max="13069" width="11.875" style="306" customWidth="1"/>
    <col min="13070" max="13313" width="9" style="306"/>
    <col min="13314" max="13314" width="14.375" style="306" customWidth="1"/>
    <col min="13315" max="13323" width="9.125" style="306" customWidth="1"/>
    <col min="13324" max="13324" width="12" style="306" customWidth="1"/>
    <col min="13325" max="13325" width="11.875" style="306" customWidth="1"/>
    <col min="13326" max="13569" width="9" style="306"/>
    <col min="13570" max="13570" width="14.375" style="306" customWidth="1"/>
    <col min="13571" max="13579" width="9.125" style="306" customWidth="1"/>
    <col min="13580" max="13580" width="12" style="306" customWidth="1"/>
    <col min="13581" max="13581" width="11.875" style="306" customWidth="1"/>
    <col min="13582" max="13825" width="9" style="306"/>
    <col min="13826" max="13826" width="14.375" style="306" customWidth="1"/>
    <col min="13827" max="13835" width="9.125" style="306" customWidth="1"/>
    <col min="13836" max="13836" width="12" style="306" customWidth="1"/>
    <col min="13837" max="13837" width="11.875" style="306" customWidth="1"/>
    <col min="13838" max="14081" width="9" style="306"/>
    <col min="14082" max="14082" width="14.375" style="306" customWidth="1"/>
    <col min="14083" max="14091" width="9.125" style="306" customWidth="1"/>
    <col min="14092" max="14092" width="12" style="306" customWidth="1"/>
    <col min="14093" max="14093" width="11.875" style="306" customWidth="1"/>
    <col min="14094" max="14337" width="9" style="306"/>
    <col min="14338" max="14338" width="14.375" style="306" customWidth="1"/>
    <col min="14339" max="14347" width="9.125" style="306" customWidth="1"/>
    <col min="14348" max="14348" width="12" style="306" customWidth="1"/>
    <col min="14349" max="14349" width="11.875" style="306" customWidth="1"/>
    <col min="14350" max="14593" width="9" style="306"/>
    <col min="14594" max="14594" width="14.375" style="306" customWidth="1"/>
    <col min="14595" max="14603" width="9.125" style="306" customWidth="1"/>
    <col min="14604" max="14604" width="12" style="306" customWidth="1"/>
    <col min="14605" max="14605" width="11.875" style="306" customWidth="1"/>
    <col min="14606" max="14849" width="9" style="306"/>
    <col min="14850" max="14850" width="14.375" style="306" customWidth="1"/>
    <col min="14851" max="14859" width="9.125" style="306" customWidth="1"/>
    <col min="14860" max="14860" width="12" style="306" customWidth="1"/>
    <col min="14861" max="14861" width="11.875" style="306" customWidth="1"/>
    <col min="14862" max="15105" width="9" style="306"/>
    <col min="15106" max="15106" width="14.375" style="306" customWidth="1"/>
    <col min="15107" max="15115" width="9.125" style="306" customWidth="1"/>
    <col min="15116" max="15116" width="12" style="306" customWidth="1"/>
    <col min="15117" max="15117" width="11.875" style="306" customWidth="1"/>
    <col min="15118" max="15361" width="9" style="306"/>
    <col min="15362" max="15362" width="14.375" style="306" customWidth="1"/>
    <col min="15363" max="15371" width="9.125" style="306" customWidth="1"/>
    <col min="15372" max="15372" width="12" style="306" customWidth="1"/>
    <col min="15373" max="15373" width="11.875" style="306" customWidth="1"/>
    <col min="15374" max="15617" width="9" style="306"/>
    <col min="15618" max="15618" width="14.375" style="306" customWidth="1"/>
    <col min="15619" max="15627" width="9.125" style="306" customWidth="1"/>
    <col min="15628" max="15628" width="12" style="306" customWidth="1"/>
    <col min="15629" max="15629" width="11.875" style="306" customWidth="1"/>
    <col min="15630" max="15873" width="9" style="306"/>
    <col min="15874" max="15874" width="14.375" style="306" customWidth="1"/>
    <col min="15875" max="15883" width="9.125" style="306" customWidth="1"/>
    <col min="15884" max="15884" width="12" style="306" customWidth="1"/>
    <col min="15885" max="15885" width="11.875" style="306" customWidth="1"/>
    <col min="15886" max="16129" width="9" style="306"/>
    <col min="16130" max="16130" width="14.375" style="306" customWidth="1"/>
    <col min="16131" max="16139" width="9.125" style="306" customWidth="1"/>
    <col min="16140" max="16140" width="12" style="306" customWidth="1"/>
    <col min="16141" max="16141" width="11.875" style="306" customWidth="1"/>
    <col min="16142" max="16384" width="9" style="306"/>
  </cols>
  <sheetData>
    <row r="1" spans="1:13" ht="16.5" customHeight="1">
      <c r="A1" s="306" t="s">
        <v>698</v>
      </c>
    </row>
    <row r="2" spans="1:13" ht="13.5" customHeight="1"/>
    <row r="3" spans="1:13" ht="23.25" customHeight="1">
      <c r="A3" s="636" t="s">
        <v>663</v>
      </c>
      <c r="B3" s="307"/>
      <c r="C3" s="307"/>
      <c r="D3" s="307"/>
      <c r="E3" s="307"/>
      <c r="F3" s="307"/>
      <c r="G3" s="307"/>
      <c r="H3" s="307"/>
      <c r="I3" s="307"/>
      <c r="J3" s="307"/>
      <c r="K3" s="307"/>
      <c r="L3" s="307"/>
    </row>
    <row r="4" spans="1:13" ht="23.25" customHeight="1">
      <c r="A4" s="307"/>
      <c r="B4" s="307"/>
      <c r="C4" s="307"/>
      <c r="D4" s="307"/>
      <c r="E4" s="307"/>
      <c r="F4" s="307"/>
      <c r="G4" s="307"/>
      <c r="H4" s="307"/>
      <c r="I4" s="307"/>
      <c r="J4" s="307"/>
      <c r="K4" s="307"/>
      <c r="L4" s="307"/>
      <c r="M4" s="306" t="s">
        <v>699</v>
      </c>
    </row>
    <row r="5" spans="1:13" ht="23.25" customHeight="1">
      <c r="A5" s="306" t="s">
        <v>700</v>
      </c>
    </row>
    <row r="6" spans="1:13" ht="17.25" customHeight="1">
      <c r="A6" s="1385" t="s">
        <v>187</v>
      </c>
      <c r="B6" s="1387" t="s">
        <v>148</v>
      </c>
      <c r="C6" s="637" t="s">
        <v>664</v>
      </c>
      <c r="D6" s="1387" t="s">
        <v>665</v>
      </c>
      <c r="E6" s="637" t="s">
        <v>151</v>
      </c>
      <c r="F6" s="1387" t="s">
        <v>666</v>
      </c>
      <c r="G6" s="1387" t="s">
        <v>667</v>
      </c>
      <c r="H6" s="1377" t="s">
        <v>668</v>
      </c>
      <c r="I6" s="1377" t="s">
        <v>669</v>
      </c>
      <c r="J6" s="1380" t="s">
        <v>672</v>
      </c>
      <c r="K6" s="1377" t="s">
        <v>673</v>
      </c>
      <c r="L6" s="1377" t="s">
        <v>674</v>
      </c>
    </row>
    <row r="7" spans="1:13" ht="17.25" customHeight="1">
      <c r="A7" s="1386"/>
      <c r="B7" s="1378"/>
      <c r="C7" s="638" t="s">
        <v>675</v>
      </c>
      <c r="D7" s="1378"/>
      <c r="E7" s="638" t="s">
        <v>160</v>
      </c>
      <c r="F7" s="1378"/>
      <c r="G7" s="1378"/>
      <c r="H7" s="1378"/>
      <c r="I7" s="1378"/>
      <c r="J7" s="1381"/>
      <c r="K7" s="1378"/>
      <c r="L7" s="1378"/>
    </row>
    <row r="8" spans="1:13" ht="17.25" customHeight="1">
      <c r="A8" s="1386"/>
      <c r="B8" s="1378"/>
      <c r="C8" s="638" t="s">
        <v>676</v>
      </c>
      <c r="D8" s="1378"/>
      <c r="E8" s="638" t="s">
        <v>677</v>
      </c>
      <c r="F8" s="1378"/>
      <c r="G8" s="1378"/>
      <c r="H8" s="1378"/>
      <c r="I8" s="1378"/>
      <c r="J8" s="1381"/>
      <c r="K8" s="1378"/>
      <c r="L8" s="1378"/>
    </row>
    <row r="9" spans="1:13" ht="17.25" customHeight="1">
      <c r="A9" s="639"/>
      <c r="B9" s="640" t="s">
        <v>678</v>
      </c>
      <c r="C9" s="641" t="s">
        <v>679</v>
      </c>
      <c r="D9" s="641" t="s">
        <v>680</v>
      </c>
      <c r="E9" s="641" t="s">
        <v>681</v>
      </c>
      <c r="F9" s="640" t="s">
        <v>682</v>
      </c>
      <c r="G9" s="640" t="s">
        <v>168</v>
      </c>
      <c r="H9" s="640" t="s">
        <v>169</v>
      </c>
      <c r="I9" s="640" t="s">
        <v>250</v>
      </c>
      <c r="J9" s="640" t="s">
        <v>701</v>
      </c>
      <c r="K9" s="640" t="s">
        <v>702</v>
      </c>
      <c r="L9" s="640" t="s">
        <v>703</v>
      </c>
    </row>
    <row r="10" spans="1:13" ht="16.5" customHeight="1">
      <c r="A10" s="642"/>
      <c r="B10" s="642" t="s">
        <v>173</v>
      </c>
      <c r="C10" s="642" t="s">
        <v>173</v>
      </c>
      <c r="D10" s="642" t="s">
        <v>173</v>
      </c>
      <c r="E10" s="642" t="s">
        <v>173</v>
      </c>
      <c r="F10" s="642" t="s">
        <v>173</v>
      </c>
      <c r="G10" s="642" t="s">
        <v>173</v>
      </c>
      <c r="H10" s="642" t="s">
        <v>175</v>
      </c>
      <c r="I10" s="642" t="s">
        <v>173</v>
      </c>
      <c r="J10" s="642" t="s">
        <v>173</v>
      </c>
      <c r="K10" s="642" t="s">
        <v>173</v>
      </c>
      <c r="L10" s="642" t="s">
        <v>173</v>
      </c>
    </row>
    <row r="11" spans="1:13" ht="29.25" customHeight="1">
      <c r="A11" s="672" t="s">
        <v>70</v>
      </c>
      <c r="B11" s="673">
        <v>3970000</v>
      </c>
      <c r="C11" s="674">
        <v>0</v>
      </c>
      <c r="D11" s="675">
        <v>3970000</v>
      </c>
      <c r="E11" s="674">
        <v>3970000</v>
      </c>
      <c r="F11" s="676">
        <v>3500000</v>
      </c>
      <c r="G11" s="647">
        <v>3500000</v>
      </c>
      <c r="H11" s="647">
        <v>3500000</v>
      </c>
      <c r="I11" s="647">
        <v>3500000</v>
      </c>
      <c r="J11" s="673">
        <v>3500000</v>
      </c>
      <c r="K11" s="673">
        <v>0</v>
      </c>
      <c r="L11" s="647">
        <v>-3500000</v>
      </c>
      <c r="M11" s="306">
        <v>76</v>
      </c>
    </row>
    <row r="12" spans="1:13" ht="29.25" customHeight="1">
      <c r="A12" s="677" t="s">
        <v>66</v>
      </c>
      <c r="B12" s="678"/>
      <c r="C12" s="679"/>
      <c r="D12" s="680" t="s">
        <v>697</v>
      </c>
      <c r="E12" s="679"/>
      <c r="F12" s="681" t="s">
        <v>697</v>
      </c>
      <c r="G12" s="653" t="s">
        <v>697</v>
      </c>
      <c r="H12" s="653" t="s">
        <v>697</v>
      </c>
      <c r="I12" s="653" t="s">
        <v>697</v>
      </c>
      <c r="J12" s="678"/>
      <c r="K12" s="678"/>
      <c r="L12" s="653" t="s">
        <v>697</v>
      </c>
      <c r="M12" s="306">
        <v>77</v>
      </c>
    </row>
    <row r="13" spans="1:13" ht="24" customHeight="1">
      <c r="A13" s="147" t="s">
        <v>236</v>
      </c>
      <c r="B13" s="655">
        <v>3970000</v>
      </c>
      <c r="C13" s="655" t="s">
        <v>697</v>
      </c>
      <c r="D13" s="655">
        <v>3970000</v>
      </c>
      <c r="E13" s="655">
        <v>3970000</v>
      </c>
      <c r="F13" s="655">
        <v>3500000</v>
      </c>
      <c r="G13" s="655">
        <v>3500000</v>
      </c>
      <c r="H13" s="655">
        <v>3500000</v>
      </c>
      <c r="I13" s="655">
        <v>3500000</v>
      </c>
      <c r="J13" s="655">
        <v>3500000</v>
      </c>
      <c r="K13" s="655" t="s">
        <v>697</v>
      </c>
      <c r="L13" s="655">
        <v>-3500000</v>
      </c>
    </row>
    <row r="14" spans="1:13" ht="23.1" customHeight="1"/>
    <row r="15" spans="1:13" ht="23.25" customHeight="1">
      <c r="A15" s="306" t="s">
        <v>685</v>
      </c>
    </row>
    <row r="16" spans="1:13" ht="22.5" customHeight="1">
      <c r="A16" s="656" t="s">
        <v>178</v>
      </c>
      <c r="B16" s="657"/>
      <c r="C16" s="657"/>
      <c r="D16" s="656" t="s">
        <v>686</v>
      </c>
      <c r="E16" s="658"/>
      <c r="F16" s="656" t="s">
        <v>687</v>
      </c>
      <c r="G16" s="657"/>
      <c r="H16" s="657"/>
      <c r="I16" s="657"/>
      <c r="J16" s="657"/>
      <c r="K16" s="657"/>
      <c r="L16" s="659"/>
    </row>
    <row r="17" spans="1:13" ht="15.75" customHeight="1">
      <c r="A17" s="682"/>
      <c r="B17" s="662"/>
      <c r="C17" s="683"/>
      <c r="D17" s="660"/>
      <c r="E17" s="661" t="s">
        <v>173</v>
      </c>
      <c r="F17" s="662"/>
      <c r="G17" s="662"/>
      <c r="H17" s="662"/>
      <c r="I17" s="662"/>
      <c r="J17" s="662"/>
      <c r="K17" s="662"/>
      <c r="L17" s="663"/>
    </row>
    <row r="18" spans="1:13" ht="15.75" customHeight="1">
      <c r="A18" s="684" t="s">
        <v>704</v>
      </c>
      <c r="C18" s="663"/>
      <c r="D18" s="664"/>
      <c r="E18" s="685">
        <v>1000000</v>
      </c>
      <c r="F18" s="686" t="s">
        <v>705</v>
      </c>
      <c r="G18" s="686"/>
      <c r="H18" s="686"/>
      <c r="I18" s="686"/>
      <c r="J18" s="686"/>
      <c r="K18" s="686"/>
      <c r="L18" s="687"/>
      <c r="M18" s="306">
        <v>4</v>
      </c>
    </row>
    <row r="19" spans="1:13" ht="15.75" customHeight="1">
      <c r="A19" s="684" t="s">
        <v>66</v>
      </c>
      <c r="C19" s="663"/>
      <c r="D19" s="664"/>
      <c r="E19" s="685"/>
      <c r="F19" s="686"/>
      <c r="G19" s="686"/>
      <c r="H19" s="686"/>
      <c r="I19" s="686"/>
      <c r="J19" s="686"/>
      <c r="K19" s="686"/>
      <c r="L19" s="687"/>
      <c r="M19" s="306">
        <v>5</v>
      </c>
    </row>
    <row r="20" spans="1:13" ht="15.75" customHeight="1">
      <c r="A20" s="684" t="s">
        <v>706</v>
      </c>
      <c r="C20" s="663"/>
      <c r="D20" s="664"/>
      <c r="E20" s="688">
        <v>500000</v>
      </c>
      <c r="F20" s="686" t="s">
        <v>705</v>
      </c>
      <c r="G20" s="686"/>
      <c r="H20" s="686"/>
      <c r="I20" s="686"/>
      <c r="J20" s="686"/>
      <c r="K20" s="686"/>
      <c r="L20" s="687"/>
      <c r="M20" s="306">
        <v>6</v>
      </c>
    </row>
    <row r="21" spans="1:13" ht="15.75" customHeight="1">
      <c r="A21" s="684" t="s">
        <v>66</v>
      </c>
      <c r="C21" s="663"/>
      <c r="D21" s="664"/>
      <c r="E21" s="688"/>
      <c r="F21" s="686"/>
      <c r="G21" s="686"/>
      <c r="H21" s="686"/>
      <c r="I21" s="686"/>
      <c r="J21" s="686"/>
      <c r="K21" s="686"/>
      <c r="L21" s="687"/>
      <c r="M21" s="306">
        <v>7</v>
      </c>
    </row>
    <row r="22" spans="1:13" ht="15.75" customHeight="1">
      <c r="A22" s="684" t="s">
        <v>691</v>
      </c>
      <c r="C22" s="663"/>
      <c r="D22" s="664"/>
      <c r="E22" s="688">
        <v>250000</v>
      </c>
      <c r="F22" s="686" t="s">
        <v>707</v>
      </c>
      <c r="G22" s="686"/>
      <c r="H22" s="686"/>
      <c r="I22" s="686"/>
      <c r="J22" s="686"/>
      <c r="K22" s="686"/>
      <c r="L22" s="687"/>
      <c r="M22" s="306">
        <v>8</v>
      </c>
    </row>
    <row r="23" spans="1:13" ht="15.75" customHeight="1">
      <c r="A23" s="684" t="s">
        <v>66</v>
      </c>
      <c r="C23" s="663"/>
      <c r="D23" s="664"/>
      <c r="E23" s="688"/>
      <c r="F23" s="686" t="s">
        <v>707</v>
      </c>
      <c r="G23" s="686"/>
      <c r="H23" s="686"/>
      <c r="I23" s="686"/>
      <c r="J23" s="686"/>
      <c r="K23" s="686"/>
      <c r="L23" s="687"/>
      <c r="M23" s="306">
        <v>9</v>
      </c>
    </row>
    <row r="24" spans="1:13" ht="15.75" customHeight="1">
      <c r="A24" s="684" t="s">
        <v>692</v>
      </c>
      <c r="C24" s="663"/>
      <c r="D24" s="664"/>
      <c r="E24" s="688"/>
      <c r="F24" s="686" t="s">
        <v>708</v>
      </c>
      <c r="G24" s="686"/>
      <c r="H24" s="686"/>
      <c r="I24" s="686"/>
      <c r="J24" s="686"/>
      <c r="K24" s="686"/>
      <c r="L24" s="687"/>
      <c r="M24" s="306">
        <v>10</v>
      </c>
    </row>
    <row r="25" spans="1:13" ht="15.75" customHeight="1">
      <c r="A25" s="684" t="s">
        <v>66</v>
      </c>
      <c r="C25" s="663"/>
      <c r="D25" s="664"/>
      <c r="E25" s="688"/>
      <c r="F25" s="686"/>
      <c r="G25" s="686"/>
      <c r="H25" s="686"/>
      <c r="I25" s="686"/>
      <c r="J25" s="686"/>
      <c r="K25" s="686"/>
      <c r="L25" s="687"/>
      <c r="M25" s="306">
        <v>11</v>
      </c>
    </row>
    <row r="26" spans="1:13" ht="15.75" customHeight="1">
      <c r="A26" s="684" t="s">
        <v>709</v>
      </c>
      <c r="C26" s="663"/>
      <c r="D26" s="664"/>
      <c r="E26" s="688">
        <v>200000</v>
      </c>
      <c r="F26" s="686" t="s">
        <v>710</v>
      </c>
      <c r="G26" s="686"/>
      <c r="H26" s="686"/>
      <c r="I26" s="686"/>
      <c r="J26" s="686"/>
      <c r="K26" s="686"/>
      <c r="L26" s="687"/>
      <c r="M26" s="306">
        <v>12</v>
      </c>
    </row>
    <row r="27" spans="1:13" ht="15.75" customHeight="1">
      <c r="A27" s="664" t="s">
        <v>66</v>
      </c>
      <c r="C27" s="663"/>
      <c r="D27" s="664"/>
      <c r="E27" s="688"/>
      <c r="F27" s="686"/>
      <c r="G27" s="686"/>
      <c r="H27" s="686"/>
      <c r="I27" s="686"/>
      <c r="J27" s="686"/>
      <c r="K27" s="686"/>
      <c r="L27" s="687"/>
      <c r="M27" s="306">
        <v>13</v>
      </c>
    </row>
    <row r="28" spans="1:13" ht="15.75" customHeight="1">
      <c r="A28" s="684" t="s">
        <v>693</v>
      </c>
      <c r="C28" s="663"/>
      <c r="D28" s="664"/>
      <c r="E28" s="688">
        <v>1000000</v>
      </c>
      <c r="F28" s="686" t="s">
        <v>711</v>
      </c>
      <c r="G28" s="686"/>
      <c r="H28" s="686"/>
      <c r="I28" s="686"/>
      <c r="J28" s="686"/>
      <c r="K28" s="686"/>
      <c r="L28" s="687"/>
      <c r="M28" s="306">
        <v>14</v>
      </c>
    </row>
    <row r="29" spans="1:13" ht="15.75" customHeight="1">
      <c r="A29" s="684" t="s">
        <v>66</v>
      </c>
      <c r="C29" s="663"/>
      <c r="D29" s="664"/>
      <c r="E29" s="688"/>
      <c r="F29" s="686"/>
      <c r="G29" s="686"/>
      <c r="H29" s="686"/>
      <c r="I29" s="686"/>
      <c r="J29" s="686"/>
      <c r="K29" s="686"/>
      <c r="L29" s="687"/>
      <c r="M29" s="306">
        <v>15</v>
      </c>
    </row>
    <row r="30" spans="1:13" ht="15.75" customHeight="1">
      <c r="A30" s="684" t="s">
        <v>694</v>
      </c>
      <c r="C30" s="663"/>
      <c r="D30" s="664"/>
      <c r="E30" s="688">
        <v>250000</v>
      </c>
      <c r="F30" s="686" t="s">
        <v>712</v>
      </c>
      <c r="G30" s="686"/>
      <c r="H30" s="686"/>
      <c r="I30" s="686"/>
      <c r="J30" s="686"/>
      <c r="K30" s="686"/>
      <c r="L30" s="687"/>
      <c r="M30" s="306">
        <v>16</v>
      </c>
    </row>
    <row r="31" spans="1:13" ht="15.75" customHeight="1">
      <c r="A31" s="684" t="s">
        <v>66</v>
      </c>
      <c r="C31" s="663"/>
      <c r="D31" s="664"/>
      <c r="E31" s="688"/>
      <c r="F31" s="686"/>
      <c r="G31" s="686"/>
      <c r="H31" s="686"/>
      <c r="I31" s="686"/>
      <c r="J31" s="686"/>
      <c r="K31" s="686"/>
      <c r="L31" s="687"/>
      <c r="M31" s="306">
        <v>17</v>
      </c>
    </row>
    <row r="32" spans="1:13" ht="15.75" customHeight="1">
      <c r="A32" s="684" t="s">
        <v>695</v>
      </c>
      <c r="C32" s="663"/>
      <c r="D32" s="664"/>
      <c r="E32" s="688">
        <v>50000</v>
      </c>
      <c r="F32" s="686" t="s">
        <v>713</v>
      </c>
      <c r="G32" s="686"/>
      <c r="H32" s="686"/>
      <c r="I32" s="686"/>
      <c r="J32" s="686"/>
      <c r="K32" s="686"/>
      <c r="L32" s="687"/>
      <c r="M32" s="306">
        <v>18</v>
      </c>
    </row>
    <row r="33" spans="1:13" ht="15.75" customHeight="1">
      <c r="A33" s="664" t="s">
        <v>66</v>
      </c>
      <c r="C33" s="663"/>
      <c r="D33" s="664"/>
      <c r="E33" s="688"/>
      <c r="F33" s="686"/>
      <c r="G33" s="686"/>
      <c r="H33" s="686"/>
      <c r="I33" s="686"/>
      <c r="J33" s="686"/>
      <c r="K33" s="686"/>
      <c r="L33" s="687"/>
      <c r="M33" s="306">
        <v>19</v>
      </c>
    </row>
    <row r="34" spans="1:13" ht="15.75" customHeight="1">
      <c r="A34" s="684" t="s">
        <v>714</v>
      </c>
      <c r="C34" s="663"/>
      <c r="D34" s="664"/>
      <c r="E34" s="688">
        <v>20000</v>
      </c>
      <c r="F34" s="686" t="s">
        <v>712</v>
      </c>
      <c r="G34" s="686"/>
      <c r="H34" s="686"/>
      <c r="I34" s="686"/>
      <c r="J34" s="686"/>
      <c r="K34" s="686"/>
      <c r="L34" s="687"/>
      <c r="M34" s="306">
        <v>20</v>
      </c>
    </row>
    <row r="35" spans="1:13" ht="15.75" customHeight="1">
      <c r="A35" s="664" t="s">
        <v>66</v>
      </c>
      <c r="C35" s="663"/>
      <c r="D35" s="664"/>
      <c r="E35" s="688"/>
      <c r="F35" s="686"/>
      <c r="G35" s="686"/>
      <c r="H35" s="686"/>
      <c r="I35" s="686"/>
      <c r="J35" s="686"/>
      <c r="K35" s="686"/>
      <c r="L35" s="687"/>
      <c r="M35" s="306">
        <v>21</v>
      </c>
    </row>
    <row r="36" spans="1:13" ht="15.75" customHeight="1">
      <c r="A36" s="664" t="s">
        <v>715</v>
      </c>
      <c r="C36" s="663"/>
      <c r="D36" s="664"/>
      <c r="E36" s="688"/>
      <c r="F36" s="686"/>
      <c r="G36" s="686"/>
      <c r="H36" s="686"/>
      <c r="I36" s="686"/>
      <c r="J36" s="686"/>
      <c r="K36" s="686"/>
      <c r="L36" s="687"/>
      <c r="M36" s="306">
        <v>22</v>
      </c>
    </row>
    <row r="37" spans="1:13" ht="15.75" customHeight="1">
      <c r="A37" s="684" t="s">
        <v>66</v>
      </c>
      <c r="C37" s="663"/>
      <c r="D37" s="664"/>
      <c r="E37" s="688"/>
      <c r="F37" s="686"/>
      <c r="G37" s="686"/>
      <c r="H37" s="686"/>
      <c r="I37" s="686"/>
      <c r="J37" s="686"/>
      <c r="K37" s="686"/>
      <c r="L37" s="687"/>
      <c r="M37" s="306">
        <v>23</v>
      </c>
    </row>
    <row r="38" spans="1:13" ht="15.75" customHeight="1">
      <c r="A38" s="684" t="s">
        <v>696</v>
      </c>
      <c r="C38" s="663"/>
      <c r="D38" s="664"/>
      <c r="E38" s="688">
        <v>450000</v>
      </c>
      <c r="F38" s="686" t="s">
        <v>716</v>
      </c>
      <c r="G38" s="686"/>
      <c r="H38" s="686"/>
      <c r="I38" s="686"/>
      <c r="J38" s="686"/>
      <c r="K38" s="686"/>
      <c r="L38" s="687"/>
      <c r="M38" s="306">
        <v>24</v>
      </c>
    </row>
    <row r="39" spans="1:13" ht="15.75" customHeight="1">
      <c r="A39" s="684" t="s">
        <v>66</v>
      </c>
      <c r="C39" s="663"/>
      <c r="D39" s="664"/>
      <c r="E39" s="688"/>
      <c r="F39" s="686"/>
      <c r="G39" s="686"/>
      <c r="H39" s="686"/>
      <c r="I39" s="686"/>
      <c r="J39" s="686"/>
      <c r="K39" s="686"/>
      <c r="L39" s="687"/>
      <c r="M39" s="306">
        <v>25</v>
      </c>
    </row>
    <row r="40" spans="1:13" ht="15.75" customHeight="1">
      <c r="A40" s="664" t="s">
        <v>717</v>
      </c>
      <c r="C40" s="663"/>
      <c r="D40" s="664"/>
      <c r="E40" s="688"/>
      <c r="F40" s="686"/>
      <c r="G40" s="686"/>
      <c r="H40" s="686"/>
      <c r="I40" s="686"/>
      <c r="J40" s="686"/>
      <c r="K40" s="686"/>
      <c r="L40" s="687"/>
      <c r="M40" s="306">
        <v>26</v>
      </c>
    </row>
    <row r="41" spans="1:13" ht="15.75" customHeight="1">
      <c r="A41" s="684" t="s">
        <v>66</v>
      </c>
      <c r="C41" s="663"/>
      <c r="D41" s="664"/>
      <c r="E41" s="688"/>
      <c r="F41" s="686"/>
      <c r="G41" s="686"/>
      <c r="H41" s="686"/>
      <c r="I41" s="686"/>
      <c r="J41" s="686"/>
      <c r="K41" s="686"/>
      <c r="L41" s="687"/>
      <c r="M41" s="306">
        <v>27</v>
      </c>
    </row>
    <row r="42" spans="1:13" ht="15.75" customHeight="1">
      <c r="A42" s="684" t="s">
        <v>718</v>
      </c>
      <c r="C42" s="663"/>
      <c r="D42" s="664"/>
      <c r="E42" s="688">
        <v>100000</v>
      </c>
      <c r="F42" s="686" t="s">
        <v>705</v>
      </c>
      <c r="G42" s="686"/>
      <c r="H42" s="686"/>
      <c r="I42" s="686"/>
      <c r="J42" s="686"/>
      <c r="K42" s="686"/>
      <c r="L42" s="687"/>
      <c r="M42" s="306">
        <v>28</v>
      </c>
    </row>
    <row r="43" spans="1:13" ht="15.75" customHeight="1">
      <c r="A43" s="684" t="s">
        <v>66</v>
      </c>
      <c r="C43" s="663"/>
      <c r="D43" s="664"/>
      <c r="E43" s="688"/>
      <c r="F43" s="686"/>
      <c r="G43" s="686"/>
      <c r="H43" s="686"/>
      <c r="I43" s="686"/>
      <c r="J43" s="686"/>
      <c r="K43" s="686"/>
      <c r="L43" s="687"/>
      <c r="M43" s="306">
        <v>29</v>
      </c>
    </row>
    <row r="44" spans="1:13" ht="15.75" customHeight="1">
      <c r="A44" s="684" t="s">
        <v>719</v>
      </c>
      <c r="C44" s="663"/>
      <c r="D44" s="664"/>
      <c r="E44" s="688">
        <v>150000</v>
      </c>
      <c r="F44" s="686" t="s">
        <v>713</v>
      </c>
      <c r="G44" s="686"/>
      <c r="H44" s="686"/>
      <c r="I44" s="686"/>
      <c r="J44" s="686"/>
      <c r="K44" s="686"/>
      <c r="L44" s="687"/>
      <c r="M44" s="306">
        <v>30</v>
      </c>
    </row>
    <row r="45" spans="1:13" ht="15.75" customHeight="1">
      <c r="A45" s="684" t="s">
        <v>66</v>
      </c>
      <c r="C45" s="663"/>
      <c r="D45" s="664"/>
      <c r="E45" s="688"/>
      <c r="F45" s="686"/>
      <c r="G45" s="686"/>
      <c r="H45" s="686"/>
      <c r="I45" s="686"/>
      <c r="J45" s="686"/>
      <c r="K45" s="686"/>
      <c r="L45" s="687"/>
      <c r="M45" s="306">
        <v>31</v>
      </c>
    </row>
    <row r="46" spans="1:13" ht="15.75" hidden="1" customHeight="1">
      <c r="A46" s="684" t="s">
        <v>66</v>
      </c>
      <c r="C46" s="663"/>
      <c r="D46" s="664"/>
      <c r="E46" s="688"/>
      <c r="F46" s="686"/>
      <c r="G46" s="686"/>
      <c r="H46" s="686"/>
      <c r="I46" s="686"/>
      <c r="J46" s="686"/>
      <c r="K46" s="686"/>
      <c r="L46" s="687"/>
      <c r="M46" s="306">
        <v>32</v>
      </c>
    </row>
    <row r="47" spans="1:13" ht="15.75" hidden="1" customHeight="1">
      <c r="A47" s="684" t="s">
        <v>66</v>
      </c>
      <c r="C47" s="663"/>
      <c r="D47" s="664"/>
      <c r="E47" s="688"/>
      <c r="F47" s="686"/>
      <c r="G47" s="686"/>
      <c r="H47" s="686"/>
      <c r="I47" s="686"/>
      <c r="J47" s="686"/>
      <c r="K47" s="686"/>
      <c r="L47" s="687"/>
      <c r="M47" s="306">
        <v>33</v>
      </c>
    </row>
    <row r="48" spans="1:13" ht="15.75" hidden="1" customHeight="1">
      <c r="A48" s="684" t="s">
        <v>66</v>
      </c>
      <c r="C48" s="663"/>
      <c r="D48" s="664"/>
      <c r="E48" s="688"/>
      <c r="F48" s="686"/>
      <c r="G48" s="686"/>
      <c r="H48" s="686"/>
      <c r="I48" s="686"/>
      <c r="J48" s="686"/>
      <c r="K48" s="686"/>
      <c r="L48" s="687"/>
      <c r="M48" s="306">
        <v>34</v>
      </c>
    </row>
    <row r="49" spans="1:13" ht="15.75" hidden="1" customHeight="1">
      <c r="A49" s="684" t="s">
        <v>66</v>
      </c>
      <c r="C49" s="663"/>
      <c r="D49" s="664"/>
      <c r="E49" s="688"/>
      <c r="F49" s="686"/>
      <c r="G49" s="686"/>
      <c r="H49" s="686"/>
      <c r="I49" s="686"/>
      <c r="J49" s="686"/>
      <c r="K49" s="686"/>
      <c r="L49" s="687"/>
      <c r="M49" s="306">
        <v>35</v>
      </c>
    </row>
    <row r="50" spans="1:13" ht="15.75" hidden="1" customHeight="1">
      <c r="A50" s="684" t="s">
        <v>66</v>
      </c>
      <c r="C50" s="663"/>
      <c r="D50" s="664"/>
      <c r="E50" s="688"/>
      <c r="F50" s="686"/>
      <c r="G50" s="686"/>
      <c r="H50" s="686"/>
      <c r="I50" s="686"/>
      <c r="J50" s="686"/>
      <c r="K50" s="686"/>
      <c r="L50" s="687"/>
      <c r="M50" s="306">
        <v>36</v>
      </c>
    </row>
    <row r="51" spans="1:13" ht="15.75" hidden="1" customHeight="1">
      <c r="A51" s="684" t="s">
        <v>66</v>
      </c>
      <c r="C51" s="663"/>
      <c r="D51" s="664"/>
      <c r="E51" s="688"/>
      <c r="F51" s="686"/>
      <c r="G51" s="686"/>
      <c r="H51" s="686"/>
      <c r="I51" s="686"/>
      <c r="J51" s="686"/>
      <c r="K51" s="686"/>
      <c r="L51" s="687"/>
      <c r="M51" s="306">
        <v>37</v>
      </c>
    </row>
    <row r="52" spans="1:13" ht="15.75" hidden="1" customHeight="1">
      <c r="A52" s="684" t="s">
        <v>66</v>
      </c>
      <c r="C52" s="663"/>
      <c r="D52" s="664"/>
      <c r="E52" s="688"/>
      <c r="F52" s="686"/>
      <c r="G52" s="686"/>
      <c r="H52" s="686"/>
      <c r="I52" s="686"/>
      <c r="J52" s="686"/>
      <c r="K52" s="686"/>
      <c r="L52" s="687"/>
      <c r="M52" s="306">
        <v>38</v>
      </c>
    </row>
    <row r="53" spans="1:13" ht="15.75" hidden="1" customHeight="1">
      <c r="A53" s="684" t="s">
        <v>66</v>
      </c>
      <c r="C53" s="663"/>
      <c r="D53" s="664"/>
      <c r="E53" s="688"/>
      <c r="F53" s="686"/>
      <c r="G53" s="686"/>
      <c r="H53" s="686"/>
      <c r="I53" s="686"/>
      <c r="J53" s="686"/>
      <c r="K53" s="686"/>
      <c r="L53" s="687"/>
      <c r="M53" s="306">
        <v>39</v>
      </c>
    </row>
    <row r="54" spans="1:13" ht="15.75" hidden="1" customHeight="1">
      <c r="A54" s="684" t="s">
        <v>66</v>
      </c>
      <c r="C54" s="663"/>
      <c r="D54" s="664"/>
      <c r="E54" s="688"/>
      <c r="F54" s="686"/>
      <c r="G54" s="686"/>
      <c r="H54" s="686"/>
      <c r="I54" s="686"/>
      <c r="J54" s="686"/>
      <c r="K54" s="686"/>
      <c r="L54" s="687"/>
      <c r="M54" s="306">
        <v>40</v>
      </c>
    </row>
    <row r="55" spans="1:13" ht="15.75" hidden="1" customHeight="1">
      <c r="A55" s="684" t="s">
        <v>66</v>
      </c>
      <c r="C55" s="663"/>
      <c r="D55" s="664"/>
      <c r="E55" s="688"/>
      <c r="F55" s="686"/>
      <c r="G55" s="686"/>
      <c r="H55" s="686"/>
      <c r="I55" s="686"/>
      <c r="J55" s="686"/>
      <c r="K55" s="686"/>
      <c r="L55" s="687"/>
      <c r="M55" s="306">
        <v>41</v>
      </c>
    </row>
    <row r="56" spans="1:13" ht="15.75" hidden="1" customHeight="1">
      <c r="A56" s="684" t="s">
        <v>66</v>
      </c>
      <c r="C56" s="663"/>
      <c r="D56" s="664"/>
      <c r="E56" s="688"/>
      <c r="F56" s="686"/>
      <c r="G56" s="686"/>
      <c r="H56" s="686"/>
      <c r="I56" s="686"/>
      <c r="J56" s="686"/>
      <c r="K56" s="686"/>
      <c r="L56" s="687"/>
      <c r="M56" s="306">
        <v>42</v>
      </c>
    </row>
    <row r="57" spans="1:13" ht="15.75" hidden="1" customHeight="1">
      <c r="A57" s="684" t="s">
        <v>66</v>
      </c>
      <c r="C57" s="663"/>
      <c r="D57" s="664"/>
      <c r="E57" s="688"/>
      <c r="F57" s="686"/>
      <c r="G57" s="686"/>
      <c r="H57" s="686"/>
      <c r="I57" s="686"/>
      <c r="J57" s="686"/>
      <c r="K57" s="686"/>
      <c r="L57" s="687"/>
      <c r="M57" s="306">
        <v>43</v>
      </c>
    </row>
    <row r="58" spans="1:13" ht="15.75" hidden="1" customHeight="1">
      <c r="A58" s="684" t="s">
        <v>66</v>
      </c>
      <c r="C58" s="663"/>
      <c r="D58" s="664"/>
      <c r="E58" s="688"/>
      <c r="F58" s="686"/>
      <c r="G58" s="686"/>
      <c r="H58" s="686"/>
      <c r="I58" s="686"/>
      <c r="J58" s="686"/>
      <c r="K58" s="686"/>
      <c r="L58" s="687"/>
      <c r="M58" s="306">
        <v>44</v>
      </c>
    </row>
    <row r="59" spans="1:13" ht="15.75" hidden="1" customHeight="1">
      <c r="A59" s="684" t="s">
        <v>66</v>
      </c>
      <c r="C59" s="663"/>
      <c r="D59" s="664"/>
      <c r="E59" s="688"/>
      <c r="F59" s="686"/>
      <c r="G59" s="686"/>
      <c r="H59" s="686"/>
      <c r="I59" s="686"/>
      <c r="J59" s="686"/>
      <c r="K59" s="686"/>
      <c r="L59" s="687"/>
      <c r="M59" s="306">
        <v>45</v>
      </c>
    </row>
    <row r="60" spans="1:13" ht="15.75" hidden="1" customHeight="1">
      <c r="A60" s="664" t="s">
        <v>66</v>
      </c>
      <c r="C60" s="663"/>
      <c r="D60" s="664"/>
      <c r="E60" s="688"/>
      <c r="F60" s="686"/>
      <c r="G60" s="686"/>
      <c r="H60" s="686"/>
      <c r="I60" s="686"/>
      <c r="J60" s="686"/>
      <c r="K60" s="686"/>
      <c r="L60" s="687"/>
      <c r="M60" s="306">
        <v>46</v>
      </c>
    </row>
    <row r="61" spans="1:13" ht="15.75" hidden="1" customHeight="1">
      <c r="A61" s="684" t="s">
        <v>66</v>
      </c>
      <c r="C61" s="663"/>
      <c r="D61" s="664"/>
      <c r="E61" s="688"/>
      <c r="F61" s="686"/>
      <c r="G61" s="686"/>
      <c r="H61" s="686"/>
      <c r="I61" s="686"/>
      <c r="J61" s="686"/>
      <c r="K61" s="686"/>
      <c r="L61" s="687"/>
      <c r="M61" s="306">
        <v>47</v>
      </c>
    </row>
    <row r="62" spans="1:13" ht="15.75" hidden="1" customHeight="1">
      <c r="A62" s="684" t="s">
        <v>66</v>
      </c>
      <c r="C62" s="663"/>
      <c r="D62" s="664"/>
      <c r="E62" s="688"/>
      <c r="F62" s="686"/>
      <c r="G62" s="686"/>
      <c r="H62" s="686"/>
      <c r="I62" s="686"/>
      <c r="J62" s="686"/>
      <c r="K62" s="686"/>
      <c r="L62" s="687"/>
      <c r="M62" s="306">
        <v>48</v>
      </c>
    </row>
    <row r="63" spans="1:13" ht="15.75" hidden="1" customHeight="1">
      <c r="A63" s="684" t="s">
        <v>66</v>
      </c>
      <c r="C63" s="663"/>
      <c r="D63" s="664"/>
      <c r="E63" s="688"/>
      <c r="F63" s="686"/>
      <c r="G63" s="686"/>
      <c r="H63" s="686"/>
      <c r="I63" s="686"/>
      <c r="J63" s="686"/>
      <c r="K63" s="686"/>
      <c r="L63" s="687"/>
      <c r="M63" s="306">
        <v>49</v>
      </c>
    </row>
    <row r="64" spans="1:13" ht="15.75" hidden="1" customHeight="1">
      <c r="A64" s="684" t="s">
        <v>66</v>
      </c>
      <c r="C64" s="663"/>
      <c r="D64" s="664"/>
      <c r="E64" s="688"/>
      <c r="F64" s="686"/>
      <c r="G64" s="686"/>
      <c r="H64" s="686"/>
      <c r="I64" s="686"/>
      <c r="J64" s="686"/>
      <c r="K64" s="686"/>
      <c r="L64" s="687"/>
      <c r="M64" s="306">
        <v>50</v>
      </c>
    </row>
    <row r="65" spans="1:13" ht="15.75" hidden="1" customHeight="1">
      <c r="A65" s="684" t="s">
        <v>66</v>
      </c>
      <c r="C65" s="663"/>
      <c r="D65" s="664"/>
      <c r="E65" s="688"/>
      <c r="F65" s="686"/>
      <c r="G65" s="686"/>
      <c r="H65" s="686"/>
      <c r="I65" s="686"/>
      <c r="J65" s="686"/>
      <c r="K65" s="686"/>
      <c r="L65" s="687"/>
      <c r="M65" s="306">
        <v>51</v>
      </c>
    </row>
    <row r="66" spans="1:13" ht="15.75" hidden="1" customHeight="1">
      <c r="A66" s="684" t="s">
        <v>66</v>
      </c>
      <c r="C66" s="663"/>
      <c r="D66" s="664"/>
      <c r="E66" s="688"/>
      <c r="F66" s="686"/>
      <c r="G66" s="686"/>
      <c r="H66" s="686"/>
      <c r="I66" s="686"/>
      <c r="J66" s="686"/>
      <c r="K66" s="686"/>
      <c r="L66" s="687"/>
      <c r="M66" s="306">
        <v>52</v>
      </c>
    </row>
    <row r="67" spans="1:13" ht="15.75" hidden="1" customHeight="1">
      <c r="A67" s="684" t="s">
        <v>66</v>
      </c>
      <c r="C67" s="663"/>
      <c r="D67" s="664"/>
      <c r="E67" s="688"/>
      <c r="F67" s="686"/>
      <c r="G67" s="686"/>
      <c r="H67" s="686"/>
      <c r="I67" s="686"/>
      <c r="J67" s="686"/>
      <c r="K67" s="686"/>
      <c r="L67" s="687"/>
      <c r="M67" s="306">
        <v>53</v>
      </c>
    </row>
    <row r="68" spans="1:13" ht="15.75" hidden="1" customHeight="1">
      <c r="A68" s="684" t="s">
        <v>66</v>
      </c>
      <c r="C68" s="663"/>
      <c r="D68" s="664"/>
      <c r="E68" s="688"/>
      <c r="F68" s="686"/>
      <c r="G68" s="686"/>
      <c r="H68" s="686"/>
      <c r="I68" s="686"/>
      <c r="J68" s="686"/>
      <c r="K68" s="686"/>
      <c r="L68" s="687"/>
      <c r="M68" s="306">
        <v>54</v>
      </c>
    </row>
    <row r="69" spans="1:13" ht="15.75" hidden="1" customHeight="1">
      <c r="A69" s="684" t="s">
        <v>66</v>
      </c>
      <c r="C69" s="663"/>
      <c r="D69" s="664"/>
      <c r="E69" s="688"/>
      <c r="F69" s="686"/>
      <c r="G69" s="686"/>
      <c r="H69" s="686"/>
      <c r="I69" s="686"/>
      <c r="J69" s="686"/>
      <c r="K69" s="686"/>
      <c r="L69" s="687"/>
      <c r="M69" s="306">
        <v>55</v>
      </c>
    </row>
    <row r="70" spans="1:13" ht="15.75" hidden="1" customHeight="1">
      <c r="A70" s="684" t="s">
        <v>66</v>
      </c>
      <c r="C70" s="663"/>
      <c r="D70" s="664"/>
      <c r="E70" s="688"/>
      <c r="F70" s="686"/>
      <c r="G70" s="686"/>
      <c r="H70" s="686"/>
      <c r="I70" s="686"/>
      <c r="J70" s="686"/>
      <c r="K70" s="686"/>
      <c r="L70" s="687"/>
      <c r="M70" s="306">
        <v>56</v>
      </c>
    </row>
    <row r="71" spans="1:13" ht="15.75" hidden="1" customHeight="1">
      <c r="A71" s="684" t="s">
        <v>66</v>
      </c>
      <c r="C71" s="663"/>
      <c r="D71" s="664"/>
      <c r="E71" s="688"/>
      <c r="F71" s="686"/>
      <c r="G71" s="686"/>
      <c r="H71" s="686"/>
      <c r="I71" s="686"/>
      <c r="J71" s="686"/>
      <c r="K71" s="686"/>
      <c r="L71" s="687"/>
      <c r="M71" s="306">
        <v>57</v>
      </c>
    </row>
    <row r="72" spans="1:13" ht="15.75" hidden="1" customHeight="1">
      <c r="A72" s="684" t="s">
        <v>66</v>
      </c>
      <c r="C72" s="663"/>
      <c r="D72" s="664"/>
      <c r="E72" s="688"/>
      <c r="F72" s="686"/>
      <c r="G72" s="686"/>
      <c r="H72" s="686"/>
      <c r="I72" s="686"/>
      <c r="J72" s="686"/>
      <c r="K72" s="686"/>
      <c r="L72" s="687"/>
      <c r="M72" s="306">
        <v>58</v>
      </c>
    </row>
    <row r="73" spans="1:13" ht="15.75" hidden="1" customHeight="1">
      <c r="A73" s="684" t="s">
        <v>66</v>
      </c>
      <c r="C73" s="663"/>
      <c r="D73" s="664"/>
      <c r="E73" s="688"/>
      <c r="F73" s="686"/>
      <c r="G73" s="686"/>
      <c r="H73" s="686"/>
      <c r="I73" s="686"/>
      <c r="J73" s="686"/>
      <c r="K73" s="686"/>
      <c r="L73" s="687"/>
      <c r="M73" s="306">
        <v>59</v>
      </c>
    </row>
    <row r="74" spans="1:13" ht="15.75" hidden="1" customHeight="1">
      <c r="A74" s="684" t="s">
        <v>66</v>
      </c>
      <c r="C74" s="663"/>
      <c r="D74" s="664"/>
      <c r="E74" s="688"/>
      <c r="F74" s="686"/>
      <c r="G74" s="686"/>
      <c r="H74" s="686"/>
      <c r="I74" s="686"/>
      <c r="J74" s="686"/>
      <c r="K74" s="686"/>
      <c r="L74" s="687"/>
      <c r="M74" s="306">
        <v>60</v>
      </c>
    </row>
    <row r="75" spans="1:13" ht="15.75" hidden="1" customHeight="1">
      <c r="A75" s="684" t="s">
        <v>66</v>
      </c>
      <c r="C75" s="663"/>
      <c r="D75" s="664"/>
      <c r="E75" s="688"/>
      <c r="F75" s="686"/>
      <c r="G75" s="686"/>
      <c r="H75" s="686"/>
      <c r="I75" s="686"/>
      <c r="J75" s="686"/>
      <c r="K75" s="686"/>
      <c r="L75" s="687"/>
      <c r="M75" s="306">
        <v>61</v>
      </c>
    </row>
    <row r="76" spans="1:13" ht="15.75" hidden="1" customHeight="1">
      <c r="A76" s="684" t="s">
        <v>66</v>
      </c>
      <c r="C76" s="663"/>
      <c r="D76" s="664"/>
      <c r="E76" s="688"/>
      <c r="F76" s="686"/>
      <c r="G76" s="686"/>
      <c r="H76" s="686"/>
      <c r="I76" s="686"/>
      <c r="J76" s="686"/>
      <c r="K76" s="686"/>
      <c r="L76" s="687"/>
      <c r="M76" s="306">
        <v>62</v>
      </c>
    </row>
    <row r="77" spans="1:13" ht="15.75" hidden="1" customHeight="1">
      <c r="A77" s="684" t="s">
        <v>70</v>
      </c>
      <c r="C77" s="663"/>
      <c r="D77" s="664"/>
      <c r="E77" s="688"/>
      <c r="F77" s="686"/>
      <c r="G77" s="686"/>
      <c r="H77" s="686"/>
      <c r="I77" s="686"/>
      <c r="J77" s="686"/>
      <c r="K77" s="686"/>
      <c r="L77" s="687"/>
      <c r="M77" s="306">
        <v>63</v>
      </c>
    </row>
    <row r="78" spans="1:13" ht="15.75" hidden="1" customHeight="1">
      <c r="A78" s="684" t="s">
        <v>70</v>
      </c>
      <c r="D78" s="664"/>
      <c r="E78" s="688"/>
      <c r="F78" s="686"/>
      <c r="G78" s="686"/>
      <c r="H78" s="686"/>
      <c r="I78" s="686"/>
      <c r="J78" s="686"/>
      <c r="K78" s="686"/>
      <c r="L78" s="687"/>
      <c r="M78" s="306">
        <v>64</v>
      </c>
    </row>
    <row r="79" spans="1:13" ht="15.75" hidden="1" customHeight="1">
      <c r="A79" s="684" t="s">
        <v>70</v>
      </c>
      <c r="D79" s="664"/>
      <c r="E79" s="688"/>
      <c r="F79" s="686"/>
      <c r="G79" s="686"/>
      <c r="H79" s="686"/>
      <c r="I79" s="686"/>
      <c r="J79" s="686"/>
      <c r="K79" s="686"/>
      <c r="L79" s="687"/>
      <c r="M79" s="306">
        <v>65</v>
      </c>
    </row>
    <row r="80" spans="1:13" ht="15.75" hidden="1" customHeight="1">
      <c r="A80" s="684" t="s">
        <v>70</v>
      </c>
      <c r="D80" s="664"/>
      <c r="E80" s="688"/>
      <c r="F80" s="686"/>
      <c r="G80" s="686"/>
      <c r="H80" s="686"/>
      <c r="I80" s="686"/>
      <c r="J80" s="686"/>
      <c r="K80" s="686"/>
      <c r="L80" s="687"/>
      <c r="M80" s="306">
        <v>66</v>
      </c>
    </row>
    <row r="81" spans="1:13" ht="15.75" hidden="1" customHeight="1">
      <c r="A81" s="684" t="s">
        <v>70</v>
      </c>
      <c r="D81" s="664"/>
      <c r="E81" s="688"/>
      <c r="F81" s="686"/>
      <c r="G81" s="686"/>
      <c r="H81" s="686"/>
      <c r="I81" s="686"/>
      <c r="J81" s="686"/>
      <c r="K81" s="686"/>
      <c r="L81" s="687"/>
      <c r="M81" s="306">
        <v>67</v>
      </c>
    </row>
    <row r="82" spans="1:13" ht="15.75" hidden="1" customHeight="1">
      <c r="A82" s="684" t="s">
        <v>70</v>
      </c>
      <c r="D82" s="664"/>
      <c r="E82" s="688"/>
      <c r="F82" s="686"/>
      <c r="G82" s="686"/>
      <c r="H82" s="686"/>
      <c r="I82" s="686"/>
      <c r="J82" s="686"/>
      <c r="K82" s="686"/>
      <c r="L82" s="687"/>
      <c r="M82" s="306">
        <v>68</v>
      </c>
    </row>
    <row r="83" spans="1:13" ht="15.75" hidden="1" customHeight="1">
      <c r="A83" s="684" t="s">
        <v>70</v>
      </c>
      <c r="D83" s="664"/>
      <c r="E83" s="688"/>
      <c r="F83" s="686"/>
      <c r="G83" s="686"/>
      <c r="H83" s="686"/>
      <c r="I83" s="686"/>
      <c r="J83" s="686"/>
      <c r="K83" s="686"/>
      <c r="L83" s="687"/>
      <c r="M83" s="306">
        <v>69</v>
      </c>
    </row>
    <row r="84" spans="1:13" ht="15.75" hidden="1" customHeight="1">
      <c r="A84" s="684" t="s">
        <v>70</v>
      </c>
      <c r="D84" s="664"/>
      <c r="E84" s="688"/>
      <c r="F84" s="686"/>
      <c r="G84" s="686"/>
      <c r="H84" s="686"/>
      <c r="I84" s="686"/>
      <c r="J84" s="686"/>
      <c r="K84" s="686"/>
      <c r="L84" s="687"/>
      <c r="M84" s="306">
        <v>70</v>
      </c>
    </row>
    <row r="85" spans="1:13" ht="15.75" hidden="1" customHeight="1">
      <c r="A85" s="684" t="s">
        <v>70</v>
      </c>
      <c r="D85" s="664"/>
      <c r="E85" s="688"/>
      <c r="F85" s="686"/>
      <c r="G85" s="686"/>
      <c r="H85" s="686"/>
      <c r="I85" s="686"/>
      <c r="J85" s="686"/>
      <c r="K85" s="686"/>
      <c r="L85" s="687"/>
      <c r="M85" s="306">
        <v>71</v>
      </c>
    </row>
    <row r="86" spans="1:13" ht="15.75" hidden="1" customHeight="1">
      <c r="A86" s="684" t="s">
        <v>70</v>
      </c>
      <c r="D86" s="664"/>
      <c r="E86" s="688"/>
      <c r="F86" s="686"/>
      <c r="G86" s="686"/>
      <c r="H86" s="686"/>
      <c r="I86" s="686"/>
      <c r="J86" s="686"/>
      <c r="K86" s="686"/>
      <c r="L86" s="687"/>
      <c r="M86" s="306">
        <v>72</v>
      </c>
    </row>
    <row r="87" spans="1:13" ht="15.75" hidden="1" customHeight="1">
      <c r="A87" s="684" t="s">
        <v>70</v>
      </c>
      <c r="D87" s="664"/>
      <c r="E87" s="688"/>
      <c r="F87" s="686"/>
      <c r="G87" s="686"/>
      <c r="H87" s="686"/>
      <c r="I87" s="686"/>
      <c r="J87" s="686"/>
      <c r="K87" s="686"/>
      <c r="L87" s="687"/>
      <c r="M87" s="306">
        <v>73</v>
      </c>
    </row>
    <row r="88" spans="1:13" ht="15.75" hidden="1" customHeight="1">
      <c r="A88" s="684" t="s">
        <v>70</v>
      </c>
      <c r="D88" s="664"/>
      <c r="E88" s="688"/>
      <c r="F88" s="686"/>
      <c r="G88" s="686"/>
      <c r="H88" s="686"/>
      <c r="I88" s="686"/>
      <c r="J88" s="686"/>
      <c r="K88" s="686"/>
      <c r="L88" s="687"/>
      <c r="M88" s="306">
        <v>74</v>
      </c>
    </row>
    <row r="89" spans="1:13" ht="15.75" hidden="1" customHeight="1">
      <c r="A89" s="684" t="s">
        <v>66</v>
      </c>
      <c r="D89" s="664"/>
      <c r="E89" s="688"/>
      <c r="F89" s="686"/>
      <c r="G89" s="686"/>
      <c r="H89" s="686"/>
      <c r="I89" s="686"/>
      <c r="J89" s="686"/>
      <c r="K89" s="686"/>
      <c r="L89" s="687"/>
      <c r="M89" s="306">
        <v>75</v>
      </c>
    </row>
    <row r="90" spans="1:13" ht="24" customHeight="1">
      <c r="A90" s="656" t="s">
        <v>688</v>
      </c>
      <c r="B90" s="657"/>
      <c r="C90" s="657"/>
      <c r="D90" s="668"/>
      <c r="E90" s="689">
        <v>3970000</v>
      </c>
      <c r="F90" s="669"/>
      <c r="G90" s="669"/>
      <c r="H90" s="669"/>
      <c r="I90" s="669"/>
      <c r="J90" s="669"/>
      <c r="K90" s="669"/>
      <c r="L90" s="659"/>
    </row>
  </sheetData>
  <sheetProtection formatCells="0" formatColumns="0" formatRows="0" insertColumns="0" insertRows="0" insertHyperlinks="0" deleteColumns="0" deleteRows="0" sort="0" autoFilter="0" pivotTables="0"/>
  <mergeCells count="10">
    <mergeCell ref="I6:I8"/>
    <mergeCell ref="J6:J8"/>
    <mergeCell ref="K6:K8"/>
    <mergeCell ref="L6:L8"/>
    <mergeCell ref="A6:A8"/>
    <mergeCell ref="B6:B8"/>
    <mergeCell ref="D6:D8"/>
    <mergeCell ref="F6:F8"/>
    <mergeCell ref="G6:G8"/>
    <mergeCell ref="H6:H8"/>
  </mergeCells>
  <phoneticPr fontId="4"/>
  <printOptions horizontalCentered="1"/>
  <pageMargins left="0.59055118110236227" right="0.59055118110236227" top="0.59055118110236227" bottom="0.59055118110236227" header="0.51181102362204722" footer="0.51181102362204722"/>
  <pageSetup paperSize="9" scale="55" fitToWidth="0"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4B36-E907-439D-BF4D-C35B6249ED46}">
  <sheetPr>
    <tabColor rgb="FFFFC000"/>
    <pageSetUpPr fitToPage="1"/>
  </sheetPr>
  <dimension ref="A1:AA45"/>
  <sheetViews>
    <sheetView view="pageBreakPreview" topLeftCell="A23" zoomScale="70" zoomScaleNormal="55" zoomScaleSheetLayoutView="70" workbookViewId="0">
      <selection activeCell="N36" sqref="N36"/>
    </sheetView>
  </sheetViews>
  <sheetFormatPr defaultRowHeight="12"/>
  <cols>
    <col min="1" max="2" width="10.625" style="12" customWidth="1"/>
    <col min="3" max="3" width="9.375" style="12" customWidth="1"/>
    <col min="4" max="17" width="10.625" style="12" customWidth="1"/>
    <col min="18" max="19" width="10.625" style="223" customWidth="1"/>
    <col min="20" max="23" width="10.625" style="12" customWidth="1"/>
    <col min="24" max="27" width="6.625" style="12" customWidth="1"/>
    <col min="28" max="256" width="9" style="12"/>
    <col min="257" max="258" width="10.625" style="12" customWidth="1"/>
    <col min="259" max="259" width="9.375" style="12" customWidth="1"/>
    <col min="260" max="279" width="10.625" style="12" customWidth="1"/>
    <col min="280" max="283" width="6.625" style="12" customWidth="1"/>
    <col min="284" max="512" width="9" style="12"/>
    <col min="513" max="514" width="10.625" style="12" customWidth="1"/>
    <col min="515" max="515" width="9.375" style="12" customWidth="1"/>
    <col min="516" max="535" width="10.625" style="12" customWidth="1"/>
    <col min="536" max="539" width="6.625" style="12" customWidth="1"/>
    <col min="540" max="768" width="9" style="12"/>
    <col min="769" max="770" width="10.625" style="12" customWidth="1"/>
    <col min="771" max="771" width="9.375" style="12" customWidth="1"/>
    <col min="772" max="791" width="10.625" style="12" customWidth="1"/>
    <col min="792" max="795" width="6.625" style="12" customWidth="1"/>
    <col min="796" max="1024" width="9" style="12"/>
    <col min="1025" max="1026" width="10.625" style="12" customWidth="1"/>
    <col min="1027" max="1027" width="9.375" style="12" customWidth="1"/>
    <col min="1028" max="1047" width="10.625" style="12" customWidth="1"/>
    <col min="1048" max="1051" width="6.625" style="12" customWidth="1"/>
    <col min="1052" max="1280" width="9" style="12"/>
    <col min="1281" max="1282" width="10.625" style="12" customWidth="1"/>
    <col min="1283" max="1283" width="9.375" style="12" customWidth="1"/>
    <col min="1284" max="1303" width="10.625" style="12" customWidth="1"/>
    <col min="1304" max="1307" width="6.625" style="12" customWidth="1"/>
    <col min="1308" max="1536" width="9" style="12"/>
    <col min="1537" max="1538" width="10.625" style="12" customWidth="1"/>
    <col min="1539" max="1539" width="9.375" style="12" customWidth="1"/>
    <col min="1540" max="1559" width="10.625" style="12" customWidth="1"/>
    <col min="1560" max="1563" width="6.625" style="12" customWidth="1"/>
    <col min="1564" max="1792" width="9" style="12"/>
    <col min="1793" max="1794" width="10.625" style="12" customWidth="1"/>
    <col min="1795" max="1795" width="9.375" style="12" customWidth="1"/>
    <col min="1796" max="1815" width="10.625" style="12" customWidth="1"/>
    <col min="1816" max="1819" width="6.625" style="12" customWidth="1"/>
    <col min="1820" max="2048" width="9" style="12"/>
    <col min="2049" max="2050" width="10.625" style="12" customWidth="1"/>
    <col min="2051" max="2051" width="9.375" style="12" customWidth="1"/>
    <col min="2052" max="2071" width="10.625" style="12" customWidth="1"/>
    <col min="2072" max="2075" width="6.625" style="12" customWidth="1"/>
    <col min="2076" max="2304" width="9" style="12"/>
    <col min="2305" max="2306" width="10.625" style="12" customWidth="1"/>
    <col min="2307" max="2307" width="9.375" style="12" customWidth="1"/>
    <col min="2308" max="2327" width="10.625" style="12" customWidth="1"/>
    <col min="2328" max="2331" width="6.625" style="12" customWidth="1"/>
    <col min="2332" max="2560" width="9" style="12"/>
    <col min="2561" max="2562" width="10.625" style="12" customWidth="1"/>
    <col min="2563" max="2563" width="9.375" style="12" customWidth="1"/>
    <col min="2564" max="2583" width="10.625" style="12" customWidth="1"/>
    <col min="2584" max="2587" width="6.625" style="12" customWidth="1"/>
    <col min="2588" max="2816" width="9" style="12"/>
    <col min="2817" max="2818" width="10.625" style="12" customWidth="1"/>
    <col min="2819" max="2819" width="9.375" style="12" customWidth="1"/>
    <col min="2820" max="2839" width="10.625" style="12" customWidth="1"/>
    <col min="2840" max="2843" width="6.625" style="12" customWidth="1"/>
    <col min="2844" max="3072" width="9" style="12"/>
    <col min="3073" max="3074" width="10.625" style="12" customWidth="1"/>
    <col min="3075" max="3075" width="9.375" style="12" customWidth="1"/>
    <col min="3076" max="3095" width="10.625" style="12" customWidth="1"/>
    <col min="3096" max="3099" width="6.625" style="12" customWidth="1"/>
    <col min="3100" max="3328" width="9" style="12"/>
    <col min="3329" max="3330" width="10.625" style="12" customWidth="1"/>
    <col min="3331" max="3331" width="9.375" style="12" customWidth="1"/>
    <col min="3332" max="3351" width="10.625" style="12" customWidth="1"/>
    <col min="3352" max="3355" width="6.625" style="12" customWidth="1"/>
    <col min="3356" max="3584" width="9" style="12"/>
    <col min="3585" max="3586" width="10.625" style="12" customWidth="1"/>
    <col min="3587" max="3587" width="9.375" style="12" customWidth="1"/>
    <col min="3588" max="3607" width="10.625" style="12" customWidth="1"/>
    <col min="3608" max="3611" width="6.625" style="12" customWidth="1"/>
    <col min="3612" max="3840" width="9" style="12"/>
    <col min="3841" max="3842" width="10.625" style="12" customWidth="1"/>
    <col min="3843" max="3843" width="9.375" style="12" customWidth="1"/>
    <col min="3844" max="3863" width="10.625" style="12" customWidth="1"/>
    <col min="3864" max="3867" width="6.625" style="12" customWidth="1"/>
    <col min="3868" max="4096" width="9" style="12"/>
    <col min="4097" max="4098" width="10.625" style="12" customWidth="1"/>
    <col min="4099" max="4099" width="9.375" style="12" customWidth="1"/>
    <col min="4100" max="4119" width="10.625" style="12" customWidth="1"/>
    <col min="4120" max="4123" width="6.625" style="12" customWidth="1"/>
    <col min="4124" max="4352" width="9" style="12"/>
    <col min="4353" max="4354" width="10.625" style="12" customWidth="1"/>
    <col min="4355" max="4355" width="9.375" style="12" customWidth="1"/>
    <col min="4356" max="4375" width="10.625" style="12" customWidth="1"/>
    <col min="4376" max="4379" width="6.625" style="12" customWidth="1"/>
    <col min="4380" max="4608" width="9" style="12"/>
    <col min="4609" max="4610" width="10.625" style="12" customWidth="1"/>
    <col min="4611" max="4611" width="9.375" style="12" customWidth="1"/>
    <col min="4612" max="4631" width="10.625" style="12" customWidth="1"/>
    <col min="4632" max="4635" width="6.625" style="12" customWidth="1"/>
    <col min="4636" max="4864" width="9" style="12"/>
    <col min="4865" max="4866" width="10.625" style="12" customWidth="1"/>
    <col min="4867" max="4867" width="9.375" style="12" customWidth="1"/>
    <col min="4868" max="4887" width="10.625" style="12" customWidth="1"/>
    <col min="4888" max="4891" width="6.625" style="12" customWidth="1"/>
    <col min="4892" max="5120" width="9" style="12"/>
    <col min="5121" max="5122" width="10.625" style="12" customWidth="1"/>
    <col min="5123" max="5123" width="9.375" style="12" customWidth="1"/>
    <col min="5124" max="5143" width="10.625" style="12" customWidth="1"/>
    <col min="5144" max="5147" width="6.625" style="12" customWidth="1"/>
    <col min="5148" max="5376" width="9" style="12"/>
    <col min="5377" max="5378" width="10.625" style="12" customWidth="1"/>
    <col min="5379" max="5379" width="9.375" style="12" customWidth="1"/>
    <col min="5380" max="5399" width="10.625" style="12" customWidth="1"/>
    <col min="5400" max="5403" width="6.625" style="12" customWidth="1"/>
    <col min="5404" max="5632" width="9" style="12"/>
    <col min="5633" max="5634" width="10.625" style="12" customWidth="1"/>
    <col min="5635" max="5635" width="9.375" style="12" customWidth="1"/>
    <col min="5636" max="5655" width="10.625" style="12" customWidth="1"/>
    <col min="5656" max="5659" width="6.625" style="12" customWidth="1"/>
    <col min="5660" max="5888" width="9" style="12"/>
    <col min="5889" max="5890" width="10.625" style="12" customWidth="1"/>
    <col min="5891" max="5891" width="9.375" style="12" customWidth="1"/>
    <col min="5892" max="5911" width="10.625" style="12" customWidth="1"/>
    <col min="5912" max="5915" width="6.625" style="12" customWidth="1"/>
    <col min="5916" max="6144" width="9" style="12"/>
    <col min="6145" max="6146" width="10.625" style="12" customWidth="1"/>
    <col min="6147" max="6147" width="9.375" style="12" customWidth="1"/>
    <col min="6148" max="6167" width="10.625" style="12" customWidth="1"/>
    <col min="6168" max="6171" width="6.625" style="12" customWidth="1"/>
    <col min="6172" max="6400" width="9" style="12"/>
    <col min="6401" max="6402" width="10.625" style="12" customWidth="1"/>
    <col min="6403" max="6403" width="9.375" style="12" customWidth="1"/>
    <col min="6404" max="6423" width="10.625" style="12" customWidth="1"/>
    <col min="6424" max="6427" width="6.625" style="12" customWidth="1"/>
    <col min="6428" max="6656" width="9" style="12"/>
    <col min="6657" max="6658" width="10.625" style="12" customWidth="1"/>
    <col min="6659" max="6659" width="9.375" style="12" customWidth="1"/>
    <col min="6660" max="6679" width="10.625" style="12" customWidth="1"/>
    <col min="6680" max="6683" width="6.625" style="12" customWidth="1"/>
    <col min="6684" max="6912" width="9" style="12"/>
    <col min="6913" max="6914" width="10.625" style="12" customWidth="1"/>
    <col min="6915" max="6915" width="9.375" style="12" customWidth="1"/>
    <col min="6916" max="6935" width="10.625" style="12" customWidth="1"/>
    <col min="6936" max="6939" width="6.625" style="12" customWidth="1"/>
    <col min="6940" max="7168" width="9" style="12"/>
    <col min="7169" max="7170" width="10.625" style="12" customWidth="1"/>
    <col min="7171" max="7171" width="9.375" style="12" customWidth="1"/>
    <col min="7172" max="7191" width="10.625" style="12" customWidth="1"/>
    <col min="7192" max="7195" width="6.625" style="12" customWidth="1"/>
    <col min="7196" max="7424" width="9" style="12"/>
    <col min="7425" max="7426" width="10.625" style="12" customWidth="1"/>
    <col min="7427" max="7427" width="9.375" style="12" customWidth="1"/>
    <col min="7428" max="7447" width="10.625" style="12" customWidth="1"/>
    <col min="7448" max="7451" width="6.625" style="12" customWidth="1"/>
    <col min="7452" max="7680" width="9" style="12"/>
    <col min="7681" max="7682" width="10.625" style="12" customWidth="1"/>
    <col min="7683" max="7683" width="9.375" style="12" customWidth="1"/>
    <col min="7684" max="7703" width="10.625" style="12" customWidth="1"/>
    <col min="7704" max="7707" width="6.625" style="12" customWidth="1"/>
    <col min="7708" max="7936" width="9" style="12"/>
    <col min="7937" max="7938" width="10.625" style="12" customWidth="1"/>
    <col min="7939" max="7939" width="9.375" style="12" customWidth="1"/>
    <col min="7940" max="7959" width="10.625" style="12" customWidth="1"/>
    <col min="7960" max="7963" width="6.625" style="12" customWidth="1"/>
    <col min="7964" max="8192" width="9" style="12"/>
    <col min="8193" max="8194" width="10.625" style="12" customWidth="1"/>
    <col min="8195" max="8195" width="9.375" style="12" customWidth="1"/>
    <col min="8196" max="8215" width="10.625" style="12" customWidth="1"/>
    <col min="8216" max="8219" width="6.625" style="12" customWidth="1"/>
    <col min="8220" max="8448" width="9" style="12"/>
    <col min="8449" max="8450" width="10.625" style="12" customWidth="1"/>
    <col min="8451" max="8451" width="9.375" style="12" customWidth="1"/>
    <col min="8452" max="8471" width="10.625" style="12" customWidth="1"/>
    <col min="8472" max="8475" width="6.625" style="12" customWidth="1"/>
    <col min="8476" max="8704" width="9" style="12"/>
    <col min="8705" max="8706" width="10.625" style="12" customWidth="1"/>
    <col min="8707" max="8707" width="9.375" style="12" customWidth="1"/>
    <col min="8708" max="8727" width="10.625" style="12" customWidth="1"/>
    <col min="8728" max="8731" width="6.625" style="12" customWidth="1"/>
    <col min="8732" max="8960" width="9" style="12"/>
    <col min="8961" max="8962" width="10.625" style="12" customWidth="1"/>
    <col min="8963" max="8963" width="9.375" style="12" customWidth="1"/>
    <col min="8964" max="8983" width="10.625" style="12" customWidth="1"/>
    <col min="8984" max="8987" width="6.625" style="12" customWidth="1"/>
    <col min="8988" max="9216" width="9" style="12"/>
    <col min="9217" max="9218" width="10.625" style="12" customWidth="1"/>
    <col min="9219" max="9219" width="9.375" style="12" customWidth="1"/>
    <col min="9220" max="9239" width="10.625" style="12" customWidth="1"/>
    <col min="9240" max="9243" width="6.625" style="12" customWidth="1"/>
    <col min="9244" max="9472" width="9" style="12"/>
    <col min="9473" max="9474" width="10.625" style="12" customWidth="1"/>
    <col min="9475" max="9475" width="9.375" style="12" customWidth="1"/>
    <col min="9476" max="9495" width="10.625" style="12" customWidth="1"/>
    <col min="9496" max="9499" width="6.625" style="12" customWidth="1"/>
    <col min="9500" max="9728" width="9" style="12"/>
    <col min="9729" max="9730" width="10.625" style="12" customWidth="1"/>
    <col min="9731" max="9731" width="9.375" style="12" customWidth="1"/>
    <col min="9732" max="9751" width="10.625" style="12" customWidth="1"/>
    <col min="9752" max="9755" width="6.625" style="12" customWidth="1"/>
    <col min="9756" max="9984" width="9" style="12"/>
    <col min="9985" max="9986" width="10.625" style="12" customWidth="1"/>
    <col min="9987" max="9987" width="9.375" style="12" customWidth="1"/>
    <col min="9988" max="10007" width="10.625" style="12" customWidth="1"/>
    <col min="10008" max="10011" width="6.625" style="12" customWidth="1"/>
    <col min="10012" max="10240" width="9" style="12"/>
    <col min="10241" max="10242" width="10.625" style="12" customWidth="1"/>
    <col min="10243" max="10243" width="9.375" style="12" customWidth="1"/>
    <col min="10244" max="10263" width="10.625" style="12" customWidth="1"/>
    <col min="10264" max="10267" width="6.625" style="12" customWidth="1"/>
    <col min="10268" max="10496" width="9" style="12"/>
    <col min="10497" max="10498" width="10.625" style="12" customWidth="1"/>
    <col min="10499" max="10499" width="9.375" style="12" customWidth="1"/>
    <col min="10500" max="10519" width="10.625" style="12" customWidth="1"/>
    <col min="10520" max="10523" width="6.625" style="12" customWidth="1"/>
    <col min="10524" max="10752" width="9" style="12"/>
    <col min="10753" max="10754" width="10.625" style="12" customWidth="1"/>
    <col min="10755" max="10755" width="9.375" style="12" customWidth="1"/>
    <col min="10756" max="10775" width="10.625" style="12" customWidth="1"/>
    <col min="10776" max="10779" width="6.625" style="12" customWidth="1"/>
    <col min="10780" max="11008" width="9" style="12"/>
    <col min="11009" max="11010" width="10.625" style="12" customWidth="1"/>
    <col min="11011" max="11011" width="9.375" style="12" customWidth="1"/>
    <col min="11012" max="11031" width="10.625" style="12" customWidth="1"/>
    <col min="11032" max="11035" width="6.625" style="12" customWidth="1"/>
    <col min="11036" max="11264" width="9" style="12"/>
    <col min="11265" max="11266" width="10.625" style="12" customWidth="1"/>
    <col min="11267" max="11267" width="9.375" style="12" customWidth="1"/>
    <col min="11268" max="11287" width="10.625" style="12" customWidth="1"/>
    <col min="11288" max="11291" width="6.625" style="12" customWidth="1"/>
    <col min="11292" max="11520" width="9" style="12"/>
    <col min="11521" max="11522" width="10.625" style="12" customWidth="1"/>
    <col min="11523" max="11523" width="9.375" style="12" customWidth="1"/>
    <col min="11524" max="11543" width="10.625" style="12" customWidth="1"/>
    <col min="11544" max="11547" width="6.625" style="12" customWidth="1"/>
    <col min="11548" max="11776" width="9" style="12"/>
    <col min="11777" max="11778" width="10.625" style="12" customWidth="1"/>
    <col min="11779" max="11779" width="9.375" style="12" customWidth="1"/>
    <col min="11780" max="11799" width="10.625" style="12" customWidth="1"/>
    <col min="11800" max="11803" width="6.625" style="12" customWidth="1"/>
    <col min="11804" max="12032" width="9" style="12"/>
    <col min="12033" max="12034" width="10.625" style="12" customWidth="1"/>
    <col min="12035" max="12035" width="9.375" style="12" customWidth="1"/>
    <col min="12036" max="12055" width="10.625" style="12" customWidth="1"/>
    <col min="12056" max="12059" width="6.625" style="12" customWidth="1"/>
    <col min="12060" max="12288" width="9" style="12"/>
    <col min="12289" max="12290" width="10.625" style="12" customWidth="1"/>
    <col min="12291" max="12291" width="9.375" style="12" customWidth="1"/>
    <col min="12292" max="12311" width="10.625" style="12" customWidth="1"/>
    <col min="12312" max="12315" width="6.625" style="12" customWidth="1"/>
    <col min="12316" max="12544" width="9" style="12"/>
    <col min="12545" max="12546" width="10.625" style="12" customWidth="1"/>
    <col min="12547" max="12547" width="9.375" style="12" customWidth="1"/>
    <col min="12548" max="12567" width="10.625" style="12" customWidth="1"/>
    <col min="12568" max="12571" width="6.625" style="12" customWidth="1"/>
    <col min="12572" max="12800" width="9" style="12"/>
    <col min="12801" max="12802" width="10.625" style="12" customWidth="1"/>
    <col min="12803" max="12803" width="9.375" style="12" customWidth="1"/>
    <col min="12804" max="12823" width="10.625" style="12" customWidth="1"/>
    <col min="12824" max="12827" width="6.625" style="12" customWidth="1"/>
    <col min="12828" max="13056" width="9" style="12"/>
    <col min="13057" max="13058" width="10.625" style="12" customWidth="1"/>
    <col min="13059" max="13059" width="9.375" style="12" customWidth="1"/>
    <col min="13060" max="13079" width="10.625" style="12" customWidth="1"/>
    <col min="13080" max="13083" width="6.625" style="12" customWidth="1"/>
    <col min="13084" max="13312" width="9" style="12"/>
    <col min="13313" max="13314" width="10.625" style="12" customWidth="1"/>
    <col min="13315" max="13315" width="9.375" style="12" customWidth="1"/>
    <col min="13316" max="13335" width="10.625" style="12" customWidth="1"/>
    <col min="13336" max="13339" width="6.625" style="12" customWidth="1"/>
    <col min="13340" max="13568" width="9" style="12"/>
    <col min="13569" max="13570" width="10.625" style="12" customWidth="1"/>
    <col min="13571" max="13571" width="9.375" style="12" customWidth="1"/>
    <col min="13572" max="13591" width="10.625" style="12" customWidth="1"/>
    <col min="13592" max="13595" width="6.625" style="12" customWidth="1"/>
    <col min="13596" max="13824" width="9" style="12"/>
    <col min="13825" max="13826" width="10.625" style="12" customWidth="1"/>
    <col min="13827" max="13827" width="9.375" style="12" customWidth="1"/>
    <col min="13828" max="13847" width="10.625" style="12" customWidth="1"/>
    <col min="13848" max="13851" width="6.625" style="12" customWidth="1"/>
    <col min="13852" max="14080" width="9" style="12"/>
    <col min="14081" max="14082" width="10.625" style="12" customWidth="1"/>
    <col min="14083" max="14083" width="9.375" style="12" customWidth="1"/>
    <col min="14084" max="14103" width="10.625" style="12" customWidth="1"/>
    <col min="14104" max="14107" width="6.625" style="12" customWidth="1"/>
    <col min="14108" max="14336" width="9" style="12"/>
    <col min="14337" max="14338" width="10.625" style="12" customWidth="1"/>
    <col min="14339" max="14339" width="9.375" style="12" customWidth="1"/>
    <col min="14340" max="14359" width="10.625" style="12" customWidth="1"/>
    <col min="14360" max="14363" width="6.625" style="12" customWidth="1"/>
    <col min="14364" max="14592" width="9" style="12"/>
    <col min="14593" max="14594" width="10.625" style="12" customWidth="1"/>
    <col min="14595" max="14595" width="9.375" style="12" customWidth="1"/>
    <col min="14596" max="14615" width="10.625" style="12" customWidth="1"/>
    <col min="14616" max="14619" width="6.625" style="12" customWidth="1"/>
    <col min="14620" max="14848" width="9" style="12"/>
    <col min="14849" max="14850" width="10.625" style="12" customWidth="1"/>
    <col min="14851" max="14851" width="9.375" style="12" customWidth="1"/>
    <col min="14852" max="14871" width="10.625" style="12" customWidth="1"/>
    <col min="14872" max="14875" width="6.625" style="12" customWidth="1"/>
    <col min="14876" max="15104" width="9" style="12"/>
    <col min="15105" max="15106" width="10.625" style="12" customWidth="1"/>
    <col min="15107" max="15107" width="9.375" style="12" customWidth="1"/>
    <col min="15108" max="15127" width="10.625" style="12" customWidth="1"/>
    <col min="15128" max="15131" width="6.625" style="12" customWidth="1"/>
    <col min="15132" max="15360" width="9" style="12"/>
    <col min="15361" max="15362" width="10.625" style="12" customWidth="1"/>
    <col min="15363" max="15363" width="9.375" style="12" customWidth="1"/>
    <col min="15364" max="15383" width="10.625" style="12" customWidth="1"/>
    <col min="15384" max="15387" width="6.625" style="12" customWidth="1"/>
    <col min="15388" max="15616" width="9" style="12"/>
    <col min="15617" max="15618" width="10.625" style="12" customWidth="1"/>
    <col min="15619" max="15619" width="9.375" style="12" customWidth="1"/>
    <col min="15620" max="15639" width="10.625" style="12" customWidth="1"/>
    <col min="15640" max="15643" width="6.625" style="12" customWidth="1"/>
    <col min="15644" max="15872" width="9" style="12"/>
    <col min="15873" max="15874" width="10.625" style="12" customWidth="1"/>
    <col min="15875" max="15875" width="9.375" style="12" customWidth="1"/>
    <col min="15876" max="15895" width="10.625" style="12" customWidth="1"/>
    <col min="15896" max="15899" width="6.625" style="12" customWidth="1"/>
    <col min="15900" max="16128" width="9" style="12"/>
    <col min="16129" max="16130" width="10.625" style="12" customWidth="1"/>
    <col min="16131" max="16131" width="9.375" style="12" customWidth="1"/>
    <col min="16132" max="16151" width="10.625" style="12" customWidth="1"/>
    <col min="16152" max="16155" width="6.625" style="12" customWidth="1"/>
    <col min="16156" max="16384" width="9" style="12"/>
  </cols>
  <sheetData>
    <row r="1" spans="1:27" s="1" customFormat="1" ht="23.25" customHeight="1">
      <c r="A1" s="1011" t="s">
        <v>720</v>
      </c>
      <c r="B1" s="1012"/>
      <c r="C1" s="1011"/>
      <c r="D1" s="1011"/>
      <c r="R1" s="210"/>
      <c r="S1" s="210"/>
    </row>
    <row r="2" spans="1:27" s="1" customFormat="1" ht="18.75">
      <c r="A2" s="275" t="s">
        <v>224</v>
      </c>
      <c r="B2" s="211"/>
      <c r="C2" s="211"/>
      <c r="D2" s="212"/>
      <c r="E2" s="212"/>
      <c r="F2" s="212"/>
      <c r="G2" s="212"/>
      <c r="H2" s="212"/>
      <c r="I2" s="212"/>
      <c r="J2" s="212"/>
      <c r="K2" s="212"/>
      <c r="L2" s="212"/>
      <c r="M2" s="212"/>
      <c r="N2" s="212"/>
      <c r="O2" s="212"/>
      <c r="P2" s="212"/>
      <c r="Q2" s="212"/>
      <c r="R2" s="213"/>
      <c r="S2" s="213"/>
      <c r="T2" s="212"/>
      <c r="U2" s="212"/>
      <c r="V2" s="212"/>
      <c r="W2" s="212"/>
    </row>
    <row r="3" spans="1:27" s="1" customFormat="1" ht="23.25" customHeight="1">
      <c r="A3" s="214" t="s">
        <v>225</v>
      </c>
      <c r="B3" s="215"/>
      <c r="C3" s="215"/>
      <c r="R3" s="210"/>
      <c r="S3" s="210"/>
    </row>
    <row r="4" spans="1:27" ht="10.5" customHeight="1">
      <c r="B4" s="578"/>
      <c r="C4" s="578"/>
      <c r="D4" s="578"/>
      <c r="E4" s="578"/>
      <c r="F4" s="578"/>
      <c r="G4" s="578"/>
      <c r="H4" s="578"/>
      <c r="I4" s="578"/>
      <c r="J4" s="578"/>
      <c r="K4" s="578"/>
      <c r="L4" s="578"/>
      <c r="M4" s="578"/>
      <c r="N4" s="578"/>
      <c r="O4" s="578"/>
      <c r="P4" s="578"/>
      <c r="Q4" s="216"/>
      <c r="R4" s="217"/>
      <c r="S4" s="217"/>
      <c r="T4" s="216"/>
      <c r="U4" s="216"/>
      <c r="V4" s="216"/>
      <c r="W4" s="216"/>
      <c r="X4" s="216"/>
      <c r="Y4" s="216"/>
      <c r="Z4" s="216"/>
      <c r="AA4" s="216"/>
    </row>
    <row r="5" spans="1:27" ht="20.100000000000001" customHeight="1">
      <c r="A5" s="973" t="s">
        <v>225</v>
      </c>
      <c r="B5" s="974"/>
      <c r="C5" s="975"/>
      <c r="D5" s="1013" t="s">
        <v>226</v>
      </c>
      <c r="E5" s="1014"/>
      <c r="F5" s="983" t="s">
        <v>227</v>
      </c>
      <c r="G5" s="983"/>
      <c r="H5" s="983"/>
      <c r="I5" s="983"/>
      <c r="J5" s="983"/>
      <c r="K5" s="983"/>
      <c r="L5" s="983"/>
      <c r="M5" s="983"/>
      <c r="N5" s="578"/>
      <c r="O5" s="578"/>
      <c r="P5" s="578"/>
      <c r="Q5" s="216"/>
      <c r="R5" s="217"/>
      <c r="S5" s="217"/>
      <c r="T5" s="216"/>
      <c r="U5" s="216"/>
      <c r="V5" s="216"/>
      <c r="W5" s="216"/>
      <c r="X5" s="216"/>
      <c r="Y5" s="216"/>
      <c r="Z5" s="216"/>
      <c r="AA5" s="216"/>
    </row>
    <row r="6" spans="1:27" ht="20.100000000000001" customHeight="1">
      <c r="A6" s="976"/>
      <c r="B6" s="977"/>
      <c r="C6" s="978"/>
      <c r="D6" s="1015"/>
      <c r="E6" s="1016"/>
      <c r="F6" s="984" t="s">
        <v>228</v>
      </c>
      <c r="G6" s="984"/>
      <c r="H6" s="984"/>
      <c r="I6" s="984"/>
      <c r="J6" s="984" t="s">
        <v>229</v>
      </c>
      <c r="K6" s="984"/>
      <c r="L6" s="984"/>
      <c r="M6" s="984"/>
      <c r="N6" s="578"/>
      <c r="O6" s="578"/>
      <c r="P6" s="578"/>
      <c r="Q6" s="216"/>
      <c r="R6" s="217"/>
      <c r="S6" s="217"/>
      <c r="T6" s="216"/>
      <c r="U6" s="216"/>
      <c r="V6" s="216"/>
      <c r="W6" s="216"/>
      <c r="X6" s="216"/>
      <c r="Y6" s="216"/>
      <c r="Z6" s="216"/>
      <c r="AA6" s="216"/>
    </row>
    <row r="7" spans="1:27" ht="20.100000000000001" customHeight="1">
      <c r="A7" s="979"/>
      <c r="B7" s="980"/>
      <c r="C7" s="981"/>
      <c r="D7" s="218" t="s">
        <v>230</v>
      </c>
      <c r="E7" s="219" t="s">
        <v>231</v>
      </c>
      <c r="F7" s="220" t="s">
        <v>232</v>
      </c>
      <c r="G7" s="220" t="s">
        <v>233</v>
      </c>
      <c r="H7" s="220" t="s">
        <v>234</v>
      </c>
      <c r="I7" s="220" t="s">
        <v>235</v>
      </c>
      <c r="J7" s="220" t="s">
        <v>232</v>
      </c>
      <c r="K7" s="220" t="s">
        <v>233</v>
      </c>
      <c r="L7" s="220" t="s">
        <v>234</v>
      </c>
      <c r="M7" s="220" t="s">
        <v>235</v>
      </c>
      <c r="N7" s="578"/>
      <c r="O7" s="578"/>
      <c r="P7" s="578"/>
      <c r="Q7" s="216"/>
      <c r="R7" s="217"/>
      <c r="S7" s="217"/>
      <c r="T7" s="216"/>
      <c r="U7" s="216"/>
      <c r="V7" s="216"/>
      <c r="W7" s="216"/>
      <c r="X7" s="216"/>
      <c r="Y7" s="216"/>
      <c r="Z7" s="216"/>
      <c r="AA7" s="216"/>
    </row>
    <row r="8" spans="1:27" ht="24.95" customHeight="1">
      <c r="A8" s="985" t="s">
        <v>236</v>
      </c>
      <c r="B8" s="622" t="s">
        <v>237</v>
      </c>
      <c r="C8" s="690">
        <f>'第4号様式別紙2-1（臨床研修（医師）実績報告）附表 A1'!T24</f>
        <v>0</v>
      </c>
      <c r="D8" s="690">
        <f>'第4号様式別紙2-1（臨床研修（医師）実績報告）附表 A1'!U24</f>
        <v>0</v>
      </c>
      <c r="E8" s="690">
        <f>'第4号様式別紙2-1（臨床研修（医師）実績報告）附表 A1'!V24</f>
        <v>0</v>
      </c>
      <c r="F8" s="98" t="s">
        <v>238</v>
      </c>
      <c r="G8" s="98" t="s">
        <v>239</v>
      </c>
      <c r="H8" s="98" t="s">
        <v>240</v>
      </c>
      <c r="I8" s="98" t="s">
        <v>241</v>
      </c>
      <c r="J8" s="98" t="s">
        <v>242</v>
      </c>
      <c r="K8" s="98" t="s">
        <v>243</v>
      </c>
      <c r="L8" s="98" t="s">
        <v>244</v>
      </c>
      <c r="M8" s="98" t="s">
        <v>170</v>
      </c>
      <c r="N8" s="578"/>
      <c r="O8" s="578"/>
      <c r="P8" s="578"/>
      <c r="Q8" s="217"/>
      <c r="R8" s="217"/>
      <c r="S8" s="217"/>
      <c r="T8" s="216"/>
      <c r="U8" s="216"/>
      <c r="V8" s="216"/>
      <c r="W8" s="216"/>
      <c r="X8" s="216"/>
      <c r="Y8" s="216"/>
      <c r="Z8" s="216"/>
      <c r="AA8" s="216"/>
    </row>
    <row r="9" spans="1:27" ht="24.95" customHeight="1">
      <c r="A9" s="987"/>
      <c r="B9" s="622" t="s">
        <v>245</v>
      </c>
      <c r="C9" s="691">
        <f>'第4号様式別紙2-1（臨床研修（医師）実績報告）附表 A1'!T25</f>
        <v>0</v>
      </c>
      <c r="D9" s="691">
        <f>'第4号様式別紙2-1（臨床研修（医師）実績報告）附表 A1'!U25</f>
        <v>0</v>
      </c>
      <c r="E9" s="691">
        <f>'第4号様式別紙2-1（臨床研修（医師）実績報告）附表 A1'!V25</f>
        <v>0</v>
      </c>
      <c r="F9" s="691">
        <f>'第4号様式別紙2-1（臨床研修（医師）実績報告）附表 A1'!W25</f>
        <v>0</v>
      </c>
      <c r="G9" s="691">
        <f>'第4号様式別紙2-1（臨床研修（医師）実績報告）附表 A1'!X25</f>
        <v>0</v>
      </c>
      <c r="H9" s="691">
        <f>'第4号様式別紙2-1（臨床研修（医師）実績報告）附表 A1'!Y25</f>
        <v>0</v>
      </c>
      <c r="I9" s="691">
        <f>'第4号様式別紙2-1（臨床研修（医師）実績報告）附表 A1'!Z25</f>
        <v>0</v>
      </c>
      <c r="J9" s="691">
        <f>'第4号様式別紙2-1（臨床研修（医師）実績報告）附表 A1'!AA25</f>
        <v>0</v>
      </c>
      <c r="K9" s="691">
        <f>'第4号様式別紙2-1（臨床研修（医師）実績報告）附表 A1'!AB25</f>
        <v>0</v>
      </c>
      <c r="L9" s="691">
        <f>'第4号様式別紙2-1（臨床研修（医師）実績報告）附表 A1'!AC25</f>
        <v>0</v>
      </c>
      <c r="M9" s="691">
        <f>'第4号様式別紙2-1（臨床研修（医師）実績報告）附表 A1'!AD25</f>
        <v>0</v>
      </c>
      <c r="R9" s="222"/>
      <c r="T9" s="217"/>
      <c r="U9" s="217"/>
      <c r="V9" s="217"/>
      <c r="W9" s="217"/>
      <c r="X9" s="217"/>
      <c r="Y9" s="217"/>
      <c r="Z9" s="217"/>
      <c r="AA9" s="217"/>
    </row>
    <row r="10" spans="1:27" ht="24.95" customHeight="1">
      <c r="A10" s="581"/>
      <c r="B10" s="581"/>
      <c r="C10" s="631"/>
      <c r="D10" s="631"/>
      <c r="E10" s="581"/>
      <c r="F10" s="581"/>
      <c r="G10" s="581"/>
      <c r="H10" s="581"/>
      <c r="I10" s="581"/>
      <c r="J10" s="581"/>
      <c r="K10" s="581"/>
      <c r="L10" s="581"/>
      <c r="M10" s="581"/>
      <c r="N10" s="581"/>
      <c r="O10" s="581"/>
      <c r="P10" s="581"/>
      <c r="Q10" s="581"/>
      <c r="R10" s="224"/>
      <c r="S10" s="224"/>
      <c r="T10" s="225"/>
      <c r="U10" s="225"/>
      <c r="V10" s="225"/>
      <c r="W10" s="225"/>
      <c r="X10" s="225"/>
      <c r="Y10" s="225"/>
      <c r="Z10" s="225"/>
      <c r="AA10" s="225"/>
    </row>
    <row r="11" spans="1:27" ht="24.95" customHeight="1">
      <c r="A11" s="581"/>
      <c r="B11" s="581"/>
      <c r="C11" s="631"/>
      <c r="D11" s="972" t="s">
        <v>246</v>
      </c>
      <c r="E11" s="972"/>
      <c r="F11" s="972"/>
      <c r="G11" s="972"/>
      <c r="H11" s="972" t="s">
        <v>247</v>
      </c>
      <c r="I11" s="972"/>
      <c r="J11" s="972"/>
      <c r="K11" s="972"/>
      <c r="L11" s="581"/>
      <c r="M11" s="581"/>
      <c r="N11" s="581"/>
      <c r="O11" s="581"/>
      <c r="P11" s="581"/>
      <c r="Q11" s="581"/>
      <c r="R11" s="224"/>
      <c r="S11" s="224"/>
      <c r="T11" s="225"/>
      <c r="U11" s="225"/>
      <c r="V11" s="225"/>
      <c r="W11" s="225"/>
      <c r="X11" s="225"/>
      <c r="Y11" s="225"/>
      <c r="Z11" s="225"/>
      <c r="AA11" s="225"/>
    </row>
    <row r="12" spans="1:27" ht="24.95" customHeight="1">
      <c r="A12" s="999" t="s">
        <v>225</v>
      </c>
      <c r="B12" s="994" t="s">
        <v>248</v>
      </c>
      <c r="C12" s="968"/>
      <c r="D12" s="226" t="s">
        <v>166</v>
      </c>
      <c r="E12" s="1388">
        <f>'第4号様式別紙2-1（臨床研修（医師）実績報告）附表 A1'!AI21</f>
        <v>0</v>
      </c>
      <c r="F12" s="1388"/>
      <c r="G12" s="227" t="s">
        <v>249</v>
      </c>
      <c r="H12" s="228" t="s">
        <v>250</v>
      </c>
      <c r="I12" s="1388">
        <f>'第4号様式別紙2-1（臨床研修（医師）実績報告）附表 A1'!AJ21</f>
        <v>0</v>
      </c>
      <c r="J12" s="1388"/>
      <c r="K12" s="227" t="s">
        <v>249</v>
      </c>
      <c r="L12" s="581"/>
      <c r="M12" s="581"/>
      <c r="N12" s="581"/>
      <c r="O12" s="581"/>
      <c r="P12" s="581"/>
      <c r="Q12" s="581"/>
      <c r="R12" s="224"/>
      <c r="S12" s="224"/>
      <c r="T12" s="631"/>
      <c r="U12" s="631"/>
      <c r="V12" s="631"/>
      <c r="W12" s="631"/>
      <c r="X12" s="631"/>
      <c r="Y12" s="631"/>
      <c r="Z12" s="631"/>
      <c r="AA12" s="631"/>
    </row>
    <row r="13" spans="1:27" ht="24.95" customHeight="1">
      <c r="A13" s="1010"/>
      <c r="B13" s="999" t="s">
        <v>251</v>
      </c>
      <c r="C13" s="959"/>
      <c r="D13" s="1001" t="s">
        <v>171</v>
      </c>
      <c r="E13" s="954" t="s">
        <v>252</v>
      </c>
      <c r="F13" s="954"/>
      <c r="G13" s="955"/>
      <c r="H13" s="998" t="s">
        <v>172</v>
      </c>
      <c r="I13" s="954" t="s">
        <v>253</v>
      </c>
      <c r="J13" s="954"/>
      <c r="K13" s="955"/>
      <c r="L13" s="229"/>
      <c r="M13" s="229"/>
      <c r="N13" s="229"/>
      <c r="O13" s="229"/>
      <c r="P13" s="229"/>
      <c r="Q13" s="230"/>
      <c r="R13" s="231"/>
      <c r="S13" s="231"/>
      <c r="T13" s="229"/>
      <c r="U13" s="229"/>
      <c r="V13" s="229"/>
      <c r="W13" s="229"/>
      <c r="X13" s="229"/>
      <c r="Y13" s="229"/>
      <c r="Z13" s="229"/>
      <c r="AA13" s="229"/>
    </row>
    <row r="14" spans="1:27" ht="24.95" customHeight="1">
      <c r="A14" s="1000"/>
      <c r="B14" s="1000"/>
      <c r="C14" s="961"/>
      <c r="D14" s="963"/>
      <c r="E14" s="1389">
        <f>'第4号様式別紙2-1（臨床研修（医師）実績報告）附表 A1'!AI23</f>
        <v>0</v>
      </c>
      <c r="F14" s="1389"/>
      <c r="G14" s="232" t="s">
        <v>254</v>
      </c>
      <c r="H14" s="953"/>
      <c r="I14" s="1389">
        <f>'第4号様式別紙2-1（臨床研修（医師）実績報告）附表 A1'!AJ23</f>
        <v>0</v>
      </c>
      <c r="J14" s="1389"/>
      <c r="K14" s="232" t="s">
        <v>254</v>
      </c>
      <c r="L14" s="582"/>
      <c r="M14" s="582"/>
      <c r="N14" s="582"/>
      <c r="O14" s="582"/>
      <c r="P14" s="582"/>
      <c r="Q14" s="233"/>
      <c r="R14" s="234"/>
      <c r="S14" s="234"/>
      <c r="T14" s="581"/>
      <c r="U14" s="581"/>
      <c r="V14" s="581"/>
      <c r="W14" s="581"/>
      <c r="X14" s="581"/>
      <c r="Y14" s="581"/>
      <c r="Z14" s="1007"/>
      <c r="AA14" s="1007"/>
    </row>
    <row r="15" spans="1:27" ht="21.75" customHeight="1">
      <c r="A15" s="581"/>
      <c r="B15" s="631"/>
      <c r="C15" s="631"/>
      <c r="D15" s="582"/>
      <c r="E15" s="582"/>
      <c r="F15" s="1009"/>
      <c r="G15" s="1009"/>
      <c r="H15" s="582"/>
      <c r="I15" s="582"/>
      <c r="J15" s="1009"/>
      <c r="K15" s="1009"/>
      <c r="L15" s="582"/>
      <c r="M15" s="582"/>
      <c r="N15" s="582"/>
      <c r="O15" s="582"/>
      <c r="P15" s="582"/>
      <c r="Q15" s="233"/>
      <c r="R15" s="234"/>
      <c r="S15" s="234"/>
      <c r="T15" s="581"/>
      <c r="U15" s="581"/>
      <c r="V15" s="581"/>
      <c r="W15" s="581"/>
      <c r="X15" s="581"/>
      <c r="Y15" s="581"/>
      <c r="Z15" s="1007"/>
      <c r="AA15" s="1007"/>
    </row>
    <row r="16" spans="1:27" ht="24.95" customHeight="1">
      <c r="A16" s="120" t="s">
        <v>255</v>
      </c>
      <c r="B16" s="631"/>
      <c r="C16" s="631"/>
      <c r="D16" s="605"/>
      <c r="E16" s="582"/>
      <c r="F16" s="582"/>
      <c r="G16" s="582"/>
      <c r="H16" s="582"/>
      <c r="I16" s="582"/>
      <c r="J16" s="582"/>
      <c r="K16" s="582"/>
      <c r="L16" s="582"/>
      <c r="M16" s="582"/>
      <c r="N16" s="582"/>
      <c r="O16" s="582"/>
      <c r="P16" s="582"/>
      <c r="Q16" s="233"/>
      <c r="R16" s="234"/>
      <c r="S16" s="234"/>
      <c r="T16" s="581"/>
      <c r="U16" s="581"/>
      <c r="V16" s="581"/>
      <c r="W16" s="581"/>
      <c r="X16" s="581"/>
      <c r="Y16" s="581"/>
      <c r="Z16" s="581"/>
      <c r="AA16" s="581"/>
    </row>
    <row r="17" spans="1:27" ht="10.5" customHeight="1">
      <c r="A17" s="582"/>
      <c r="B17" s="631"/>
      <c r="C17" s="631"/>
      <c r="D17" s="605"/>
      <c r="E17" s="582"/>
      <c r="F17" s="582"/>
      <c r="G17" s="582"/>
      <c r="H17" s="582"/>
      <c r="I17" s="582"/>
      <c r="J17" s="582"/>
      <c r="K17" s="582"/>
      <c r="L17" s="582"/>
      <c r="M17" s="582"/>
      <c r="N17" s="582"/>
      <c r="O17" s="582"/>
      <c r="P17" s="582"/>
      <c r="Q17" s="233"/>
      <c r="R17" s="234"/>
      <c r="S17" s="234"/>
      <c r="T17" s="581"/>
      <c r="U17" s="581"/>
      <c r="V17" s="581"/>
      <c r="W17" s="581"/>
      <c r="X17" s="581"/>
      <c r="Y17" s="581"/>
      <c r="Z17" s="1007"/>
      <c r="AA17" s="1007"/>
    </row>
    <row r="18" spans="1:27" ht="20.100000000000001" customHeight="1">
      <c r="A18" s="1008" t="s">
        <v>256</v>
      </c>
      <c r="B18" s="974"/>
      <c r="C18" s="975"/>
      <c r="D18" s="982" t="s">
        <v>226</v>
      </c>
      <c r="E18" s="982"/>
      <c r="F18" s="983" t="s">
        <v>227</v>
      </c>
      <c r="G18" s="983"/>
      <c r="H18" s="983"/>
      <c r="I18" s="983"/>
      <c r="J18" s="983"/>
      <c r="K18" s="983"/>
      <c r="L18" s="983"/>
      <c r="M18" s="983"/>
      <c r="N18" s="582"/>
      <c r="O18" s="582"/>
      <c r="P18" s="582"/>
      <c r="Q18" s="233"/>
      <c r="R18" s="234"/>
      <c r="S18" s="234"/>
      <c r="T18" s="581"/>
      <c r="U18" s="581"/>
      <c r="V18" s="581"/>
      <c r="W18" s="581"/>
      <c r="X18" s="581"/>
      <c r="Y18" s="581"/>
      <c r="Z18" s="1007"/>
      <c r="AA18" s="1007"/>
    </row>
    <row r="19" spans="1:27" ht="20.100000000000001" customHeight="1">
      <c r="A19" s="976"/>
      <c r="B19" s="977"/>
      <c r="C19" s="978"/>
      <c r="D19" s="982"/>
      <c r="E19" s="982"/>
      <c r="F19" s="984" t="s">
        <v>228</v>
      </c>
      <c r="G19" s="984"/>
      <c r="H19" s="984"/>
      <c r="I19" s="984"/>
      <c r="J19" s="984" t="s">
        <v>229</v>
      </c>
      <c r="K19" s="984"/>
      <c r="L19" s="984"/>
      <c r="M19" s="984"/>
      <c r="N19" s="582"/>
      <c r="O19" s="582"/>
      <c r="P19" s="582"/>
      <c r="Q19" s="233"/>
      <c r="R19" s="234"/>
      <c r="S19" s="581"/>
      <c r="U19" s="581"/>
      <c r="V19" s="581"/>
      <c r="W19" s="581"/>
      <c r="X19" s="581"/>
      <c r="Y19" s="581"/>
      <c r="Z19" s="1007"/>
      <c r="AA19" s="1007"/>
    </row>
    <row r="20" spans="1:27" ht="20.100000000000001" customHeight="1">
      <c r="A20" s="979"/>
      <c r="B20" s="980"/>
      <c r="C20" s="978"/>
      <c r="D20" s="219" t="s">
        <v>230</v>
      </c>
      <c r="E20" s="219" t="s">
        <v>231</v>
      </c>
      <c r="F20" s="220" t="s">
        <v>232</v>
      </c>
      <c r="G20" s="220" t="s">
        <v>233</v>
      </c>
      <c r="H20" s="220" t="s">
        <v>234</v>
      </c>
      <c r="I20" s="220" t="s">
        <v>235</v>
      </c>
      <c r="J20" s="220" t="s">
        <v>232</v>
      </c>
      <c r="K20" s="220" t="s">
        <v>233</v>
      </c>
      <c r="L20" s="220" t="s">
        <v>234</v>
      </c>
      <c r="M20" s="220" t="s">
        <v>235</v>
      </c>
      <c r="N20" s="582"/>
      <c r="O20" s="582"/>
      <c r="P20" s="582"/>
      <c r="Q20" s="233"/>
      <c r="R20" s="234"/>
      <c r="S20" s="581"/>
      <c r="U20" s="581"/>
      <c r="V20" s="581"/>
      <c r="W20" s="581"/>
      <c r="X20" s="581"/>
      <c r="Y20" s="581"/>
      <c r="Z20" s="1007"/>
      <c r="AA20" s="1007"/>
    </row>
    <row r="21" spans="1:27" ht="24.95" customHeight="1">
      <c r="A21" s="985" t="s">
        <v>236</v>
      </c>
      <c r="B21" s="236" t="s">
        <v>237</v>
      </c>
      <c r="C21" s="692">
        <f>'第4号様式別紙2-1（臨床研修（医師）実績報告）附表 A2'!T32</f>
        <v>0</v>
      </c>
      <c r="D21" s="693">
        <f>'第4号様式別紙2-1（臨床研修（医師）実績報告）附表 A2'!U32</f>
        <v>0</v>
      </c>
      <c r="E21" s="694">
        <f>'第4号様式別紙2-1（臨床研修（医師）実績報告）附表 A2'!V32</f>
        <v>0</v>
      </c>
      <c r="F21" s="98" t="s">
        <v>238</v>
      </c>
      <c r="G21" s="98" t="s">
        <v>239</v>
      </c>
      <c r="H21" s="98" t="s">
        <v>240</v>
      </c>
      <c r="I21" s="98" t="s">
        <v>241</v>
      </c>
      <c r="J21" s="98" t="s">
        <v>242</v>
      </c>
      <c r="K21" s="98" t="s">
        <v>243</v>
      </c>
      <c r="L21" s="98" t="s">
        <v>244</v>
      </c>
      <c r="M21" s="98" t="s">
        <v>170</v>
      </c>
      <c r="N21" s="581"/>
      <c r="O21" s="594"/>
      <c r="P21" s="594"/>
      <c r="Q21" s="582"/>
      <c r="R21" s="234"/>
      <c r="S21" s="234"/>
      <c r="T21" s="45"/>
      <c r="U21" s="45"/>
      <c r="V21" s="45"/>
      <c r="W21" s="45"/>
      <c r="X21" s="45"/>
      <c r="Y21" s="45"/>
      <c r="Z21" s="45"/>
      <c r="AA21" s="45"/>
    </row>
    <row r="22" spans="1:27" ht="24.95" customHeight="1">
      <c r="A22" s="986"/>
      <c r="B22" s="236" t="s">
        <v>245</v>
      </c>
      <c r="C22" s="695">
        <f>'第4号様式別紙2-1（臨床研修（医師）実績報告）附表 A2'!T33</f>
        <v>0</v>
      </c>
      <c r="D22" s="696">
        <f>'第4号様式別紙2-1（臨床研修（医師）実績報告）附表 A2'!U33</f>
        <v>0</v>
      </c>
      <c r="E22" s="694">
        <f>'第4号様式別紙2-1（臨床研修（医師）実績報告）附表 A2'!V33</f>
        <v>0</v>
      </c>
      <c r="F22" s="697">
        <f>'第4号様式別紙2-1（臨床研修（医師）実績報告）附表 A2'!W33</f>
        <v>0</v>
      </c>
      <c r="G22" s="697">
        <f>'第4号様式別紙2-1（臨床研修（医師）実績報告）附表 A2'!X33</f>
        <v>0</v>
      </c>
      <c r="H22" s="697">
        <f>'第4号様式別紙2-1（臨床研修（医師）実績報告）附表 A2'!Y33</f>
        <v>0</v>
      </c>
      <c r="I22" s="697">
        <f>'第4号様式別紙2-1（臨床研修（医師）実績報告）附表 A2'!Z33</f>
        <v>0</v>
      </c>
      <c r="J22" s="697">
        <f>'第4号様式別紙2-1（臨床研修（医師）実績報告）附表 A2'!AA33</f>
        <v>0</v>
      </c>
      <c r="K22" s="697">
        <f>'第4号様式別紙2-1（臨床研修（医師）実績報告）附表 A2'!AB33</f>
        <v>0</v>
      </c>
      <c r="L22" s="697">
        <f>'第4号様式別紙2-1（臨床研修（医師）実績報告）附表 A2'!AC33</f>
        <v>0</v>
      </c>
      <c r="M22" s="697">
        <f>'第4号様式別紙2-1（臨床研修（医師）実績報告）附表 A2'!AD33</f>
        <v>0</v>
      </c>
      <c r="N22" s="581"/>
      <c r="O22" s="594"/>
      <c r="P22" s="594"/>
      <c r="Q22" s="582"/>
      <c r="R22" s="234"/>
      <c r="S22" s="234"/>
      <c r="T22" s="162"/>
      <c r="U22" s="162"/>
      <c r="V22" s="162"/>
      <c r="W22" s="162"/>
      <c r="X22" s="162"/>
      <c r="Y22" s="162"/>
      <c r="Z22" s="162"/>
      <c r="AA22" s="162"/>
    </row>
    <row r="23" spans="1:27" ht="24.95" customHeight="1">
      <c r="A23" s="986"/>
      <c r="B23" s="1002" t="s">
        <v>257</v>
      </c>
      <c r="C23" s="1390">
        <f>'第4号様式別紙2-1（臨床研修（医師）実績報告）附表 A2'!AI33</f>
        <v>0</v>
      </c>
      <c r="D23" s="1392">
        <f>'第4号様式別紙2-1（臨床研修（医師）実績報告）附表 A2'!AJ33</f>
        <v>0</v>
      </c>
      <c r="E23" s="1394">
        <f>'第4号様式別紙2-1（臨床研修（医師）実績報告）附表 A2'!AK33</f>
        <v>0</v>
      </c>
      <c r="F23" s="98" t="s">
        <v>258</v>
      </c>
      <c r="G23" s="237" t="s">
        <v>259</v>
      </c>
      <c r="H23" s="98" t="s">
        <v>260</v>
      </c>
      <c r="I23" s="237" t="s">
        <v>261</v>
      </c>
      <c r="J23" s="98" t="s">
        <v>262</v>
      </c>
      <c r="K23" s="237" t="s">
        <v>263</v>
      </c>
      <c r="L23" s="98" t="s">
        <v>264</v>
      </c>
      <c r="M23" s="238" t="s">
        <v>265</v>
      </c>
      <c r="Q23" s="13"/>
      <c r="T23" s="13"/>
      <c r="U23" s="13"/>
      <c r="V23" s="13"/>
      <c r="W23" s="13"/>
      <c r="X23" s="13"/>
      <c r="Y23" s="13"/>
      <c r="Z23" s="13"/>
      <c r="AA23" s="13"/>
    </row>
    <row r="24" spans="1:27" ht="26.25" customHeight="1">
      <c r="A24" s="987"/>
      <c r="B24" s="1002"/>
      <c r="C24" s="1391"/>
      <c r="D24" s="1393"/>
      <c r="E24" s="1395"/>
      <c r="F24" s="698">
        <f>'第4号様式別紙2-1（臨床研修（医師）実績報告）附表 A2'!W35</f>
        <v>0</v>
      </c>
      <c r="G24" s="698">
        <f>'第4号様式別紙2-1（臨床研修（医師）実績報告）附表 A2'!X35</f>
        <v>0</v>
      </c>
      <c r="H24" s="698">
        <f>'第4号様式別紙2-1（臨床研修（医師）実績報告）附表 A2'!Y35</f>
        <v>0</v>
      </c>
      <c r="I24" s="698">
        <f>'第4号様式別紙2-1（臨床研修（医師）実績報告）附表 A2'!Z35</f>
        <v>0</v>
      </c>
      <c r="J24" s="698">
        <f>'第4号様式別紙2-1（臨床研修（医師）実績報告）附表 A2'!AA35</f>
        <v>0</v>
      </c>
      <c r="K24" s="698">
        <f>'第4号様式別紙2-1（臨床研修（医師）実績報告）附表 A2'!AB35</f>
        <v>0</v>
      </c>
      <c r="L24" s="698">
        <f>'第4号様式別紙2-1（臨床研修（医師）実績報告）附表 A2'!AC35</f>
        <v>0</v>
      </c>
      <c r="M24" s="698">
        <f>'第4号様式別紙2-1（臨床研修（医師）実績報告）附表 A2'!AD35</f>
        <v>0</v>
      </c>
      <c r="R24" s="12"/>
      <c r="S24" s="12"/>
    </row>
    <row r="25" spans="1:27" ht="24.95" customHeight="1">
      <c r="A25" s="239"/>
      <c r="B25" s="239"/>
      <c r="C25" s="239"/>
      <c r="D25" s="239"/>
      <c r="E25" s="239"/>
      <c r="F25" s="239"/>
      <c r="G25" s="239"/>
      <c r="H25" s="239"/>
      <c r="I25" s="239"/>
      <c r="J25" s="239"/>
      <c r="K25" s="239"/>
      <c r="L25" s="239"/>
      <c r="R25" s="12"/>
      <c r="S25" s="12"/>
    </row>
    <row r="26" spans="1:27" ht="24.95" customHeight="1">
      <c r="A26" s="969" t="s">
        <v>266</v>
      </c>
      <c r="B26" s="970"/>
      <c r="C26" s="971"/>
      <c r="D26" s="972" t="s">
        <v>246</v>
      </c>
      <c r="E26" s="972"/>
      <c r="F26" s="972"/>
      <c r="G26" s="972"/>
      <c r="H26" s="972" t="s">
        <v>247</v>
      </c>
      <c r="I26" s="972"/>
      <c r="J26" s="972"/>
      <c r="K26" s="972"/>
      <c r="L26" s="239"/>
      <c r="M26" s="969" t="s">
        <v>267</v>
      </c>
      <c r="N26" s="970"/>
      <c r="O26" s="971"/>
      <c r="P26" s="972" t="s">
        <v>246</v>
      </c>
      <c r="Q26" s="972"/>
      <c r="R26" s="972"/>
      <c r="S26" s="972"/>
      <c r="T26" s="972" t="s">
        <v>247</v>
      </c>
      <c r="U26" s="972"/>
      <c r="V26" s="972"/>
      <c r="W26" s="972"/>
    </row>
    <row r="27" spans="1:27" ht="24.75" customHeight="1">
      <c r="A27" s="991" t="s">
        <v>256</v>
      </c>
      <c r="B27" s="994" t="s">
        <v>248</v>
      </c>
      <c r="C27" s="968"/>
      <c r="D27" s="226" t="s">
        <v>166</v>
      </c>
      <c r="E27" s="1388">
        <f>'第4号様式別紙2-1（臨床研修（医師）実績報告）附表 A2'!AH37</f>
        <v>0</v>
      </c>
      <c r="F27" s="1388"/>
      <c r="G27" s="227" t="s">
        <v>249</v>
      </c>
      <c r="H27" s="228" t="s">
        <v>250</v>
      </c>
      <c r="I27" s="1388">
        <f>'第4号様式別紙2-1（臨床研修（医師）実績報告）附表 A2'!AI37</f>
        <v>0</v>
      </c>
      <c r="J27" s="1388"/>
      <c r="K27" s="227" t="s">
        <v>249</v>
      </c>
      <c r="L27" s="239"/>
      <c r="M27" s="995" t="s">
        <v>256</v>
      </c>
      <c r="N27" s="967" t="s">
        <v>248</v>
      </c>
      <c r="O27" s="968"/>
      <c r="P27" s="226" t="s">
        <v>261</v>
      </c>
      <c r="Q27" s="1388">
        <f>'第4号様式別紙2-1（臨床研修（医師）実績報告）附表 A2'!AH44</f>
        <v>0</v>
      </c>
      <c r="R27" s="1388"/>
      <c r="S27" s="227" t="s">
        <v>249</v>
      </c>
      <c r="T27" s="228" t="s">
        <v>265</v>
      </c>
      <c r="U27" s="1388">
        <f>'第4号様式別紙2-1（臨床研修（医師）実績報告）附表 A2'!AI44</f>
        <v>0</v>
      </c>
      <c r="V27" s="1388"/>
      <c r="W27" s="227" t="s">
        <v>249</v>
      </c>
    </row>
    <row r="28" spans="1:27" ht="24.95" customHeight="1">
      <c r="A28" s="992"/>
      <c r="B28" s="999" t="s">
        <v>251</v>
      </c>
      <c r="C28" s="959"/>
      <c r="D28" s="1001" t="s">
        <v>171</v>
      </c>
      <c r="E28" s="954" t="s">
        <v>252</v>
      </c>
      <c r="F28" s="954"/>
      <c r="G28" s="955"/>
      <c r="H28" s="998" t="s">
        <v>172</v>
      </c>
      <c r="I28" s="954" t="s">
        <v>253</v>
      </c>
      <c r="J28" s="954"/>
      <c r="K28" s="955"/>
      <c r="M28" s="996"/>
      <c r="N28" s="958" t="s">
        <v>251</v>
      </c>
      <c r="O28" s="959"/>
      <c r="P28" s="1001" t="s">
        <v>268</v>
      </c>
      <c r="Q28" s="954" t="s">
        <v>269</v>
      </c>
      <c r="R28" s="954"/>
      <c r="S28" s="955"/>
      <c r="T28" s="998" t="s">
        <v>270</v>
      </c>
      <c r="U28" s="954" t="s">
        <v>271</v>
      </c>
      <c r="V28" s="954"/>
      <c r="W28" s="955"/>
    </row>
    <row r="29" spans="1:27" ht="24.95" customHeight="1">
      <c r="A29" s="993"/>
      <c r="B29" s="1000"/>
      <c r="C29" s="961"/>
      <c r="D29" s="963"/>
      <c r="E29" s="1389">
        <f>'第4号様式別紙2-1（臨床研修（医師）実績報告）附表 A2'!AH39</f>
        <v>0</v>
      </c>
      <c r="F29" s="1389"/>
      <c r="G29" s="232" t="s">
        <v>254</v>
      </c>
      <c r="H29" s="953"/>
      <c r="I29" s="1389">
        <f>'第4号様式別紙2-1（臨床研修（医師）実績報告）附表 A2'!AI39</f>
        <v>0</v>
      </c>
      <c r="J29" s="1389"/>
      <c r="K29" s="232" t="s">
        <v>254</v>
      </c>
      <c r="M29" s="997"/>
      <c r="N29" s="960"/>
      <c r="O29" s="961"/>
      <c r="P29" s="963"/>
      <c r="Q29" s="1389">
        <f>'第4号様式別紙2-1（臨床研修（医師）実績報告）附表 A2'!AH46</f>
        <v>0</v>
      </c>
      <c r="R29" s="1389"/>
      <c r="S29" s="232" t="s">
        <v>254</v>
      </c>
      <c r="T29" s="953"/>
      <c r="U29" s="1389">
        <f>'第4号様式別紙2-1（臨床研修（医師）実績報告）附表 A2'!AI46</f>
        <v>0</v>
      </c>
      <c r="V29" s="1389"/>
      <c r="W29" s="232" t="s">
        <v>254</v>
      </c>
    </row>
    <row r="30" spans="1:27" ht="23.25" customHeight="1">
      <c r="B30" s="153"/>
    </row>
    <row r="31" spans="1:27" ht="24.95" customHeight="1">
      <c r="A31" s="120" t="s">
        <v>272</v>
      </c>
      <c r="B31" s="153"/>
    </row>
    <row r="32" spans="1:27" ht="10.5" customHeight="1">
      <c r="A32" s="240"/>
    </row>
    <row r="33" spans="1:23" ht="24.95" customHeight="1">
      <c r="A33" s="973" t="s">
        <v>273</v>
      </c>
      <c r="B33" s="974"/>
      <c r="C33" s="975"/>
      <c r="D33" s="982" t="s">
        <v>226</v>
      </c>
      <c r="E33" s="982"/>
      <c r="F33" s="983" t="s">
        <v>227</v>
      </c>
      <c r="G33" s="983"/>
      <c r="H33" s="983"/>
      <c r="I33" s="983"/>
      <c r="J33" s="983"/>
      <c r="K33" s="983"/>
      <c r="L33" s="983"/>
      <c r="M33" s="983"/>
    </row>
    <row r="34" spans="1:23" ht="24.95" customHeight="1">
      <c r="A34" s="976"/>
      <c r="B34" s="977"/>
      <c r="C34" s="978"/>
      <c r="D34" s="982"/>
      <c r="E34" s="982"/>
      <c r="F34" s="984" t="s">
        <v>228</v>
      </c>
      <c r="G34" s="984"/>
      <c r="H34" s="984"/>
      <c r="I34" s="984"/>
      <c r="J34" s="984" t="s">
        <v>229</v>
      </c>
      <c r="K34" s="984"/>
      <c r="L34" s="984"/>
      <c r="M34" s="984"/>
    </row>
    <row r="35" spans="1:23" ht="24.95" customHeight="1">
      <c r="A35" s="979"/>
      <c r="B35" s="980"/>
      <c r="C35" s="981"/>
      <c r="D35" s="219" t="s">
        <v>230</v>
      </c>
      <c r="E35" s="219" t="s">
        <v>231</v>
      </c>
      <c r="F35" s="220" t="s">
        <v>232</v>
      </c>
      <c r="G35" s="220" t="s">
        <v>233</v>
      </c>
      <c r="H35" s="220" t="s">
        <v>234</v>
      </c>
      <c r="I35" s="220" t="s">
        <v>235</v>
      </c>
      <c r="J35" s="220" t="s">
        <v>232</v>
      </c>
      <c r="K35" s="220" t="s">
        <v>233</v>
      </c>
      <c r="L35" s="220" t="s">
        <v>234</v>
      </c>
      <c r="M35" s="220" t="s">
        <v>235</v>
      </c>
    </row>
    <row r="36" spans="1:23" ht="24.95" customHeight="1">
      <c r="A36" s="985" t="s">
        <v>236</v>
      </c>
      <c r="B36" s="622" t="s">
        <v>237</v>
      </c>
      <c r="C36" s="241">
        <f t="shared" ref="C36:E37" si="0">C8+C21</f>
        <v>0</v>
      </c>
      <c r="D36" s="242">
        <f t="shared" si="0"/>
        <v>0</v>
      </c>
      <c r="E36" s="243">
        <f t="shared" si="0"/>
        <v>0</v>
      </c>
      <c r="F36" s="99" t="s">
        <v>238</v>
      </c>
      <c r="G36" s="99" t="s">
        <v>239</v>
      </c>
      <c r="H36" s="99" t="s">
        <v>240</v>
      </c>
      <c r="I36" s="99" t="s">
        <v>241</v>
      </c>
      <c r="J36" s="99" t="s">
        <v>242</v>
      </c>
      <c r="K36" s="99" t="s">
        <v>243</v>
      </c>
      <c r="L36" s="99" t="s">
        <v>244</v>
      </c>
      <c r="M36" s="99" t="s">
        <v>170</v>
      </c>
    </row>
    <row r="37" spans="1:23" ht="24.95" customHeight="1">
      <c r="A37" s="986"/>
      <c r="B37" s="622" t="s">
        <v>245</v>
      </c>
      <c r="C37" s="244">
        <f t="shared" si="0"/>
        <v>0</v>
      </c>
      <c r="D37" s="245">
        <f t="shared" si="0"/>
        <v>0</v>
      </c>
      <c r="E37" s="246">
        <f t="shared" si="0"/>
        <v>0</v>
      </c>
      <c r="F37" s="276">
        <f>F9+F22</f>
        <v>0</v>
      </c>
      <c r="G37" s="276">
        <f t="shared" ref="G37:L37" si="1">G9+G22</f>
        <v>0</v>
      </c>
      <c r="H37" s="276">
        <f t="shared" si="1"/>
        <v>0</v>
      </c>
      <c r="I37" s="276">
        <f t="shared" si="1"/>
        <v>0</v>
      </c>
      <c r="J37" s="276">
        <f t="shared" si="1"/>
        <v>0</v>
      </c>
      <c r="K37" s="276">
        <f t="shared" si="1"/>
        <v>0</v>
      </c>
      <c r="L37" s="276">
        <f t="shared" si="1"/>
        <v>0</v>
      </c>
      <c r="M37" s="276">
        <f>M9+M22</f>
        <v>0</v>
      </c>
    </row>
    <row r="38" spans="1:23" ht="24.95" customHeight="1">
      <c r="A38" s="986"/>
      <c r="B38" s="988" t="s">
        <v>257</v>
      </c>
      <c r="C38" s="989">
        <f>C23</f>
        <v>0</v>
      </c>
      <c r="D38" s="989">
        <f>D23</f>
        <v>0</v>
      </c>
      <c r="E38" s="989">
        <f>E23</f>
        <v>0</v>
      </c>
      <c r="F38" s="100" t="s">
        <v>258</v>
      </c>
      <c r="G38" s="101" t="s">
        <v>259</v>
      </c>
      <c r="H38" s="100" t="s">
        <v>260</v>
      </c>
      <c r="I38" s="101" t="s">
        <v>261</v>
      </c>
      <c r="J38" s="100" t="s">
        <v>262</v>
      </c>
      <c r="K38" s="101" t="s">
        <v>263</v>
      </c>
      <c r="L38" s="100" t="s">
        <v>264</v>
      </c>
      <c r="M38" s="102" t="s">
        <v>265</v>
      </c>
    </row>
    <row r="39" spans="1:23" ht="24.95" customHeight="1">
      <c r="A39" s="987"/>
      <c r="B39" s="988"/>
      <c r="C39" s="990"/>
      <c r="D39" s="990"/>
      <c r="E39" s="990"/>
      <c r="F39" s="276">
        <f>F24</f>
        <v>0</v>
      </c>
      <c r="G39" s="276">
        <f t="shared" ref="G39:M39" si="2">G24</f>
        <v>0</v>
      </c>
      <c r="H39" s="276">
        <f t="shared" si="2"/>
        <v>0</v>
      </c>
      <c r="I39" s="276">
        <f t="shared" si="2"/>
        <v>0</v>
      </c>
      <c r="J39" s="276">
        <f t="shared" si="2"/>
        <v>0</v>
      </c>
      <c r="K39" s="276">
        <f t="shared" si="2"/>
        <v>0</v>
      </c>
      <c r="L39" s="276">
        <f t="shared" si="2"/>
        <v>0</v>
      </c>
      <c r="M39" s="276">
        <f t="shared" si="2"/>
        <v>0</v>
      </c>
    </row>
    <row r="40" spans="1:23" ht="24.95" customHeight="1"/>
    <row r="41" spans="1:23" ht="24.95" customHeight="1">
      <c r="A41" s="969" t="s">
        <v>266</v>
      </c>
      <c r="B41" s="970"/>
      <c r="C41" s="971"/>
      <c r="D41" s="972" t="s">
        <v>246</v>
      </c>
      <c r="E41" s="972"/>
      <c r="F41" s="972"/>
      <c r="G41" s="972"/>
      <c r="H41" s="972" t="s">
        <v>247</v>
      </c>
      <c r="I41" s="972"/>
      <c r="J41" s="972"/>
      <c r="K41" s="972"/>
      <c r="M41" s="969" t="s">
        <v>267</v>
      </c>
      <c r="N41" s="970"/>
      <c r="O41" s="971"/>
      <c r="P41" s="972" t="s">
        <v>246</v>
      </c>
      <c r="Q41" s="972"/>
      <c r="R41" s="972"/>
      <c r="S41" s="972"/>
      <c r="T41" s="972" t="s">
        <v>247</v>
      </c>
      <c r="U41" s="972"/>
      <c r="V41" s="972"/>
      <c r="W41" s="972"/>
    </row>
    <row r="42" spans="1:23" ht="24.75" customHeight="1">
      <c r="A42" s="964" t="s">
        <v>236</v>
      </c>
      <c r="B42" s="967" t="s">
        <v>248</v>
      </c>
      <c r="C42" s="968"/>
      <c r="D42" s="226" t="s">
        <v>166</v>
      </c>
      <c r="E42" s="957">
        <f>I37</f>
        <v>0</v>
      </c>
      <c r="F42" s="957"/>
      <c r="G42" s="227" t="s">
        <v>249</v>
      </c>
      <c r="H42" s="228" t="s">
        <v>250</v>
      </c>
      <c r="I42" s="957">
        <f>M37</f>
        <v>0</v>
      </c>
      <c r="J42" s="957"/>
      <c r="K42" s="227" t="s">
        <v>249</v>
      </c>
      <c r="M42" s="964" t="s">
        <v>236</v>
      </c>
      <c r="N42" s="967" t="s">
        <v>248</v>
      </c>
      <c r="O42" s="968"/>
      <c r="P42" s="226" t="s">
        <v>261</v>
      </c>
      <c r="Q42" s="957">
        <f>I39</f>
        <v>0</v>
      </c>
      <c r="R42" s="957"/>
      <c r="S42" s="227" t="s">
        <v>249</v>
      </c>
      <c r="T42" s="228" t="s">
        <v>265</v>
      </c>
      <c r="U42" s="957">
        <f>M39</f>
        <v>0</v>
      </c>
      <c r="V42" s="957"/>
      <c r="W42" s="227" t="s">
        <v>249</v>
      </c>
    </row>
    <row r="43" spans="1:23" ht="24.95" customHeight="1">
      <c r="A43" s="965"/>
      <c r="B43" s="958" t="s">
        <v>251</v>
      </c>
      <c r="C43" s="959"/>
      <c r="D43" s="962" t="s">
        <v>171</v>
      </c>
      <c r="E43" s="954" t="s">
        <v>252</v>
      </c>
      <c r="F43" s="954"/>
      <c r="G43" s="955"/>
      <c r="H43" s="952" t="s">
        <v>172</v>
      </c>
      <c r="I43" s="954" t="s">
        <v>253</v>
      </c>
      <c r="J43" s="954"/>
      <c r="K43" s="955"/>
      <c r="M43" s="965"/>
      <c r="N43" s="958" t="s">
        <v>251</v>
      </c>
      <c r="O43" s="959"/>
      <c r="P43" s="962" t="s">
        <v>268</v>
      </c>
      <c r="Q43" s="954" t="s">
        <v>269</v>
      </c>
      <c r="R43" s="954"/>
      <c r="S43" s="955"/>
      <c r="T43" s="952" t="s">
        <v>270</v>
      </c>
      <c r="U43" s="954" t="s">
        <v>271</v>
      </c>
      <c r="V43" s="954"/>
      <c r="W43" s="955"/>
    </row>
    <row r="44" spans="1:23" ht="24.95" customHeight="1">
      <c r="A44" s="966"/>
      <c r="B44" s="960"/>
      <c r="C44" s="961"/>
      <c r="D44" s="963"/>
      <c r="E44" s="956">
        <f>E14+E29</f>
        <v>0</v>
      </c>
      <c r="F44" s="956"/>
      <c r="G44" s="232" t="s">
        <v>254</v>
      </c>
      <c r="H44" s="953"/>
      <c r="I44" s="956">
        <f>I14+I29</f>
        <v>0</v>
      </c>
      <c r="J44" s="956"/>
      <c r="K44" s="232" t="s">
        <v>254</v>
      </c>
      <c r="M44" s="966"/>
      <c r="N44" s="960"/>
      <c r="O44" s="961"/>
      <c r="P44" s="963"/>
      <c r="Q44" s="956">
        <f>Q29</f>
        <v>0</v>
      </c>
      <c r="R44" s="956"/>
      <c r="S44" s="232" t="s">
        <v>254</v>
      </c>
      <c r="T44" s="953"/>
      <c r="U44" s="956">
        <f>U29</f>
        <v>0</v>
      </c>
      <c r="V44" s="956"/>
      <c r="W44" s="232" t="s">
        <v>254</v>
      </c>
    </row>
    <row r="45" spans="1:23" ht="24.95" customHeight="1">
      <c r="B45" s="153"/>
    </row>
  </sheetData>
  <mergeCells count="104">
    <mergeCell ref="A1:D1"/>
    <mergeCell ref="A5:C7"/>
    <mergeCell ref="D5:E6"/>
    <mergeCell ref="F5:M5"/>
    <mergeCell ref="F6:I6"/>
    <mergeCell ref="J6:M6"/>
    <mergeCell ref="H13:H14"/>
    <mergeCell ref="I13:K13"/>
    <mergeCell ref="E14:F14"/>
    <mergeCell ref="I14:J14"/>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P41:S41"/>
    <mergeCell ref="T41:W41"/>
    <mergeCell ref="A33:C35"/>
    <mergeCell ref="D33:E34"/>
    <mergeCell ref="F33:M33"/>
    <mergeCell ref="F34:I34"/>
    <mergeCell ref="J34:M34"/>
    <mergeCell ref="A36:A39"/>
    <mergeCell ref="B38:B39"/>
    <mergeCell ref="C38:C39"/>
    <mergeCell ref="D38:D39"/>
    <mergeCell ref="E38:E39"/>
    <mergeCell ref="A42:A44"/>
    <mergeCell ref="B42:C42"/>
    <mergeCell ref="E42:F42"/>
    <mergeCell ref="I42:J42"/>
    <mergeCell ref="M42:M44"/>
    <mergeCell ref="N42:O42"/>
    <mergeCell ref="A41:C41"/>
    <mergeCell ref="D41:G41"/>
    <mergeCell ref="H41:K41"/>
    <mergeCell ref="M41:O41"/>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563775C9-9262-436D-8BE4-83C979C947C0}"/>
  </dataValidations>
  <printOptions horizontalCentered="1"/>
  <pageMargins left="0.23622047244094491" right="0.23622047244094491" top="0.74803149606299213" bottom="0.74803149606299213" header="0.31496062992125984" footer="0.31496062992125984"/>
  <pageSetup paperSize="9" scale="52" orientation="landscape" blackAndWhite="1" errors="blank"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2E91C-437D-46AC-917E-DECFDAA936BB}">
  <sheetPr>
    <tabColor rgb="FFFFC000"/>
    <pageSetUpPr fitToPage="1"/>
  </sheetPr>
  <dimension ref="A1:AL58"/>
  <sheetViews>
    <sheetView showZeros="0" view="pageBreakPreview" zoomScale="85" zoomScaleNormal="100" zoomScaleSheetLayoutView="85" workbookViewId="0">
      <selection activeCell="O8" sqref="O8"/>
    </sheetView>
  </sheetViews>
  <sheetFormatPr defaultColWidth="9" defaultRowHeight="15" customHeight="1"/>
  <cols>
    <col min="1" max="1" width="19.5" style="395" bestFit="1" customWidth="1"/>
    <col min="2" max="2" width="15.5" style="395" customWidth="1"/>
    <col min="3" max="3" width="13.125" style="395" customWidth="1"/>
    <col min="4" max="6" width="9.375" style="395" customWidth="1"/>
    <col min="7" max="7" width="7.5" style="395" bestFit="1" customWidth="1"/>
    <col min="8" max="19" width="4" style="395" customWidth="1"/>
    <col min="20" max="20" width="15.5" style="395" bestFit="1" customWidth="1"/>
    <col min="21" max="22" width="4.375" style="396" customWidth="1"/>
    <col min="23" max="30" width="6.625" style="395" customWidth="1"/>
    <col min="31" max="31" width="38.125" style="395" customWidth="1"/>
    <col min="32" max="33" width="9" style="395"/>
    <col min="34" max="34" width="9" style="395" hidden="1" customWidth="1"/>
    <col min="35" max="35" width="12.625" style="395" hidden="1" customWidth="1"/>
    <col min="36" max="36" width="13.625" style="395" hidden="1" customWidth="1"/>
    <col min="37" max="37" width="11.875" style="395" hidden="1" customWidth="1"/>
    <col min="38" max="38" width="9" style="395" hidden="1" customWidth="1"/>
    <col min="39" max="16384" width="9" style="395"/>
  </cols>
  <sheetData>
    <row r="1" spans="1:37" s="363" customFormat="1" ht="13.5">
      <c r="A1" s="1049" t="s">
        <v>274</v>
      </c>
      <c r="B1" s="1049"/>
      <c r="C1" s="1049"/>
      <c r="U1" s="455"/>
      <c r="V1" s="455"/>
    </row>
    <row r="2" spans="1:37" s="363" customFormat="1" ht="14.25">
      <c r="C2" s="454"/>
      <c r="U2" s="437"/>
      <c r="V2" s="396"/>
    </row>
    <row r="3" spans="1:37" ht="24.95" customHeight="1">
      <c r="C3" s="1050" t="s">
        <v>275</v>
      </c>
      <c r="D3" s="1050"/>
      <c r="E3" s="1050"/>
      <c r="F3" s="1050"/>
      <c r="G3" s="1050"/>
      <c r="H3" s="1050"/>
      <c r="I3" s="1050"/>
      <c r="J3" s="1050"/>
      <c r="K3" s="1050"/>
      <c r="L3" s="1050"/>
      <c r="M3" s="1050"/>
      <c r="N3" s="1050"/>
      <c r="O3" s="1050"/>
      <c r="P3" s="1050"/>
      <c r="Q3" s="1050"/>
      <c r="R3" s="1050"/>
      <c r="S3" s="1050"/>
      <c r="T3" s="1050"/>
      <c r="U3" s="1050"/>
      <c r="V3" s="1050"/>
      <c r="W3" s="1050"/>
      <c r="X3" s="1050"/>
      <c r="Y3" s="1050"/>
      <c r="Z3" s="1050"/>
      <c r="AA3" s="1050"/>
      <c r="AB3" s="1050"/>
      <c r="AC3" s="1050"/>
      <c r="AD3" s="1050"/>
      <c r="AE3" s="1050"/>
    </row>
    <row r="4" spans="1:37" ht="17.25" customHeight="1">
      <c r="C4" s="440"/>
      <c r="D4" s="440"/>
      <c r="E4" s="440"/>
      <c r="F4" s="440"/>
      <c r="G4" s="440"/>
      <c r="H4" s="440"/>
      <c r="I4" s="440"/>
      <c r="J4" s="440"/>
      <c r="K4" s="440"/>
      <c r="L4" s="440"/>
      <c r="M4" s="440"/>
      <c r="N4" s="440"/>
      <c r="O4" s="440"/>
      <c r="P4" s="440"/>
      <c r="Q4" s="440"/>
      <c r="R4" s="440"/>
      <c r="S4" s="440"/>
      <c r="T4" s="438" t="s">
        <v>276</v>
      </c>
      <c r="U4" s="439"/>
      <c r="V4" s="439"/>
      <c r="W4" s="438"/>
      <c r="X4" s="438"/>
      <c r="Y4" s="438"/>
      <c r="Z4" s="438"/>
      <c r="AA4" s="438"/>
      <c r="AB4" s="438"/>
      <c r="AC4" s="438"/>
      <c r="AD4" s="438"/>
      <c r="AE4" s="438"/>
    </row>
    <row r="5" spans="1:37" ht="17.25" customHeight="1">
      <c r="A5" s="1051" t="s">
        <v>277</v>
      </c>
      <c r="B5" s="1051"/>
      <c r="C5" s="1051"/>
      <c r="D5" s="440"/>
      <c r="E5" s="440"/>
      <c r="F5" s="440"/>
      <c r="G5" s="440"/>
      <c r="H5" s="440"/>
      <c r="I5" s="440"/>
      <c r="J5" s="440"/>
      <c r="K5" s="440"/>
      <c r="L5" s="440"/>
      <c r="M5" s="440"/>
      <c r="N5" s="440"/>
      <c r="O5" s="440"/>
      <c r="P5" s="440"/>
      <c r="Q5" s="440"/>
      <c r="R5" s="440"/>
      <c r="S5" s="440"/>
      <c r="T5" s="438"/>
      <c r="U5" s="439"/>
      <c r="V5" s="439"/>
      <c r="W5" s="438"/>
      <c r="X5" s="438"/>
      <c r="Y5" s="438"/>
      <c r="Z5" s="438"/>
      <c r="AA5" s="438"/>
      <c r="AB5" s="438"/>
      <c r="AC5" s="438"/>
      <c r="AD5" s="438"/>
      <c r="AE5" s="438"/>
    </row>
    <row r="6" spans="1:37" ht="17.25" customHeight="1">
      <c r="C6" s="440"/>
      <c r="D6" s="440"/>
      <c r="E6" s="440"/>
      <c r="F6" s="440"/>
      <c r="G6" s="440"/>
      <c r="H6" s="440"/>
      <c r="I6" s="440"/>
      <c r="J6" s="440"/>
      <c r="K6" s="440"/>
      <c r="L6" s="440"/>
      <c r="M6" s="440"/>
      <c r="N6" s="440"/>
      <c r="O6" s="440"/>
      <c r="P6" s="440"/>
      <c r="Q6" s="440"/>
      <c r="R6" s="440"/>
      <c r="S6" s="440"/>
      <c r="T6" s="438"/>
      <c r="U6" s="439"/>
      <c r="V6" s="439"/>
      <c r="W6" s="438"/>
      <c r="X6" s="438"/>
      <c r="Y6" s="438"/>
      <c r="Z6" s="438"/>
      <c r="AA6" s="438"/>
      <c r="AB6" s="438"/>
      <c r="AC6" s="438"/>
      <c r="AD6" s="438"/>
      <c r="AE6" s="438"/>
    </row>
    <row r="7" spans="1:37" ht="24.95" customHeight="1">
      <c r="A7" s="580" t="s">
        <v>278</v>
      </c>
      <c r="B7" s="453"/>
      <c r="C7" s="452"/>
      <c r="D7" s="451"/>
      <c r="E7" s="451"/>
      <c r="F7" s="451"/>
      <c r="G7" s="451"/>
      <c r="H7" s="440"/>
      <c r="I7" s="440"/>
      <c r="J7" s="440"/>
      <c r="K7" s="440"/>
      <c r="L7" s="440"/>
      <c r="M7" s="440"/>
      <c r="N7" s="440"/>
      <c r="O7" s="440"/>
      <c r="P7" s="440"/>
      <c r="Q7" s="440"/>
      <c r="R7" s="440"/>
      <c r="S7" s="440"/>
      <c r="T7" s="438"/>
      <c r="U7" s="439"/>
      <c r="V7" s="439"/>
      <c r="W7" s="438"/>
      <c r="X7" s="438"/>
      <c r="Y7" s="438"/>
      <c r="Z7" s="438"/>
      <c r="AA7" s="438"/>
      <c r="AB7" s="438"/>
      <c r="AC7" s="438"/>
      <c r="AD7" s="438"/>
      <c r="AE7" s="438"/>
    </row>
    <row r="8" spans="1:37" ht="24.95" customHeight="1">
      <c r="A8" s="580" t="s">
        <v>279</v>
      </c>
      <c r="B8" s="940">
        <f>第4号様式!G9</f>
        <v>0</v>
      </c>
      <c r="C8" s="941"/>
      <c r="D8" s="941"/>
      <c r="E8" s="941"/>
      <c r="F8" s="514" t="s">
        <v>280</v>
      </c>
      <c r="G8" s="550"/>
      <c r="H8" s="440"/>
      <c r="I8" s="1052" t="s">
        <v>281</v>
      </c>
      <c r="J8" s="1053"/>
      <c r="K8" s="1054"/>
      <c r="L8" s="1055"/>
      <c r="M8" s="448"/>
      <c r="N8" s="447"/>
      <c r="O8" s="440"/>
      <c r="P8" s="440"/>
      <c r="Q8" s="440"/>
      <c r="R8" s="440"/>
      <c r="S8" s="440"/>
      <c r="T8" s="438"/>
      <c r="U8" s="439"/>
      <c r="V8" s="439"/>
      <c r="W8" s="438"/>
      <c r="X8" s="438"/>
      <c r="Y8" s="438"/>
      <c r="Z8" s="438"/>
      <c r="AA8" s="438"/>
      <c r="AB8" s="438"/>
      <c r="AC8" s="438"/>
      <c r="AD8" s="438"/>
      <c r="AE8" s="438"/>
    </row>
    <row r="9" spans="1:37" ht="24.95" customHeight="1">
      <c r="A9" s="449" t="s">
        <v>282</v>
      </c>
      <c r="B9" s="1046"/>
      <c r="C9" s="1047"/>
      <c r="D9" s="1047"/>
      <c r="E9" s="1047"/>
      <c r="F9" s="1047"/>
      <c r="G9" s="1048"/>
      <c r="H9" s="440"/>
      <c r="I9" s="1052" t="s">
        <v>283</v>
      </c>
      <c r="J9" s="1053"/>
      <c r="K9" s="1052"/>
      <c r="L9" s="1053"/>
      <c r="M9" s="448"/>
      <c r="N9" s="447"/>
      <c r="O9" s="440"/>
      <c r="P9" s="440"/>
      <c r="Q9" s="440"/>
      <c r="S9" s="440"/>
      <c r="T9" s="438"/>
      <c r="U9" s="439"/>
      <c r="V9" s="439"/>
      <c r="W9" s="438"/>
      <c r="X9" s="438"/>
      <c r="Y9" s="438"/>
      <c r="Z9" s="438"/>
      <c r="AA9" s="438"/>
      <c r="AB9" s="438"/>
      <c r="AC9" s="438"/>
      <c r="AD9" s="438"/>
      <c r="AE9" s="438"/>
    </row>
    <row r="10" spans="1:37" ht="24.95" customHeight="1">
      <c r="A10" s="446" t="s">
        <v>284</v>
      </c>
      <c r="B10" s="583"/>
      <c r="C10" s="444" t="s">
        <v>285</v>
      </c>
      <c r="D10" s="584"/>
      <c r="E10" s="444" t="s">
        <v>249</v>
      </c>
      <c r="F10" s="584"/>
      <c r="G10" s="442" t="s">
        <v>286</v>
      </c>
      <c r="H10" s="440"/>
      <c r="I10" s="440"/>
      <c r="J10" s="440"/>
      <c r="K10" s="440"/>
      <c r="L10" s="440"/>
      <c r="M10" s="440"/>
      <c r="O10" s="440"/>
      <c r="P10" s="440"/>
      <c r="Q10" s="440"/>
      <c r="R10" s="440"/>
      <c r="S10" s="440"/>
      <c r="T10" s="439"/>
      <c r="U10" s="439"/>
      <c r="V10" s="439"/>
      <c r="W10" s="438"/>
      <c r="X10" s="438"/>
      <c r="Y10" s="438"/>
      <c r="Z10" s="438"/>
      <c r="AA10" s="438"/>
      <c r="AB10" s="438"/>
      <c r="AC10" s="438"/>
      <c r="AD10" s="438"/>
      <c r="AE10" s="438"/>
    </row>
    <row r="11" spans="1:37" ht="24.95" customHeight="1">
      <c r="A11" s="441" t="s">
        <v>287</v>
      </c>
      <c r="B11" s="513"/>
      <c r="C11" s="514" t="s">
        <v>288</v>
      </c>
      <c r="D11" s="1046"/>
      <c r="E11" s="1047"/>
      <c r="F11" s="1047"/>
      <c r="G11" s="1048"/>
      <c r="H11" s="440"/>
      <c r="I11" s="440"/>
      <c r="J11" s="440"/>
      <c r="K11" s="440"/>
      <c r="L11" s="440"/>
      <c r="M11" s="440"/>
      <c r="N11" s="440"/>
      <c r="O11" s="440"/>
      <c r="P11" s="440"/>
      <c r="Q11" s="440"/>
      <c r="R11" s="440"/>
      <c r="S11" s="440"/>
      <c r="T11" s="439"/>
      <c r="U11" s="439"/>
      <c r="V11" s="439"/>
      <c r="W11" s="438"/>
      <c r="X11" s="438"/>
      <c r="Y11" s="438"/>
      <c r="Z11" s="438"/>
      <c r="AA11" s="438"/>
      <c r="AB11" s="438"/>
      <c r="AC11" s="438"/>
      <c r="AD11" s="438"/>
      <c r="AE11" s="438"/>
    </row>
    <row r="12" spans="1:37" ht="12.75" customHeight="1">
      <c r="C12" s="619"/>
      <c r="U12" s="437"/>
      <c r="W12" s="1017"/>
      <c r="X12" s="1017"/>
      <c r="Y12" s="1017"/>
      <c r="Z12" s="1017"/>
      <c r="AA12" s="1017"/>
      <c r="AB12" s="1017"/>
      <c r="AC12" s="1017"/>
      <c r="AD12" s="1017"/>
      <c r="AE12" s="1017"/>
    </row>
    <row r="13" spans="1:37" ht="14.25" customHeight="1">
      <c r="A13" s="1396" t="s">
        <v>289</v>
      </c>
      <c r="B13" s="1045" t="s">
        <v>290</v>
      </c>
      <c r="C13" s="1045"/>
      <c r="D13" s="985" t="s">
        <v>291</v>
      </c>
      <c r="E13" s="1027" t="s">
        <v>292</v>
      </c>
      <c r="F13" s="1030" t="s">
        <v>280</v>
      </c>
      <c r="G13" s="1030" t="s">
        <v>293</v>
      </c>
      <c r="H13" s="1018" t="s">
        <v>294</v>
      </c>
      <c r="I13" s="1035"/>
      <c r="J13" s="1035"/>
      <c r="K13" s="1035"/>
      <c r="L13" s="1035"/>
      <c r="M13" s="1035"/>
      <c r="N13" s="1035"/>
      <c r="O13" s="1035"/>
      <c r="P13" s="1035"/>
      <c r="Q13" s="1035"/>
      <c r="R13" s="1035"/>
      <c r="S13" s="1035"/>
      <c r="T13" s="1035"/>
      <c r="U13" s="1037" t="s">
        <v>226</v>
      </c>
      <c r="V13" s="1038"/>
      <c r="W13" s="1041" t="s">
        <v>227</v>
      </c>
      <c r="X13" s="1041"/>
      <c r="Y13" s="1041"/>
      <c r="Z13" s="1041"/>
      <c r="AA13" s="1041"/>
      <c r="AB13" s="1041"/>
      <c r="AC13" s="1041"/>
      <c r="AD13" s="1041"/>
      <c r="AE13" s="1042" t="s">
        <v>295</v>
      </c>
    </row>
    <row r="14" spans="1:37" ht="13.5" customHeight="1">
      <c r="A14" s="1396"/>
      <c r="B14" s="1045"/>
      <c r="C14" s="1045"/>
      <c r="D14" s="986"/>
      <c r="E14" s="1028"/>
      <c r="F14" s="1397"/>
      <c r="G14" s="1033"/>
      <c r="H14" s="1020"/>
      <c r="I14" s="1036"/>
      <c r="J14" s="1036"/>
      <c r="K14" s="1036"/>
      <c r="L14" s="1036"/>
      <c r="M14" s="1036"/>
      <c r="N14" s="1036"/>
      <c r="O14" s="1036"/>
      <c r="P14" s="1036"/>
      <c r="Q14" s="1036"/>
      <c r="R14" s="1036"/>
      <c r="S14" s="1036"/>
      <c r="T14" s="1036"/>
      <c r="U14" s="1039"/>
      <c r="V14" s="1040"/>
      <c r="W14" s="1045" t="s">
        <v>228</v>
      </c>
      <c r="X14" s="1045"/>
      <c r="Y14" s="1045"/>
      <c r="Z14" s="1045"/>
      <c r="AA14" s="1045" t="s">
        <v>229</v>
      </c>
      <c r="AB14" s="1045"/>
      <c r="AC14" s="1045"/>
      <c r="AD14" s="1045"/>
      <c r="AE14" s="1043"/>
      <c r="AI14" s="517" t="s">
        <v>296</v>
      </c>
      <c r="AJ14" s="517" t="s">
        <v>297</v>
      </c>
      <c r="AK14" s="517" t="s">
        <v>298</v>
      </c>
    </row>
    <row r="15" spans="1:37" ht="38.1" customHeight="1">
      <c r="A15" s="1396"/>
      <c r="B15" s="1045"/>
      <c r="C15" s="1045"/>
      <c r="D15" s="987"/>
      <c r="E15" s="1029"/>
      <c r="F15" s="1398"/>
      <c r="G15" s="1034"/>
      <c r="H15" s="436" t="s">
        <v>299</v>
      </c>
      <c r="I15" s="433" t="s">
        <v>300</v>
      </c>
      <c r="J15" s="433" t="s">
        <v>301</v>
      </c>
      <c r="K15" s="433" t="s">
        <v>302</v>
      </c>
      <c r="L15" s="433" t="s">
        <v>303</v>
      </c>
      <c r="M15" s="433" t="s">
        <v>304</v>
      </c>
      <c r="N15" s="433" t="s">
        <v>305</v>
      </c>
      <c r="O15" s="433" t="s">
        <v>306</v>
      </c>
      <c r="P15" s="433" t="s">
        <v>307</v>
      </c>
      <c r="Q15" s="433" t="s">
        <v>308</v>
      </c>
      <c r="R15" s="433" t="s">
        <v>309</v>
      </c>
      <c r="S15" s="433" t="s">
        <v>310</v>
      </c>
      <c r="T15" s="435" t="s">
        <v>311</v>
      </c>
      <c r="U15" s="434" t="s">
        <v>230</v>
      </c>
      <c r="V15" s="434" t="s">
        <v>312</v>
      </c>
      <c r="W15" s="433" t="s">
        <v>232</v>
      </c>
      <c r="X15" s="433" t="s">
        <v>233</v>
      </c>
      <c r="Y15" s="433" t="s">
        <v>234</v>
      </c>
      <c r="Z15" s="433" t="s">
        <v>235</v>
      </c>
      <c r="AA15" s="433" t="s">
        <v>232</v>
      </c>
      <c r="AB15" s="433" t="s">
        <v>233</v>
      </c>
      <c r="AC15" s="433" t="s">
        <v>234</v>
      </c>
      <c r="AD15" s="433" t="s">
        <v>235</v>
      </c>
      <c r="AE15" s="1044"/>
      <c r="AI15" s="515" t="str">
        <f>IF(G8="第３種","○","×")</f>
        <v>×</v>
      </c>
      <c r="AJ15" s="515" t="str">
        <f>IF(G8="第４種","○","×")</f>
        <v>×</v>
      </c>
      <c r="AK15" s="515" t="str">
        <f>IF(G8="第５種","○","×")</f>
        <v>×</v>
      </c>
    </row>
    <row r="16" spans="1:37" ht="24.95" customHeight="1" thickBot="1">
      <c r="A16" s="1056"/>
      <c r="B16" s="1058"/>
      <c r="C16" s="1059"/>
      <c r="D16" s="1062"/>
      <c r="E16" s="1062"/>
      <c r="F16" s="1062"/>
      <c r="G16" s="426" t="s">
        <v>237</v>
      </c>
      <c r="H16" s="425"/>
      <c r="I16" s="425"/>
      <c r="J16" s="425"/>
      <c r="K16" s="425"/>
      <c r="L16" s="425"/>
      <c r="M16" s="425"/>
      <c r="N16" s="425"/>
      <c r="O16" s="425"/>
      <c r="P16" s="425"/>
      <c r="Q16" s="425"/>
      <c r="R16" s="425"/>
      <c r="S16" s="425"/>
      <c r="T16" s="424">
        <f>COUNTA(H16:S16)</f>
        <v>0</v>
      </c>
      <c r="U16" s="423"/>
      <c r="V16" s="422"/>
      <c r="W16" s="1064"/>
      <c r="X16" s="1064"/>
      <c r="Y16" s="1064"/>
      <c r="Z16" s="1064"/>
      <c r="AA16" s="1064"/>
      <c r="AB16" s="1064"/>
      <c r="AC16" s="1064"/>
      <c r="AD16" s="1064"/>
      <c r="AE16" s="1065"/>
    </row>
    <row r="17" spans="1:36" ht="24.95" customHeight="1" thickBot="1">
      <c r="A17" s="1057"/>
      <c r="B17" s="1060"/>
      <c r="C17" s="1061"/>
      <c r="D17" s="1063"/>
      <c r="E17" s="1063"/>
      <c r="F17" s="1063"/>
      <c r="G17" s="432" t="s">
        <v>245</v>
      </c>
      <c r="H17" s="420"/>
      <c r="I17" s="420"/>
      <c r="J17" s="420"/>
      <c r="K17" s="420"/>
      <c r="L17" s="420"/>
      <c r="M17" s="420"/>
      <c r="N17" s="420"/>
      <c r="O17" s="420"/>
      <c r="P17" s="420"/>
      <c r="Q17" s="420"/>
      <c r="R17" s="420"/>
      <c r="S17" s="420"/>
      <c r="T17" s="428">
        <f>SUM(H17:S17)</f>
        <v>0</v>
      </c>
      <c r="U17" s="427"/>
      <c r="V17" s="518"/>
      <c r="W17" s="1064"/>
      <c r="X17" s="1064"/>
      <c r="Y17" s="1064"/>
      <c r="Z17" s="1064"/>
      <c r="AA17" s="1064"/>
      <c r="AB17" s="1064"/>
      <c r="AC17" s="1064"/>
      <c r="AD17" s="1064"/>
      <c r="AE17" s="1066"/>
      <c r="AJ17" s="516" t="str">
        <f>IF(COUNTIF(AI15:AK15,"○"),"入力不可","入力可")</f>
        <v>入力可</v>
      </c>
    </row>
    <row r="18" spans="1:36" ht="24.95" customHeight="1">
      <c r="A18" s="1056"/>
      <c r="B18" s="1058"/>
      <c r="C18" s="1059"/>
      <c r="D18" s="1062"/>
      <c r="E18" s="1067"/>
      <c r="F18" s="1062"/>
      <c r="G18" s="426" t="s">
        <v>237</v>
      </c>
      <c r="H18" s="425"/>
      <c r="I18" s="425"/>
      <c r="J18" s="425"/>
      <c r="K18" s="425"/>
      <c r="L18" s="425"/>
      <c r="M18" s="425"/>
      <c r="N18" s="425"/>
      <c r="O18" s="425"/>
      <c r="P18" s="425"/>
      <c r="Q18" s="425"/>
      <c r="R18" s="425"/>
      <c r="S18" s="425"/>
      <c r="T18" s="424">
        <f>COUNTA(H18:S18)</f>
        <v>0</v>
      </c>
      <c r="U18" s="423"/>
      <c r="V18" s="422"/>
      <c r="W18" s="1064"/>
      <c r="X18" s="1064"/>
      <c r="Y18" s="1064"/>
      <c r="Z18" s="1064"/>
      <c r="AA18" s="1064"/>
      <c r="AB18" s="1064"/>
      <c r="AC18" s="1064"/>
      <c r="AD18" s="1064"/>
      <c r="AE18" s="1065"/>
    </row>
    <row r="19" spans="1:36" ht="24.95" customHeight="1" thickBot="1">
      <c r="A19" s="1057"/>
      <c r="B19" s="1060"/>
      <c r="C19" s="1061"/>
      <c r="D19" s="1063"/>
      <c r="E19" s="1068"/>
      <c r="F19" s="1063"/>
      <c r="G19" s="432" t="s">
        <v>245</v>
      </c>
      <c r="H19" s="420"/>
      <c r="I19" s="431"/>
      <c r="J19" s="420"/>
      <c r="K19" s="420"/>
      <c r="L19" s="420"/>
      <c r="M19" s="420"/>
      <c r="N19" s="420"/>
      <c r="O19" s="420"/>
      <c r="P19" s="420"/>
      <c r="Q19" s="420"/>
      <c r="R19" s="420"/>
      <c r="S19" s="420"/>
      <c r="T19" s="428">
        <f>SUM(H19:S19)</f>
        <v>0</v>
      </c>
      <c r="U19" s="427"/>
      <c r="V19" s="427"/>
      <c r="W19" s="1064"/>
      <c r="X19" s="1064"/>
      <c r="Y19" s="1064"/>
      <c r="Z19" s="1064"/>
      <c r="AA19" s="1064"/>
      <c r="AB19" s="1064"/>
      <c r="AC19" s="1064"/>
      <c r="AD19" s="1064"/>
      <c r="AE19" s="1066"/>
    </row>
    <row r="20" spans="1:36" ht="24.95" customHeight="1" thickBot="1">
      <c r="A20" s="1056"/>
      <c r="B20" s="1058"/>
      <c r="C20" s="1059"/>
      <c r="D20" s="1062"/>
      <c r="E20" s="1067"/>
      <c r="F20" s="1062"/>
      <c r="G20" s="430" t="s">
        <v>237</v>
      </c>
      <c r="H20" s="425"/>
      <c r="I20" s="425"/>
      <c r="J20" s="425"/>
      <c r="K20" s="425"/>
      <c r="L20" s="425"/>
      <c r="M20" s="425"/>
      <c r="N20" s="425"/>
      <c r="O20" s="425"/>
      <c r="P20" s="425"/>
      <c r="Q20" s="425"/>
      <c r="R20" s="425"/>
      <c r="S20" s="425"/>
      <c r="T20" s="424">
        <f>COUNTA(H20:S20)</f>
        <v>0</v>
      </c>
      <c r="U20" s="423"/>
      <c r="V20" s="422"/>
      <c r="W20" s="1064"/>
      <c r="X20" s="1064"/>
      <c r="Y20" s="1064"/>
      <c r="Z20" s="1064"/>
      <c r="AA20" s="1064"/>
      <c r="AB20" s="1064"/>
      <c r="AC20" s="1064"/>
      <c r="AD20" s="1064"/>
      <c r="AE20" s="1065"/>
      <c r="AI20" s="521" t="s">
        <v>313</v>
      </c>
      <c r="AJ20" s="520" t="s">
        <v>314</v>
      </c>
    </row>
    <row r="21" spans="1:36" ht="24.95" customHeight="1" thickBot="1">
      <c r="A21" s="1057"/>
      <c r="B21" s="1060"/>
      <c r="C21" s="1061"/>
      <c r="D21" s="1063"/>
      <c r="E21" s="1068"/>
      <c r="F21" s="1063"/>
      <c r="G21" s="429" t="s">
        <v>245</v>
      </c>
      <c r="H21" s="420"/>
      <c r="I21" s="420"/>
      <c r="J21" s="420"/>
      <c r="K21" s="420"/>
      <c r="L21" s="420"/>
      <c r="M21" s="420"/>
      <c r="N21" s="420"/>
      <c r="O21" s="420"/>
      <c r="P21" s="420"/>
      <c r="Q21" s="420"/>
      <c r="R21" s="420"/>
      <c r="S21" s="420"/>
      <c r="T21" s="428">
        <f>SUM(H21:S21)</f>
        <v>0</v>
      </c>
      <c r="U21" s="427"/>
      <c r="V21" s="427"/>
      <c r="W21" s="1064"/>
      <c r="X21" s="1064"/>
      <c r="Y21" s="1064"/>
      <c r="Z21" s="1064"/>
      <c r="AA21" s="1064"/>
      <c r="AB21" s="1064"/>
      <c r="AC21" s="1064"/>
      <c r="AD21" s="1064"/>
      <c r="AE21" s="1066"/>
      <c r="AI21" s="522">
        <f>X27</f>
        <v>0</v>
      </c>
      <c r="AJ21" s="519">
        <f>AB27</f>
        <v>0</v>
      </c>
    </row>
    <row r="22" spans="1:36" ht="24.95" customHeight="1" thickBot="1">
      <c r="A22" s="1056"/>
      <c r="B22" s="1058"/>
      <c r="C22" s="1059"/>
      <c r="D22" s="1062"/>
      <c r="E22" s="1067"/>
      <c r="F22" s="1062"/>
      <c r="G22" s="426" t="s">
        <v>237</v>
      </c>
      <c r="H22" s="425"/>
      <c r="I22" s="425"/>
      <c r="J22" s="425"/>
      <c r="K22" s="425"/>
      <c r="L22" s="425"/>
      <c r="M22" s="425"/>
      <c r="N22" s="425"/>
      <c r="O22" s="425"/>
      <c r="P22" s="425"/>
      <c r="Q22" s="425"/>
      <c r="R22" s="425"/>
      <c r="S22" s="425"/>
      <c r="T22" s="424">
        <f>COUNTA(H22:S22)</f>
        <v>0</v>
      </c>
      <c r="U22" s="423"/>
      <c r="V22" s="422"/>
      <c r="W22" s="1064"/>
      <c r="X22" s="1064"/>
      <c r="Y22" s="1064"/>
      <c r="Z22" s="1064"/>
      <c r="AA22" s="1064"/>
      <c r="AB22" s="1064"/>
      <c r="AC22" s="1064"/>
      <c r="AD22" s="1064"/>
      <c r="AE22" s="1065"/>
      <c r="AI22" s="521" t="s">
        <v>315</v>
      </c>
      <c r="AJ22" s="520" t="s">
        <v>316</v>
      </c>
    </row>
    <row r="23" spans="1:36" ht="24.95" customHeight="1" thickBot="1">
      <c r="A23" s="1057"/>
      <c r="B23" s="1060"/>
      <c r="C23" s="1061"/>
      <c r="D23" s="1063"/>
      <c r="E23" s="1068"/>
      <c r="F23" s="1063"/>
      <c r="G23" s="421" t="s">
        <v>245</v>
      </c>
      <c r="H23" s="420"/>
      <c r="I23" s="420"/>
      <c r="J23" s="420"/>
      <c r="K23" s="420"/>
      <c r="L23" s="420"/>
      <c r="M23" s="420"/>
      <c r="N23" s="420"/>
      <c r="O23" s="420"/>
      <c r="P23" s="419"/>
      <c r="Q23" s="419"/>
      <c r="R23" s="419"/>
      <c r="S23" s="419"/>
      <c r="T23" s="418">
        <f>SUM(H23:S23)</f>
        <v>0</v>
      </c>
      <c r="U23" s="417"/>
      <c r="V23" s="417"/>
      <c r="W23" s="1069"/>
      <c r="X23" s="1069"/>
      <c r="Y23" s="1069"/>
      <c r="Z23" s="1069"/>
      <c r="AA23" s="1069"/>
      <c r="AB23" s="1069"/>
      <c r="AC23" s="1069"/>
      <c r="AD23" s="1069"/>
      <c r="AE23" s="1066"/>
      <c r="AI23" s="522">
        <f>X29</f>
        <v>0</v>
      </c>
      <c r="AJ23" s="523">
        <f>AB29</f>
        <v>0</v>
      </c>
    </row>
    <row r="24" spans="1:36" ht="20.100000000000001" customHeight="1">
      <c r="F24" s="620"/>
      <c r="G24" s="410"/>
      <c r="H24" s="409"/>
      <c r="I24" s="409"/>
      <c r="J24" s="409"/>
      <c r="K24" s="409"/>
      <c r="L24" s="409"/>
      <c r="M24" s="409"/>
      <c r="N24" s="409"/>
      <c r="O24" s="409"/>
      <c r="P24" s="1071" t="s">
        <v>236</v>
      </c>
      <c r="Q24" s="1072"/>
      <c r="R24" s="1075" t="s">
        <v>237</v>
      </c>
      <c r="S24" s="1075"/>
      <c r="T24" s="416">
        <f t="shared" ref="T24:V25" si="0">T16+T18+T20+T22</f>
        <v>0</v>
      </c>
      <c r="U24" s="415">
        <f t="shared" si="0"/>
        <v>0</v>
      </c>
      <c r="V24" s="415">
        <f t="shared" si="0"/>
        <v>0</v>
      </c>
      <c r="W24" s="414" t="s">
        <v>238</v>
      </c>
      <c r="X24" s="414" t="s">
        <v>239</v>
      </c>
      <c r="Y24" s="414" t="s">
        <v>240</v>
      </c>
      <c r="Z24" s="414" t="s">
        <v>241</v>
      </c>
      <c r="AA24" s="414" t="s">
        <v>242</v>
      </c>
      <c r="AB24" s="414" t="s">
        <v>243</v>
      </c>
      <c r="AC24" s="414" t="s">
        <v>244</v>
      </c>
      <c r="AD24" s="413" t="s">
        <v>170</v>
      </c>
    </row>
    <row r="25" spans="1:36" ht="20.100000000000001" customHeight="1" thickBot="1">
      <c r="C25" s="412"/>
      <c r="D25" s="403"/>
      <c r="E25" s="403"/>
      <c r="F25" s="620"/>
      <c r="G25" s="410"/>
      <c r="H25" s="409"/>
      <c r="I25" s="409"/>
      <c r="J25" s="409"/>
      <c r="K25" s="409"/>
      <c r="L25" s="409"/>
      <c r="M25" s="409"/>
      <c r="N25" s="409"/>
      <c r="O25" s="409"/>
      <c r="P25" s="1073"/>
      <c r="Q25" s="1074"/>
      <c r="R25" s="1076" t="s">
        <v>245</v>
      </c>
      <c r="S25" s="1076"/>
      <c r="T25" s="408">
        <f t="shared" si="0"/>
        <v>0</v>
      </c>
      <c r="U25" s="407">
        <f t="shared" si="0"/>
        <v>0</v>
      </c>
      <c r="V25" s="407">
        <f t="shared" si="0"/>
        <v>0</v>
      </c>
      <c r="W25" s="406">
        <f t="shared" ref="W25:AD25" si="1">SUM(W16:W23)</f>
        <v>0</v>
      </c>
      <c r="X25" s="406">
        <f t="shared" si="1"/>
        <v>0</v>
      </c>
      <c r="Y25" s="406">
        <f t="shared" si="1"/>
        <v>0</v>
      </c>
      <c r="Z25" s="406">
        <f t="shared" si="1"/>
        <v>0</v>
      </c>
      <c r="AA25" s="406">
        <f t="shared" si="1"/>
        <v>0</v>
      </c>
      <c r="AB25" s="406">
        <f t="shared" si="1"/>
        <v>0</v>
      </c>
      <c r="AC25" s="406">
        <f t="shared" si="1"/>
        <v>0</v>
      </c>
      <c r="AD25" s="405">
        <f t="shared" si="1"/>
        <v>0</v>
      </c>
    </row>
    <row r="26" spans="1:36" ht="12">
      <c r="C26" s="404"/>
      <c r="D26" s="404"/>
      <c r="E26" s="404"/>
      <c r="F26" s="404"/>
      <c r="G26" s="403"/>
      <c r="T26" s="403"/>
      <c r="W26" s="403"/>
      <c r="X26" s="403"/>
      <c r="Y26" s="403"/>
      <c r="Z26" s="403"/>
      <c r="AA26" s="403"/>
      <c r="AB26" s="403"/>
      <c r="AC26" s="403"/>
      <c r="AD26" s="403"/>
    </row>
    <row r="27" spans="1:36" ht="26.25" customHeight="1">
      <c r="A27" s="1080" t="s">
        <v>317</v>
      </c>
      <c r="B27" s="1080"/>
      <c r="C27" s="1080"/>
      <c r="D27" s="1080"/>
      <c r="E27" s="1080"/>
      <c r="F27" s="1080"/>
      <c r="G27" s="1080"/>
      <c r="H27" s="1080"/>
      <c r="I27" s="1080"/>
      <c r="J27" s="1080"/>
      <c r="K27" s="1080"/>
      <c r="L27" s="1080"/>
      <c r="M27" s="1080"/>
      <c r="N27" s="1080"/>
      <c r="O27" s="1080"/>
      <c r="T27" s="1077" t="s">
        <v>318</v>
      </c>
      <c r="U27" s="1078"/>
      <c r="V27" s="1079"/>
      <c r="W27" s="402" t="s">
        <v>166</v>
      </c>
      <c r="X27" s="1070">
        <f>Z25</f>
        <v>0</v>
      </c>
      <c r="Y27" s="1070"/>
      <c r="Z27" s="400" t="s">
        <v>249</v>
      </c>
      <c r="AA27" s="401" t="s">
        <v>250</v>
      </c>
      <c r="AB27" s="1070">
        <f>AD25</f>
        <v>0</v>
      </c>
      <c r="AC27" s="1070"/>
      <c r="AD27" s="400" t="s">
        <v>249</v>
      </c>
    </row>
    <row r="28" spans="1:36" ht="25.5" customHeight="1">
      <c r="A28" s="1080"/>
      <c r="B28" s="1080"/>
      <c r="C28" s="1080"/>
      <c r="D28" s="1080"/>
      <c r="E28" s="1080"/>
      <c r="F28" s="1080"/>
      <c r="G28" s="1080"/>
      <c r="H28" s="1080"/>
      <c r="I28" s="1080"/>
      <c r="J28" s="1080"/>
      <c r="K28" s="1080"/>
      <c r="L28" s="1080"/>
      <c r="M28" s="1080"/>
      <c r="N28" s="1080"/>
      <c r="O28" s="1080"/>
      <c r="T28" s="1081" t="s">
        <v>319</v>
      </c>
      <c r="U28" s="1082"/>
      <c r="V28" s="1083"/>
      <c r="W28" s="1087" t="s">
        <v>171</v>
      </c>
      <c r="X28" s="1089" t="s">
        <v>252</v>
      </c>
      <c r="Y28" s="1089"/>
      <c r="Z28" s="1090"/>
      <c r="AA28" s="1091" t="s">
        <v>172</v>
      </c>
      <c r="AB28" s="1089" t="s">
        <v>253</v>
      </c>
      <c r="AC28" s="1089"/>
      <c r="AD28" s="1090"/>
    </row>
    <row r="29" spans="1:36" ht="45" customHeight="1">
      <c r="A29" s="1080"/>
      <c r="B29" s="1080"/>
      <c r="C29" s="1080"/>
      <c r="D29" s="1080"/>
      <c r="E29" s="1080"/>
      <c r="F29" s="1080"/>
      <c r="G29" s="1080"/>
      <c r="H29" s="1080"/>
      <c r="I29" s="1080"/>
      <c r="J29" s="1080"/>
      <c r="K29" s="1080"/>
      <c r="L29" s="1080"/>
      <c r="M29" s="1080"/>
      <c r="N29" s="1080"/>
      <c r="O29" s="1080"/>
      <c r="T29" s="1084"/>
      <c r="U29" s="1085"/>
      <c r="V29" s="1086"/>
      <c r="W29" s="1088"/>
      <c r="X29" s="1093">
        <f>W25+(X25*2)+(Y25*3)</f>
        <v>0</v>
      </c>
      <c r="Y29" s="1093"/>
      <c r="Z29" s="399" t="s">
        <v>254</v>
      </c>
      <c r="AA29" s="1092"/>
      <c r="AB29" s="1093">
        <f>AA25+(AB25*2)+(AC25*3)</f>
        <v>0</v>
      </c>
      <c r="AC29" s="1093"/>
      <c r="AD29" s="399" t="s">
        <v>254</v>
      </c>
    </row>
    <row r="30" spans="1:36" ht="12">
      <c r="C30" s="398"/>
      <c r="D30" s="398"/>
      <c r="E30" s="398"/>
      <c r="F30" s="398"/>
      <c r="G30" s="398"/>
      <c r="H30" s="398"/>
      <c r="I30" s="398"/>
      <c r="J30" s="398"/>
      <c r="K30" s="398"/>
      <c r="L30" s="398"/>
      <c r="M30" s="398"/>
      <c r="N30" s="398"/>
      <c r="O30" s="398"/>
      <c r="P30" s="398"/>
      <c r="Q30" s="398"/>
      <c r="R30" s="398"/>
      <c r="S30" s="398"/>
      <c r="T30" s="398"/>
      <c r="W30" s="398"/>
      <c r="X30" s="398"/>
      <c r="Y30" s="398"/>
      <c r="Z30" s="398"/>
      <c r="AA30" s="398"/>
      <c r="AB30" s="398"/>
      <c r="AC30" s="398"/>
      <c r="AD30" s="398"/>
      <c r="AE30" s="398"/>
    </row>
    <row r="31" spans="1:36" ht="12"/>
    <row r="32" spans="1:36" ht="24.95" customHeight="1">
      <c r="D32" s="397"/>
    </row>
    <row r="33" spans="4:22" ht="24.95" customHeight="1">
      <c r="D33" s="397"/>
      <c r="U33" s="395"/>
      <c r="V33" s="395"/>
    </row>
    <row r="34" spans="4:22" ht="12">
      <c r="U34" s="395"/>
      <c r="V34" s="395"/>
    </row>
    <row r="35" spans="4:22" ht="12">
      <c r="U35" s="395"/>
      <c r="V35" s="395"/>
    </row>
    <row r="36" spans="4:22" ht="12">
      <c r="U36" s="395"/>
      <c r="V36" s="395"/>
    </row>
    <row r="37" spans="4:22" ht="12">
      <c r="U37" s="395"/>
      <c r="V37" s="395"/>
    </row>
    <row r="38" spans="4:22" ht="12">
      <c r="U38" s="395"/>
      <c r="V38" s="395"/>
    </row>
    <row r="39" spans="4:22" ht="12">
      <c r="U39" s="395"/>
      <c r="V39" s="395"/>
    </row>
    <row r="40" spans="4:22" ht="12">
      <c r="U40" s="395"/>
      <c r="V40" s="395"/>
    </row>
    <row r="41" spans="4:22" ht="12">
      <c r="U41" s="395"/>
      <c r="V41" s="395"/>
    </row>
    <row r="42" spans="4:22" ht="12">
      <c r="U42" s="395"/>
      <c r="V42" s="395"/>
    </row>
    <row r="43" spans="4:22" ht="12">
      <c r="U43" s="395"/>
      <c r="V43" s="395"/>
    </row>
    <row r="44" spans="4:22" ht="12">
      <c r="U44" s="395"/>
      <c r="V44" s="395"/>
    </row>
    <row r="45" spans="4:22" ht="12">
      <c r="U45" s="395"/>
      <c r="V45" s="395"/>
    </row>
    <row r="46" spans="4:22" ht="12">
      <c r="U46" s="395"/>
      <c r="V46" s="395"/>
    </row>
    <row r="47" spans="4:22" ht="12">
      <c r="U47" s="395"/>
      <c r="V47" s="395"/>
    </row>
    <row r="48" spans="4:22" ht="12">
      <c r="U48" s="395"/>
      <c r="V48" s="395"/>
    </row>
    <row r="49" s="395" customFormat="1" ht="12"/>
    <row r="50" s="395" customFormat="1" ht="12"/>
    <row r="51" s="395" customFormat="1" ht="12"/>
    <row r="52" s="395" customFormat="1" ht="12"/>
    <row r="53" s="395" customFormat="1" ht="12"/>
    <row r="54" s="395" customFormat="1" ht="12"/>
    <row r="55" s="395" customFormat="1" ht="12"/>
    <row r="57" s="395" customFormat="1" ht="12"/>
    <row r="58" s="395" customFormat="1" ht="12"/>
  </sheetData>
  <mergeCells count="93">
    <mergeCell ref="A1:C1"/>
    <mergeCell ref="C3:AE3"/>
    <mergeCell ref="A5:C5"/>
    <mergeCell ref="B8:E8"/>
    <mergeCell ref="I8:J8"/>
    <mergeCell ref="K8:L8"/>
    <mergeCell ref="A13:A15"/>
    <mergeCell ref="B13:C15"/>
    <mergeCell ref="D13:D15"/>
    <mergeCell ref="E13:E15"/>
    <mergeCell ref="F13:F15"/>
    <mergeCell ref="B9:G9"/>
    <mergeCell ref="I9:J9"/>
    <mergeCell ref="K9:L9"/>
    <mergeCell ref="D11:G11"/>
    <mergeCell ref="W12:AE12"/>
    <mergeCell ref="G13:G15"/>
    <mergeCell ref="H13:T14"/>
    <mergeCell ref="U13:V14"/>
    <mergeCell ref="W13:AD13"/>
    <mergeCell ref="AE13:AE15"/>
    <mergeCell ref="W14:Z14"/>
    <mergeCell ref="AA14:AD14"/>
    <mergeCell ref="AC16:AC17"/>
    <mergeCell ref="A16:A17"/>
    <mergeCell ref="B16:C17"/>
    <mergeCell ref="D16:D17"/>
    <mergeCell ref="E16:E17"/>
    <mergeCell ref="F16:F17"/>
    <mergeCell ref="W16:W17"/>
    <mergeCell ref="AE18:AE19"/>
    <mergeCell ref="AD16:AD17"/>
    <mergeCell ref="AE16:AE17"/>
    <mergeCell ref="A18:A19"/>
    <mergeCell ref="B18:C19"/>
    <mergeCell ref="D18:D19"/>
    <mergeCell ref="E18:E19"/>
    <mergeCell ref="F18:F19"/>
    <mergeCell ref="W18:W19"/>
    <mergeCell ref="X18:X19"/>
    <mergeCell ref="Y18:Y19"/>
    <mergeCell ref="X16:X17"/>
    <mergeCell ref="Y16:Y17"/>
    <mergeCell ref="Z16:Z17"/>
    <mergeCell ref="AA16:AA17"/>
    <mergeCell ref="AB16:AB17"/>
    <mergeCell ref="Z18:Z19"/>
    <mergeCell ref="AA18:AA19"/>
    <mergeCell ref="AB18:AB19"/>
    <mergeCell ref="AC18:AC19"/>
    <mergeCell ref="AD18:AD19"/>
    <mergeCell ref="AC20:AC21"/>
    <mergeCell ref="A20:A21"/>
    <mergeCell ref="B20:C21"/>
    <mergeCell ref="D20:D21"/>
    <mergeCell ref="E20:E21"/>
    <mergeCell ref="F20:F21"/>
    <mergeCell ref="W20:W21"/>
    <mergeCell ref="AE22:AE23"/>
    <mergeCell ref="AD20:AD21"/>
    <mergeCell ref="AE20:AE21"/>
    <mergeCell ref="A22:A23"/>
    <mergeCell ref="B22:C23"/>
    <mergeCell ref="D22:D23"/>
    <mergeCell ref="E22:E23"/>
    <mergeCell ref="F22:F23"/>
    <mergeCell ref="W22:W23"/>
    <mergeCell ref="X22:X23"/>
    <mergeCell ref="Y22:Y23"/>
    <mergeCell ref="X20:X21"/>
    <mergeCell ref="Y20:Y21"/>
    <mergeCell ref="Z20:Z21"/>
    <mergeCell ref="AA20:AA21"/>
    <mergeCell ref="AB20:AB21"/>
    <mergeCell ref="Z22:Z23"/>
    <mergeCell ref="AA22:AA23"/>
    <mergeCell ref="AB22:AB23"/>
    <mergeCell ref="AC22:AC23"/>
    <mergeCell ref="AD22:AD23"/>
    <mergeCell ref="P24:Q25"/>
    <mergeCell ref="R24:S24"/>
    <mergeCell ref="R25:S25"/>
    <mergeCell ref="A27:O29"/>
    <mergeCell ref="T27:V27"/>
    <mergeCell ref="AB27:AC27"/>
    <mergeCell ref="T28:V29"/>
    <mergeCell ref="W28:W29"/>
    <mergeCell ref="X28:Z28"/>
    <mergeCell ref="AA28:AA29"/>
    <mergeCell ref="AB28:AD28"/>
    <mergeCell ref="X29:Y29"/>
    <mergeCell ref="AB29:AC29"/>
    <mergeCell ref="X27:Y27"/>
  </mergeCells>
  <phoneticPr fontId="4"/>
  <conditionalFormatting sqref="A16:B16 A18:B18 A20:B20 A22:B22">
    <cfRule type="containsBlanks" dxfId="71" priority="4" stopIfTrue="1">
      <formula>LEN(TRIM(A16))=0</formula>
    </cfRule>
  </conditionalFormatting>
  <conditionalFormatting sqref="B7:B8 F8:G8 B9:G9 F10 D16:F23 U16:V23">
    <cfRule type="containsBlanks" dxfId="70" priority="5" stopIfTrue="1">
      <formula>LEN(TRIM(B7))=0</formula>
    </cfRule>
  </conditionalFormatting>
  <conditionalFormatting sqref="B10:B11 D10:D11">
    <cfRule type="containsBlanks" dxfId="69" priority="3" stopIfTrue="1">
      <formula>LEN(TRIM(B10))=0</formula>
    </cfRule>
  </conditionalFormatting>
  <conditionalFormatting sqref="H16:S23 W16:AD23">
    <cfRule type="containsBlanks" dxfId="68" priority="2">
      <formula>LEN(TRIM(H16))=0</formula>
    </cfRule>
  </conditionalFormatting>
  <conditionalFormatting sqref="K8:L9">
    <cfRule type="expression" dxfId="67" priority="1">
      <formula>IF($AJ$17="入力不可",TRUE,FALSE)</formula>
    </cfRule>
  </conditionalFormatting>
  <dataValidations count="6">
    <dataValidation type="custom" allowBlank="1" showInputMessage="1" showErrorMessage="1" errorTitle="!入力不要！" error="地域種別が第３種、第４種及び第５種に該当する場合は入力不要です。" sqref="K8:L8" xr:uid="{C99B5687-E196-4BF2-AABE-3E5559937ABA}">
      <formula1>IF(AJ17="入力不可",FALSE,TRUE)</formula1>
    </dataValidation>
    <dataValidation type="list" allowBlank="1" showInputMessage="1" showErrorMessage="1" sqref="G8" xr:uid="{EDB4B3A8-D6AE-4CC3-9B70-189BB4594116}">
      <formula1>"第１種,第２種,第３種,第４種,第５種"</formula1>
    </dataValidation>
    <dataValidation type="custom" allowBlank="1" showInputMessage="1" showErrorMessage="1" errorTitle="!入力不要！" error="地域種別が第３種、第４種及び第５種に該当する場合は入力不要です。" sqref="K9:L9" xr:uid="{C45DB4F0-6F60-4C9F-81A5-BA385EB5A4B2}">
      <formula1>IF(AJ17="入力不可",FALSE,TRUE)</formula1>
    </dataValidation>
    <dataValidation type="list" allowBlank="1" showInputMessage="1" showErrorMessage="1" sqref="F16:F23" xr:uid="{83892812-FCC1-4271-B705-0FF32214BB68}">
      <formula1>"第1種,第2種,第3種,第4種,第5種"</formula1>
    </dataValidation>
    <dataValidation type="custom" allowBlank="1" showInputMessage="1" showErrorMessage="1" sqref="AH21" xr:uid="{913E2A1F-694A-481F-BE8A-B595D2A89EEA}">
      <formula1>IF($AJ$17="入力不可",FALSE,TRUE)</formula1>
    </dataValidation>
    <dataValidation type="list" allowBlank="1" showInputMessage="1" sqref="H20:S20 H22:S22 H18:S18 H16:S16" xr:uid="{40E07A03-C1AC-4617-9DB5-CAD25BD86E59}">
      <formula1>"→,内,救,地,外,小,産,麻,精,選"</formula1>
    </dataValidation>
  </dataValidations>
  <printOptions horizontalCentered="1"/>
  <pageMargins left="0.23622047244094491" right="0.23622047244094491" top="0.74803149606299213" bottom="0.74803149606299213" header="0.31496062992125984" footer="0.31496062992125984"/>
  <pageSetup paperSize="9" scale="59" orientation="landscape" blackAndWhite="1" errors="blank"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B3BC7-5CF8-4516-AAE3-BA3E84EC145E}">
  <sheetPr>
    <tabColor rgb="FFFFC000"/>
    <pageSetUpPr fitToPage="1"/>
  </sheetPr>
  <dimension ref="A1:AK95"/>
  <sheetViews>
    <sheetView showZeros="0" view="pageBreakPreview" zoomScale="85" zoomScaleNormal="100" zoomScaleSheetLayoutView="85" workbookViewId="0">
      <selection activeCell="B9" sqref="B9:G9"/>
    </sheetView>
  </sheetViews>
  <sheetFormatPr defaultColWidth="9" defaultRowHeight="15" customHeight="1"/>
  <cols>
    <col min="1" max="1" width="16.625" style="395" bestFit="1" customWidth="1"/>
    <col min="2" max="2" width="19.625" style="395" customWidth="1"/>
    <col min="3" max="3" width="13.625" style="395" customWidth="1"/>
    <col min="4" max="6" width="9.375" style="395" customWidth="1"/>
    <col min="7" max="7" width="7.5" style="395" bestFit="1" customWidth="1"/>
    <col min="8" max="19" width="4" style="395" customWidth="1"/>
    <col min="20" max="20" width="14.625" style="395" customWidth="1"/>
    <col min="21" max="22" width="4.375" style="396" customWidth="1"/>
    <col min="23" max="30" width="6.625" style="395" customWidth="1"/>
    <col min="31" max="31" width="38.125" style="395" customWidth="1"/>
    <col min="32" max="33" width="9" style="395"/>
    <col min="34" max="34" width="14.5" style="395" customWidth="1"/>
    <col min="35" max="37" width="9" style="395" customWidth="1"/>
    <col min="38" max="16384" width="9" style="395"/>
  </cols>
  <sheetData>
    <row r="1" spans="1:36" s="363" customFormat="1" ht="13.5">
      <c r="A1" s="1049" t="s">
        <v>320</v>
      </c>
      <c r="B1" s="1049"/>
      <c r="C1" s="366"/>
      <c r="U1" s="455"/>
      <c r="V1" s="455"/>
    </row>
    <row r="2" spans="1:36" s="363" customFormat="1" ht="14.25">
      <c r="B2" s="454"/>
      <c r="C2" s="454"/>
      <c r="U2" s="437"/>
      <c r="V2" s="396"/>
    </row>
    <row r="3" spans="1:36" ht="24.95" customHeight="1">
      <c r="B3" s="1050" t="s">
        <v>275</v>
      </c>
      <c r="C3" s="1050"/>
      <c r="D3" s="1050"/>
      <c r="E3" s="1050"/>
      <c r="F3" s="1050"/>
      <c r="G3" s="1050"/>
      <c r="H3" s="1050"/>
      <c r="I3" s="1050"/>
      <c r="J3" s="1050"/>
      <c r="K3" s="1050"/>
      <c r="L3" s="1050"/>
      <c r="M3" s="1050"/>
      <c r="N3" s="1050"/>
      <c r="O3" s="1050"/>
      <c r="P3" s="1050"/>
      <c r="Q3" s="1050"/>
      <c r="R3" s="1050"/>
      <c r="S3" s="1050"/>
      <c r="T3" s="1050"/>
      <c r="U3" s="1050"/>
      <c r="V3" s="1050"/>
      <c r="W3" s="1050"/>
      <c r="X3" s="1050"/>
      <c r="Y3" s="1050"/>
      <c r="Z3" s="1050"/>
      <c r="AA3" s="1050"/>
      <c r="AB3" s="1050"/>
      <c r="AC3" s="1050"/>
      <c r="AD3" s="1050"/>
      <c r="AE3" s="1050"/>
    </row>
    <row r="4" spans="1:36" ht="17.25" customHeight="1">
      <c r="B4" s="440"/>
      <c r="C4" s="440"/>
      <c r="D4" s="440"/>
      <c r="E4" s="440"/>
      <c r="F4" s="440"/>
      <c r="G4" s="440"/>
      <c r="H4" s="440"/>
      <c r="I4" s="440"/>
      <c r="J4" s="440"/>
      <c r="K4" s="440"/>
      <c r="L4" s="440"/>
      <c r="M4" s="440"/>
      <c r="N4" s="440"/>
      <c r="O4" s="440"/>
      <c r="P4" s="440"/>
      <c r="Q4" s="440"/>
      <c r="R4" s="440"/>
      <c r="S4" s="440"/>
      <c r="T4" s="438" t="s">
        <v>276</v>
      </c>
      <c r="U4" s="439"/>
      <c r="V4" s="439"/>
      <c r="W4" s="438"/>
      <c r="X4" s="438"/>
      <c r="Y4" s="438"/>
      <c r="Z4" s="438"/>
      <c r="AA4" s="438"/>
      <c r="AB4" s="438"/>
      <c r="AC4" s="438"/>
      <c r="AD4" s="438"/>
      <c r="AE4" s="438"/>
    </row>
    <row r="5" spans="1:36" ht="17.25" customHeight="1">
      <c r="A5" s="1051" t="s">
        <v>321</v>
      </c>
      <c r="B5" s="1051"/>
      <c r="C5" s="585"/>
      <c r="D5" s="440"/>
      <c r="E5" s="440"/>
      <c r="F5" s="440"/>
      <c r="G5" s="440"/>
      <c r="H5" s="440"/>
      <c r="I5" s="440"/>
      <c r="J5" s="440"/>
      <c r="K5" s="440"/>
      <c r="L5" s="440"/>
      <c r="M5" s="440"/>
      <c r="N5" s="440"/>
      <c r="O5" s="440"/>
      <c r="P5" s="440"/>
      <c r="Q5" s="440"/>
      <c r="R5" s="440"/>
      <c r="S5" s="440"/>
      <c r="T5" s="438"/>
      <c r="U5" s="439"/>
      <c r="V5" s="439"/>
      <c r="W5" s="438"/>
      <c r="X5" s="438"/>
      <c r="Y5" s="438"/>
      <c r="Z5" s="438"/>
      <c r="AA5" s="438"/>
      <c r="AB5" s="438"/>
      <c r="AC5" s="438"/>
      <c r="AD5" s="438"/>
      <c r="AE5" s="438"/>
    </row>
    <row r="6" spans="1:36" ht="17.25" customHeight="1">
      <c r="B6" s="440"/>
      <c r="C6" s="440"/>
      <c r="D6" s="440"/>
      <c r="E6" s="440"/>
      <c r="F6" s="440"/>
      <c r="G6" s="440"/>
      <c r="H6" s="440"/>
      <c r="I6" s="440"/>
      <c r="J6" s="440"/>
      <c r="K6" s="440"/>
      <c r="L6" s="440"/>
      <c r="M6" s="440"/>
      <c r="N6" s="440"/>
      <c r="O6" s="440"/>
      <c r="P6" s="440"/>
      <c r="Q6" s="440"/>
      <c r="R6" s="440"/>
      <c r="S6" s="440"/>
      <c r="T6" s="438"/>
      <c r="U6" s="439"/>
      <c r="V6" s="439"/>
      <c r="W6" s="438"/>
      <c r="X6" s="438"/>
      <c r="Y6" s="438"/>
      <c r="Z6" s="438"/>
      <c r="AA6" s="438"/>
      <c r="AB6" s="438"/>
      <c r="AC6" s="438"/>
      <c r="AD6" s="438"/>
      <c r="AE6" s="438"/>
    </row>
    <row r="7" spans="1:36" ht="24.95" customHeight="1">
      <c r="A7" s="579" t="s">
        <v>322</v>
      </c>
      <c r="B7" s="453"/>
      <c r="C7" s="452"/>
      <c r="D7" s="451"/>
      <c r="E7" s="451"/>
      <c r="F7" s="451"/>
      <c r="G7" s="451"/>
      <c r="H7" s="440"/>
      <c r="I7" s="440"/>
      <c r="J7" s="440"/>
      <c r="K7" s="440"/>
      <c r="L7" s="440"/>
      <c r="M7" s="440"/>
      <c r="N7" s="440"/>
      <c r="O7" s="440"/>
      <c r="P7" s="440"/>
      <c r="Q7" s="440"/>
      <c r="R7" s="440"/>
      <c r="S7" s="440"/>
      <c r="T7" s="438"/>
      <c r="U7" s="439"/>
      <c r="V7" s="439"/>
      <c r="W7" s="438"/>
      <c r="X7" s="438"/>
      <c r="Y7" s="438"/>
      <c r="Z7" s="438"/>
      <c r="AA7" s="438"/>
      <c r="AB7" s="438"/>
      <c r="AC7" s="438"/>
      <c r="AD7" s="438"/>
      <c r="AE7" s="438"/>
    </row>
    <row r="8" spans="1:36" ht="24.95" customHeight="1">
      <c r="A8" s="579" t="s">
        <v>279</v>
      </c>
      <c r="B8" s="1098">
        <f>第4号様式!G9</f>
        <v>0</v>
      </c>
      <c r="C8" s="1098"/>
      <c r="D8" s="1098"/>
      <c r="E8" s="1098"/>
      <c r="F8" s="514" t="s">
        <v>280</v>
      </c>
      <c r="G8" s="514"/>
      <c r="H8" s="440"/>
      <c r="I8" s="1399" t="s">
        <v>281</v>
      </c>
      <c r="J8" s="1400"/>
      <c r="K8" s="1096"/>
      <c r="L8" s="1097"/>
      <c r="M8" s="440"/>
      <c r="N8" s="440"/>
      <c r="O8" s="440"/>
      <c r="P8" s="440"/>
      <c r="Q8" s="440"/>
      <c r="R8" s="440"/>
      <c r="S8" s="440"/>
      <c r="T8" s="438"/>
      <c r="U8" s="439"/>
      <c r="V8" s="439"/>
      <c r="W8" s="438"/>
      <c r="X8" s="438"/>
      <c r="Y8" s="438"/>
      <c r="Z8" s="438"/>
      <c r="AA8" s="438"/>
      <c r="AB8" s="438"/>
      <c r="AC8" s="438"/>
      <c r="AD8" s="438"/>
      <c r="AE8" s="438"/>
    </row>
    <row r="9" spans="1:36" ht="24.95" customHeight="1">
      <c r="A9" s="449" t="s">
        <v>282</v>
      </c>
      <c r="B9" s="1098"/>
      <c r="C9" s="1098"/>
      <c r="D9" s="1098"/>
      <c r="E9" s="1098"/>
      <c r="F9" s="1098"/>
      <c r="G9" s="1098"/>
      <c r="H9" s="440"/>
      <c r="I9" s="1399" t="s">
        <v>283</v>
      </c>
      <c r="J9" s="1400"/>
      <c r="K9" s="1094"/>
      <c r="L9" s="1095"/>
      <c r="M9" s="440"/>
      <c r="N9" s="440"/>
      <c r="O9" s="440"/>
      <c r="P9" s="440"/>
      <c r="Q9" s="440"/>
      <c r="R9" s="440"/>
      <c r="S9" s="440"/>
      <c r="T9" s="438"/>
      <c r="U9" s="439"/>
      <c r="V9" s="439"/>
      <c r="W9" s="438"/>
      <c r="X9" s="438"/>
      <c r="Y9" s="438"/>
      <c r="Z9" s="438"/>
      <c r="AA9" s="438"/>
      <c r="AB9" s="438"/>
      <c r="AC9" s="438"/>
      <c r="AD9" s="438"/>
      <c r="AE9" s="438"/>
    </row>
    <row r="10" spans="1:36" ht="24.95" customHeight="1">
      <c r="A10" s="449" t="s">
        <v>284</v>
      </c>
      <c r="B10" s="583"/>
      <c r="C10" s="444" t="s">
        <v>285</v>
      </c>
      <c r="D10" s="584"/>
      <c r="E10" s="444" t="s">
        <v>249</v>
      </c>
      <c r="F10" s="584"/>
      <c r="G10" s="442" t="s">
        <v>286</v>
      </c>
      <c r="H10" s="440"/>
      <c r="I10" s="440"/>
      <c r="J10" s="440"/>
      <c r="K10" s="440"/>
      <c r="L10" s="440"/>
      <c r="M10" s="440"/>
      <c r="O10" s="440"/>
      <c r="P10" s="440"/>
      <c r="Q10" s="440"/>
      <c r="R10" s="440"/>
      <c r="S10" s="440"/>
      <c r="T10" s="439"/>
      <c r="U10" s="439"/>
      <c r="V10" s="439"/>
      <c r="W10" s="438"/>
      <c r="X10" s="438"/>
      <c r="Y10" s="438"/>
      <c r="Z10" s="438"/>
      <c r="AA10" s="438"/>
      <c r="AB10" s="438"/>
      <c r="AC10" s="438"/>
      <c r="AD10" s="438"/>
      <c r="AE10" s="438"/>
    </row>
    <row r="11" spans="1:36" ht="24.95" customHeight="1">
      <c r="A11" s="441" t="s">
        <v>287</v>
      </c>
      <c r="B11" s="524"/>
      <c r="C11" s="514" t="s">
        <v>288</v>
      </c>
      <c r="D11" s="1047"/>
      <c r="E11" s="1047"/>
      <c r="F11" s="1047"/>
      <c r="G11" s="1048"/>
      <c r="H11" s="440"/>
      <c r="I11" s="440"/>
      <c r="J11" s="440"/>
      <c r="K11" s="440"/>
      <c r="L11" s="440"/>
      <c r="M11" s="440"/>
      <c r="N11" s="440"/>
      <c r="O11" s="440"/>
      <c r="P11" s="440"/>
      <c r="Q11" s="440"/>
      <c r="R11" s="440"/>
      <c r="S11" s="440"/>
      <c r="T11" s="439"/>
      <c r="U11" s="439"/>
      <c r="V11" s="439"/>
      <c r="W11" s="438"/>
      <c r="X11" s="438"/>
      <c r="Y11" s="438"/>
      <c r="Z11" s="438"/>
      <c r="AA11" s="438"/>
      <c r="AB11" s="438"/>
      <c r="AC11" s="438"/>
      <c r="AD11" s="438"/>
      <c r="AE11" s="438"/>
    </row>
    <row r="12" spans="1:36" ht="12.75" customHeight="1">
      <c r="B12" s="619"/>
      <c r="C12" s="619"/>
      <c r="U12" s="437"/>
      <c r="W12" s="1017"/>
      <c r="X12" s="1017"/>
      <c r="Y12" s="1017"/>
      <c r="Z12" s="1017"/>
      <c r="AA12" s="1017"/>
      <c r="AB12" s="1017"/>
      <c r="AC12" s="1017"/>
      <c r="AD12" s="1017"/>
      <c r="AE12" s="1017"/>
    </row>
    <row r="13" spans="1:36" ht="14.25" customHeight="1">
      <c r="A13" s="1396" t="s">
        <v>323</v>
      </c>
      <c r="B13" s="1396" t="s">
        <v>324</v>
      </c>
      <c r="C13" s="1396"/>
      <c r="D13" s="985" t="s">
        <v>291</v>
      </c>
      <c r="E13" s="1027" t="s">
        <v>292</v>
      </c>
      <c r="F13" s="1030" t="s">
        <v>280</v>
      </c>
      <c r="G13" s="1030" t="s">
        <v>293</v>
      </c>
      <c r="H13" s="1018" t="s">
        <v>294</v>
      </c>
      <c r="I13" s="1035"/>
      <c r="J13" s="1035"/>
      <c r="K13" s="1035"/>
      <c r="L13" s="1035"/>
      <c r="M13" s="1035"/>
      <c r="N13" s="1035"/>
      <c r="O13" s="1035"/>
      <c r="P13" s="1035"/>
      <c r="Q13" s="1035"/>
      <c r="R13" s="1035"/>
      <c r="S13" s="1035"/>
      <c r="T13" s="1035"/>
      <c r="U13" s="1037" t="s">
        <v>226</v>
      </c>
      <c r="V13" s="1038"/>
      <c r="W13" s="1041" t="s">
        <v>227</v>
      </c>
      <c r="X13" s="1041"/>
      <c r="Y13" s="1041"/>
      <c r="Z13" s="1041"/>
      <c r="AA13" s="1041"/>
      <c r="AB13" s="1041"/>
      <c r="AC13" s="1041"/>
      <c r="AD13" s="1041"/>
      <c r="AE13" s="1042" t="s">
        <v>295</v>
      </c>
    </row>
    <row r="14" spans="1:36" ht="13.5" customHeight="1">
      <c r="A14" s="1396"/>
      <c r="B14" s="1396"/>
      <c r="C14" s="1396"/>
      <c r="D14" s="986"/>
      <c r="E14" s="1028"/>
      <c r="F14" s="1397"/>
      <c r="G14" s="1033"/>
      <c r="H14" s="1020"/>
      <c r="I14" s="1036"/>
      <c r="J14" s="1036"/>
      <c r="K14" s="1036"/>
      <c r="L14" s="1036"/>
      <c r="M14" s="1036"/>
      <c r="N14" s="1036"/>
      <c r="O14" s="1036"/>
      <c r="P14" s="1036"/>
      <c r="Q14" s="1036"/>
      <c r="R14" s="1036"/>
      <c r="S14" s="1036"/>
      <c r="T14" s="1036"/>
      <c r="U14" s="1039"/>
      <c r="V14" s="1040"/>
      <c r="W14" s="1045" t="s">
        <v>228</v>
      </c>
      <c r="X14" s="1045"/>
      <c r="Y14" s="1045"/>
      <c r="Z14" s="1045"/>
      <c r="AA14" s="1045" t="s">
        <v>229</v>
      </c>
      <c r="AB14" s="1045"/>
      <c r="AC14" s="1045"/>
      <c r="AD14" s="1045"/>
      <c r="AE14" s="1043"/>
      <c r="AH14" s="517" t="s">
        <v>296</v>
      </c>
      <c r="AI14" s="517" t="s">
        <v>297</v>
      </c>
      <c r="AJ14" s="517" t="s">
        <v>298</v>
      </c>
    </row>
    <row r="15" spans="1:36" ht="38.1" customHeight="1">
      <c r="A15" s="1396"/>
      <c r="B15" s="1396"/>
      <c r="C15" s="1396"/>
      <c r="D15" s="987"/>
      <c r="E15" s="1029"/>
      <c r="F15" s="1398"/>
      <c r="G15" s="1034"/>
      <c r="H15" s="436" t="s">
        <v>299</v>
      </c>
      <c r="I15" s="433" t="s">
        <v>300</v>
      </c>
      <c r="J15" s="433" t="s">
        <v>301</v>
      </c>
      <c r="K15" s="433" t="s">
        <v>302</v>
      </c>
      <c r="L15" s="433" t="s">
        <v>303</v>
      </c>
      <c r="M15" s="433" t="s">
        <v>304</v>
      </c>
      <c r="N15" s="433" t="s">
        <v>305</v>
      </c>
      <c r="O15" s="433" t="s">
        <v>306</v>
      </c>
      <c r="P15" s="433" t="s">
        <v>307</v>
      </c>
      <c r="Q15" s="433" t="s">
        <v>308</v>
      </c>
      <c r="R15" s="433" t="s">
        <v>309</v>
      </c>
      <c r="S15" s="433" t="s">
        <v>310</v>
      </c>
      <c r="T15" s="435" t="s">
        <v>311</v>
      </c>
      <c r="U15" s="434" t="s">
        <v>230</v>
      </c>
      <c r="V15" s="434" t="s">
        <v>312</v>
      </c>
      <c r="W15" s="433" t="s">
        <v>232</v>
      </c>
      <c r="X15" s="433" t="s">
        <v>233</v>
      </c>
      <c r="Y15" s="433" t="s">
        <v>234</v>
      </c>
      <c r="Z15" s="433" t="s">
        <v>235</v>
      </c>
      <c r="AA15" s="433" t="s">
        <v>232</v>
      </c>
      <c r="AB15" s="433" t="s">
        <v>233</v>
      </c>
      <c r="AC15" s="433" t="s">
        <v>234</v>
      </c>
      <c r="AD15" s="433" t="s">
        <v>235</v>
      </c>
      <c r="AE15" s="1044"/>
      <c r="AH15" s="515" t="str">
        <f>IF(G8="第３種","○","×")</f>
        <v>×</v>
      </c>
      <c r="AI15" s="515" t="str">
        <f>IF(G8="第４種","○","×")</f>
        <v>×</v>
      </c>
      <c r="AJ15" s="515" t="str">
        <f>IF(G8="第５種","○","×")</f>
        <v>×</v>
      </c>
    </row>
    <row r="16" spans="1:36" ht="24.95" customHeight="1" thickBot="1">
      <c r="A16" s="1103"/>
      <c r="B16" s="1058"/>
      <c r="C16" s="1059"/>
      <c r="D16" s="1062"/>
      <c r="E16" s="1062"/>
      <c r="F16" s="1062"/>
      <c r="G16" s="426" t="s">
        <v>237</v>
      </c>
      <c r="H16" s="425"/>
      <c r="I16" s="425"/>
      <c r="J16" s="425"/>
      <c r="K16" s="425"/>
      <c r="L16" s="425"/>
      <c r="M16" s="425"/>
      <c r="N16" s="425"/>
      <c r="O16" s="425"/>
      <c r="P16" s="425"/>
      <c r="Q16" s="425"/>
      <c r="R16" s="425"/>
      <c r="S16" s="425"/>
      <c r="T16" s="424">
        <f>COUNTA(H16:S16)</f>
        <v>0</v>
      </c>
      <c r="U16" s="423"/>
      <c r="V16" s="422"/>
      <c r="W16" s="463"/>
      <c r="X16" s="463"/>
      <c r="Y16" s="463"/>
      <c r="Z16" s="463"/>
      <c r="AA16" s="463"/>
      <c r="AB16" s="463"/>
      <c r="AC16" s="463"/>
      <c r="AD16" s="463"/>
      <c r="AE16" s="468"/>
    </row>
    <row r="17" spans="1:35" ht="24.95" customHeight="1" thickBot="1">
      <c r="A17" s="1104"/>
      <c r="B17" s="1106"/>
      <c r="C17" s="1107"/>
      <c r="D17" s="1108"/>
      <c r="E17" s="1108"/>
      <c r="F17" s="1108"/>
      <c r="G17" s="480" t="s">
        <v>325</v>
      </c>
      <c r="H17" s="486"/>
      <c r="I17" s="486"/>
      <c r="J17" s="486"/>
      <c r="K17" s="486"/>
      <c r="L17" s="486"/>
      <c r="M17" s="486"/>
      <c r="N17" s="486"/>
      <c r="O17" s="486"/>
      <c r="P17" s="486"/>
      <c r="Q17" s="486"/>
      <c r="R17" s="486"/>
      <c r="S17" s="486"/>
      <c r="T17" s="478">
        <f>SUM(H17:S17)</f>
        <v>0</v>
      </c>
      <c r="U17" s="477"/>
      <c r="V17" s="476"/>
      <c r="W17" s="586"/>
      <c r="X17" s="586"/>
      <c r="Y17" s="586"/>
      <c r="Z17" s="586"/>
      <c r="AA17" s="586"/>
      <c r="AB17" s="586"/>
      <c r="AC17" s="586"/>
      <c r="AD17" s="586"/>
      <c r="AE17" s="468"/>
      <c r="AI17" s="540" t="str">
        <f>IF(COUNTIF(AH15:AJ15,"○"),"入力不可","入力可")</f>
        <v>入力可</v>
      </c>
    </row>
    <row r="18" spans="1:35" ht="24.95" customHeight="1">
      <c r="A18" s="1104"/>
      <c r="B18" s="1106"/>
      <c r="C18" s="1107"/>
      <c r="D18" s="1108"/>
      <c r="E18" s="1108"/>
      <c r="F18" s="1108"/>
      <c r="G18" s="475" t="s">
        <v>326</v>
      </c>
      <c r="H18" s="484"/>
      <c r="I18" s="485"/>
      <c r="J18" s="484"/>
      <c r="K18" s="484"/>
      <c r="L18" s="484"/>
      <c r="M18" s="484"/>
      <c r="N18" s="484"/>
      <c r="O18" s="484"/>
      <c r="P18" s="484"/>
      <c r="Q18" s="484"/>
      <c r="R18" s="484"/>
      <c r="S18" s="484"/>
      <c r="T18" s="472">
        <f>SUM(H18:S18)</f>
        <v>0</v>
      </c>
      <c r="U18" s="471"/>
      <c r="V18" s="470"/>
      <c r="W18" s="586"/>
      <c r="X18" s="586"/>
      <c r="Y18" s="586"/>
      <c r="Z18" s="586"/>
      <c r="AA18" s="586"/>
      <c r="AB18" s="586"/>
      <c r="AC18" s="586"/>
      <c r="AD18" s="586"/>
      <c r="AE18" s="468"/>
    </row>
    <row r="19" spans="1:35" ht="24.95" customHeight="1">
      <c r="A19" s="1105"/>
      <c r="B19" s="1060"/>
      <c r="C19" s="1061"/>
      <c r="D19" s="1063"/>
      <c r="E19" s="1063"/>
      <c r="F19" s="1063"/>
      <c r="G19" s="483" t="s">
        <v>236</v>
      </c>
      <c r="H19" s="466">
        <f t="shared" ref="H19:S19" si="0">IF(H17+H18&lt;4,H17+H18,4)</f>
        <v>0</v>
      </c>
      <c r="I19" s="466">
        <f t="shared" si="0"/>
        <v>0</v>
      </c>
      <c r="J19" s="466">
        <f t="shared" si="0"/>
        <v>0</v>
      </c>
      <c r="K19" s="466">
        <f t="shared" si="0"/>
        <v>0</v>
      </c>
      <c r="L19" s="466">
        <f t="shared" si="0"/>
        <v>0</v>
      </c>
      <c r="M19" s="466">
        <f t="shared" si="0"/>
        <v>0</v>
      </c>
      <c r="N19" s="466">
        <f t="shared" si="0"/>
        <v>0</v>
      </c>
      <c r="O19" s="466">
        <f t="shared" si="0"/>
        <v>0</v>
      </c>
      <c r="P19" s="466">
        <f t="shared" si="0"/>
        <v>0</v>
      </c>
      <c r="Q19" s="466">
        <f t="shared" si="0"/>
        <v>0</v>
      </c>
      <c r="R19" s="466">
        <f t="shared" si="0"/>
        <v>0</v>
      </c>
      <c r="S19" s="466">
        <f t="shared" si="0"/>
        <v>0</v>
      </c>
      <c r="T19" s="465">
        <f>SUM(H19:S19)</f>
        <v>0</v>
      </c>
      <c r="U19" s="464"/>
      <c r="V19" s="464"/>
      <c r="W19" s="463"/>
      <c r="X19" s="463"/>
      <c r="Y19" s="463"/>
      <c r="Z19" s="463"/>
      <c r="AA19" s="463"/>
      <c r="AB19" s="463"/>
      <c r="AC19" s="463"/>
      <c r="AD19" s="463"/>
      <c r="AE19" s="489"/>
    </row>
    <row r="20" spans="1:35" ht="24.95" customHeight="1">
      <c r="A20" s="1103"/>
      <c r="B20" s="1058"/>
      <c r="C20" s="1059"/>
      <c r="D20" s="1062"/>
      <c r="E20" s="1062"/>
      <c r="F20" s="1062"/>
      <c r="G20" s="426" t="s">
        <v>237</v>
      </c>
      <c r="H20" s="425"/>
      <c r="I20" s="425"/>
      <c r="J20" s="425"/>
      <c r="K20" s="425"/>
      <c r="L20" s="425"/>
      <c r="M20" s="425"/>
      <c r="N20" s="425"/>
      <c r="O20" s="425"/>
      <c r="P20" s="425"/>
      <c r="Q20" s="425"/>
      <c r="R20" s="425"/>
      <c r="S20" s="425"/>
      <c r="T20" s="424">
        <f>COUNTA(H20:S20)</f>
        <v>0</v>
      </c>
      <c r="U20" s="423"/>
      <c r="V20" s="422"/>
      <c r="W20" s="463"/>
      <c r="X20" s="463"/>
      <c r="Y20" s="463"/>
      <c r="Z20" s="463"/>
      <c r="AA20" s="463"/>
      <c r="AB20" s="463"/>
      <c r="AC20" s="463"/>
      <c r="AD20" s="463"/>
      <c r="AE20" s="468"/>
    </row>
    <row r="21" spans="1:35" ht="24.95" customHeight="1">
      <c r="A21" s="1104"/>
      <c r="B21" s="1106"/>
      <c r="C21" s="1107"/>
      <c r="D21" s="1108"/>
      <c r="E21" s="1108"/>
      <c r="F21" s="1108"/>
      <c r="G21" s="480" t="s">
        <v>325</v>
      </c>
      <c r="H21" s="486"/>
      <c r="I21" s="486"/>
      <c r="J21" s="486"/>
      <c r="K21" s="486"/>
      <c r="L21" s="486"/>
      <c r="M21" s="486"/>
      <c r="N21" s="486"/>
      <c r="O21" s="486"/>
      <c r="P21" s="486"/>
      <c r="Q21" s="486"/>
      <c r="R21" s="486"/>
      <c r="S21" s="486"/>
      <c r="T21" s="478">
        <f>SUM(H21:S21)</f>
        <v>0</v>
      </c>
      <c r="U21" s="477"/>
      <c r="V21" s="476"/>
      <c r="W21" s="586"/>
      <c r="X21" s="586"/>
      <c r="Y21" s="586"/>
      <c r="Z21" s="586"/>
      <c r="AA21" s="586"/>
      <c r="AB21" s="586"/>
      <c r="AC21" s="586"/>
      <c r="AD21" s="586"/>
      <c r="AE21" s="468"/>
    </row>
    <row r="22" spans="1:35" ht="24.95" customHeight="1">
      <c r="A22" s="1104"/>
      <c r="B22" s="1106"/>
      <c r="C22" s="1107"/>
      <c r="D22" s="1108"/>
      <c r="E22" s="1108"/>
      <c r="F22" s="1108"/>
      <c r="G22" s="475" t="s">
        <v>326</v>
      </c>
      <c r="H22" s="484"/>
      <c r="I22" s="485"/>
      <c r="J22" s="484"/>
      <c r="K22" s="484"/>
      <c r="L22" s="484"/>
      <c r="M22" s="484"/>
      <c r="N22" s="484"/>
      <c r="O22" s="484"/>
      <c r="P22" s="484"/>
      <c r="Q22" s="484"/>
      <c r="R22" s="484"/>
      <c r="S22" s="484"/>
      <c r="T22" s="472">
        <f>SUM(H22:S22)</f>
        <v>0</v>
      </c>
      <c r="U22" s="471"/>
      <c r="V22" s="470"/>
      <c r="W22" s="586"/>
      <c r="X22" s="586"/>
      <c r="Y22" s="586"/>
      <c r="Z22" s="586"/>
      <c r="AA22" s="586"/>
      <c r="AB22" s="586"/>
      <c r="AC22" s="586"/>
      <c r="AD22" s="586"/>
      <c r="AE22" s="468"/>
    </row>
    <row r="23" spans="1:35" ht="24.95" customHeight="1">
      <c r="A23" s="1105"/>
      <c r="B23" s="1060"/>
      <c r="C23" s="1061"/>
      <c r="D23" s="1063"/>
      <c r="E23" s="1063"/>
      <c r="F23" s="1063"/>
      <c r="G23" s="483" t="s">
        <v>236</v>
      </c>
      <c r="H23" s="466">
        <f t="shared" ref="H23:S23" si="1">IF(H21+H22&lt;4,H21+H22,4)</f>
        <v>0</v>
      </c>
      <c r="I23" s="466">
        <f t="shared" si="1"/>
        <v>0</v>
      </c>
      <c r="J23" s="466">
        <f t="shared" si="1"/>
        <v>0</v>
      </c>
      <c r="K23" s="466">
        <f t="shared" si="1"/>
        <v>0</v>
      </c>
      <c r="L23" s="466">
        <f t="shared" si="1"/>
        <v>0</v>
      </c>
      <c r="M23" s="466">
        <f t="shared" si="1"/>
        <v>0</v>
      </c>
      <c r="N23" s="466">
        <f t="shared" si="1"/>
        <v>0</v>
      </c>
      <c r="O23" s="466">
        <f t="shared" si="1"/>
        <v>0</v>
      </c>
      <c r="P23" s="466">
        <f t="shared" si="1"/>
        <v>0</v>
      </c>
      <c r="Q23" s="466">
        <f t="shared" si="1"/>
        <v>0</v>
      </c>
      <c r="R23" s="466">
        <f t="shared" si="1"/>
        <v>0</v>
      </c>
      <c r="S23" s="466">
        <f t="shared" si="1"/>
        <v>0</v>
      </c>
      <c r="T23" s="465">
        <f>SUM(H23:S23)</f>
        <v>0</v>
      </c>
      <c r="U23" s="464"/>
      <c r="V23" s="464"/>
      <c r="W23" s="463"/>
      <c r="X23" s="463"/>
      <c r="Y23" s="463"/>
      <c r="Z23" s="463"/>
      <c r="AA23" s="463"/>
      <c r="AB23" s="463"/>
      <c r="AC23" s="463"/>
      <c r="AD23" s="463"/>
      <c r="AE23" s="488"/>
    </row>
    <row r="24" spans="1:35" ht="24.95" customHeight="1">
      <c r="A24" s="1103"/>
      <c r="B24" s="1058"/>
      <c r="C24" s="1059"/>
      <c r="D24" s="1062"/>
      <c r="E24" s="1062"/>
      <c r="F24" s="1062"/>
      <c r="G24" s="426" t="s">
        <v>237</v>
      </c>
      <c r="H24" s="425"/>
      <c r="I24" s="425"/>
      <c r="J24" s="425"/>
      <c r="K24" s="425"/>
      <c r="L24" s="425"/>
      <c r="M24" s="425"/>
      <c r="N24" s="425"/>
      <c r="O24" s="425"/>
      <c r="P24" s="425"/>
      <c r="Q24" s="425"/>
      <c r="R24" s="425"/>
      <c r="S24" s="425"/>
      <c r="T24" s="424">
        <f>COUNTA(H24:S24)</f>
        <v>0</v>
      </c>
      <c r="U24" s="423"/>
      <c r="V24" s="422"/>
      <c r="W24" s="463"/>
      <c r="X24" s="463"/>
      <c r="Y24" s="463"/>
      <c r="Z24" s="463"/>
      <c r="AA24" s="463"/>
      <c r="AB24" s="463"/>
      <c r="AC24" s="463"/>
      <c r="AD24" s="463"/>
      <c r="AE24" s="487"/>
    </row>
    <row r="25" spans="1:35" ht="24.95" customHeight="1">
      <c r="A25" s="1104"/>
      <c r="B25" s="1106"/>
      <c r="C25" s="1107"/>
      <c r="D25" s="1108"/>
      <c r="E25" s="1108"/>
      <c r="F25" s="1108"/>
      <c r="G25" s="480" t="s">
        <v>325</v>
      </c>
      <c r="H25" s="486"/>
      <c r="I25" s="486"/>
      <c r="J25" s="486"/>
      <c r="K25" s="486"/>
      <c r="L25" s="486"/>
      <c r="M25" s="486"/>
      <c r="N25" s="486"/>
      <c r="O25" s="486"/>
      <c r="P25" s="486"/>
      <c r="Q25" s="486"/>
      <c r="R25" s="486"/>
      <c r="S25" s="486"/>
      <c r="T25" s="478">
        <f>SUM(H25:S25)</f>
        <v>0</v>
      </c>
      <c r="U25" s="477"/>
      <c r="V25" s="476"/>
      <c r="W25" s="586"/>
      <c r="X25" s="586"/>
      <c r="Y25" s="586"/>
      <c r="Z25" s="586"/>
      <c r="AA25" s="586"/>
      <c r="AB25" s="586"/>
      <c r="AC25" s="586"/>
      <c r="AD25" s="586"/>
      <c r="AE25" s="468"/>
    </row>
    <row r="26" spans="1:35" ht="24.95" customHeight="1">
      <c r="A26" s="1104"/>
      <c r="B26" s="1106"/>
      <c r="C26" s="1107"/>
      <c r="D26" s="1108"/>
      <c r="E26" s="1108"/>
      <c r="F26" s="1108"/>
      <c r="G26" s="475" t="s">
        <v>326</v>
      </c>
      <c r="H26" s="484"/>
      <c r="I26" s="485"/>
      <c r="J26" s="484"/>
      <c r="K26" s="484"/>
      <c r="L26" s="484"/>
      <c r="M26" s="484"/>
      <c r="N26" s="484"/>
      <c r="O26" s="484"/>
      <c r="P26" s="484"/>
      <c r="Q26" s="484"/>
      <c r="R26" s="484"/>
      <c r="S26" s="484"/>
      <c r="T26" s="472">
        <f>SUM(H26:S26)</f>
        <v>0</v>
      </c>
      <c r="U26" s="471"/>
      <c r="V26" s="470"/>
      <c r="W26" s="586"/>
      <c r="X26" s="586"/>
      <c r="Y26" s="586"/>
      <c r="Z26" s="586"/>
      <c r="AA26" s="586"/>
      <c r="AB26" s="586"/>
      <c r="AC26" s="586"/>
      <c r="AD26" s="586"/>
      <c r="AE26" s="468"/>
    </row>
    <row r="27" spans="1:35" ht="24.95" customHeight="1">
      <c r="A27" s="1105"/>
      <c r="B27" s="1060"/>
      <c r="C27" s="1061"/>
      <c r="D27" s="1063"/>
      <c r="E27" s="1063"/>
      <c r="F27" s="1063"/>
      <c r="G27" s="483" t="s">
        <v>236</v>
      </c>
      <c r="H27" s="466">
        <f t="shared" ref="H27:S27" si="2">IF(H25+H26&lt;4,H25+H26,4)</f>
        <v>0</v>
      </c>
      <c r="I27" s="466">
        <f t="shared" si="2"/>
        <v>0</v>
      </c>
      <c r="J27" s="466">
        <f t="shared" si="2"/>
        <v>0</v>
      </c>
      <c r="K27" s="466">
        <f t="shared" si="2"/>
        <v>0</v>
      </c>
      <c r="L27" s="466">
        <f t="shared" si="2"/>
        <v>0</v>
      </c>
      <c r="M27" s="466">
        <f t="shared" si="2"/>
        <v>0</v>
      </c>
      <c r="N27" s="466">
        <f t="shared" si="2"/>
        <v>0</v>
      </c>
      <c r="O27" s="466">
        <f t="shared" si="2"/>
        <v>0</v>
      </c>
      <c r="P27" s="466">
        <f t="shared" si="2"/>
        <v>0</v>
      </c>
      <c r="Q27" s="466">
        <f t="shared" si="2"/>
        <v>0</v>
      </c>
      <c r="R27" s="466">
        <f t="shared" si="2"/>
        <v>0</v>
      </c>
      <c r="S27" s="466">
        <f t="shared" si="2"/>
        <v>0</v>
      </c>
      <c r="T27" s="465">
        <f>SUM(H27:S27)</f>
        <v>0</v>
      </c>
      <c r="U27" s="464"/>
      <c r="V27" s="464"/>
      <c r="W27" s="463"/>
      <c r="X27" s="463"/>
      <c r="Y27" s="463"/>
      <c r="Z27" s="463"/>
      <c r="AA27" s="463"/>
      <c r="AB27" s="463"/>
      <c r="AC27" s="463"/>
      <c r="AD27" s="463"/>
      <c r="AE27" s="482"/>
    </row>
    <row r="28" spans="1:35" ht="24.95" customHeight="1">
      <c r="A28" s="1103"/>
      <c r="B28" s="1058"/>
      <c r="C28" s="1059"/>
      <c r="D28" s="1062"/>
      <c r="E28" s="1062"/>
      <c r="F28" s="1062"/>
      <c r="G28" s="426" t="s">
        <v>237</v>
      </c>
      <c r="H28" s="481"/>
      <c r="I28" s="481"/>
      <c r="J28" s="481"/>
      <c r="K28" s="481"/>
      <c r="L28" s="481"/>
      <c r="M28" s="481"/>
      <c r="N28" s="481"/>
      <c r="O28" s="481"/>
      <c r="P28" s="481"/>
      <c r="Q28" s="481"/>
      <c r="R28" s="481"/>
      <c r="S28" s="481"/>
      <c r="T28" s="424">
        <f>COUNTA(H28:S28)</f>
        <v>0</v>
      </c>
      <c r="U28" s="423"/>
      <c r="V28" s="422"/>
      <c r="W28" s="463"/>
      <c r="X28" s="463"/>
      <c r="Y28" s="463"/>
      <c r="Z28" s="463"/>
      <c r="AA28" s="463"/>
      <c r="AB28" s="463"/>
      <c r="AC28" s="463"/>
      <c r="AD28" s="463"/>
      <c r="AE28" s="468"/>
    </row>
    <row r="29" spans="1:35" ht="24.95" customHeight="1">
      <c r="A29" s="1104"/>
      <c r="B29" s="1106"/>
      <c r="C29" s="1107"/>
      <c r="D29" s="1108"/>
      <c r="E29" s="1108"/>
      <c r="F29" s="1108"/>
      <c r="G29" s="480" t="s">
        <v>325</v>
      </c>
      <c r="H29" s="479"/>
      <c r="I29" s="479"/>
      <c r="J29" s="479"/>
      <c r="K29" s="479"/>
      <c r="L29" s="479"/>
      <c r="M29" s="479"/>
      <c r="N29" s="479"/>
      <c r="O29" s="479"/>
      <c r="P29" s="479"/>
      <c r="Q29" s="479"/>
      <c r="R29" s="479"/>
      <c r="S29" s="479"/>
      <c r="T29" s="478">
        <f>SUM(H29:S29)</f>
        <v>0</v>
      </c>
      <c r="U29" s="477"/>
      <c r="V29" s="476"/>
      <c r="W29" s="586"/>
      <c r="X29" s="586"/>
      <c r="Y29" s="586"/>
      <c r="Z29" s="586"/>
      <c r="AA29" s="586"/>
      <c r="AB29" s="586"/>
      <c r="AC29" s="586"/>
      <c r="AD29" s="586"/>
      <c r="AE29" s="468"/>
    </row>
    <row r="30" spans="1:35" ht="24.95" customHeight="1">
      <c r="A30" s="1104"/>
      <c r="B30" s="1106"/>
      <c r="C30" s="1107"/>
      <c r="D30" s="1108"/>
      <c r="E30" s="1108"/>
      <c r="F30" s="1108"/>
      <c r="G30" s="475" t="s">
        <v>326</v>
      </c>
      <c r="H30" s="473"/>
      <c r="I30" s="474"/>
      <c r="J30" s="473"/>
      <c r="K30" s="473"/>
      <c r="L30" s="473"/>
      <c r="M30" s="473"/>
      <c r="N30" s="473"/>
      <c r="O30" s="473"/>
      <c r="P30" s="473"/>
      <c r="Q30" s="473"/>
      <c r="R30" s="473"/>
      <c r="S30" s="473"/>
      <c r="T30" s="472">
        <f>SUM(H30:S30)</f>
        <v>0</v>
      </c>
      <c r="U30" s="471"/>
      <c r="V30" s="470"/>
      <c r="W30" s="586"/>
      <c r="X30" s="586"/>
      <c r="Y30" s="586"/>
      <c r="Z30" s="586"/>
      <c r="AA30" s="586"/>
      <c r="AB30" s="586"/>
      <c r="AC30" s="586"/>
      <c r="AD30" s="586"/>
      <c r="AE30" s="468"/>
    </row>
    <row r="31" spans="1:35" ht="24.95" customHeight="1" thickBot="1">
      <c r="A31" s="1105"/>
      <c r="B31" s="1060"/>
      <c r="C31" s="1061"/>
      <c r="D31" s="1063"/>
      <c r="E31" s="1063"/>
      <c r="F31" s="1063"/>
      <c r="G31" s="587" t="s">
        <v>236</v>
      </c>
      <c r="H31" s="466">
        <f t="shared" ref="H31:S31" si="3">IF(H29+H30&lt;4,H29+H30,4)</f>
        <v>0</v>
      </c>
      <c r="I31" s="466">
        <f t="shared" si="3"/>
        <v>0</v>
      </c>
      <c r="J31" s="466">
        <f t="shared" si="3"/>
        <v>0</v>
      </c>
      <c r="K31" s="466">
        <f t="shared" si="3"/>
        <v>0</v>
      </c>
      <c r="L31" s="466">
        <f t="shared" si="3"/>
        <v>0</v>
      </c>
      <c r="M31" s="466">
        <f t="shared" si="3"/>
        <v>0</v>
      </c>
      <c r="N31" s="466">
        <f t="shared" si="3"/>
        <v>0</v>
      </c>
      <c r="O31" s="466">
        <f t="shared" si="3"/>
        <v>0</v>
      </c>
      <c r="P31" s="525">
        <f t="shared" si="3"/>
        <v>0</v>
      </c>
      <c r="Q31" s="525">
        <f t="shared" si="3"/>
        <v>0</v>
      </c>
      <c r="R31" s="525">
        <f t="shared" si="3"/>
        <v>0</v>
      </c>
      <c r="S31" s="525">
        <f t="shared" si="3"/>
        <v>0</v>
      </c>
      <c r="T31" s="526">
        <f>SUM(H31:S31)</f>
        <v>0</v>
      </c>
      <c r="U31" s="527"/>
      <c r="V31" s="527"/>
      <c r="W31" s="528"/>
      <c r="X31" s="528"/>
      <c r="Y31" s="528"/>
      <c r="Z31" s="528"/>
      <c r="AA31" s="528"/>
      <c r="AB31" s="528"/>
      <c r="AC31" s="528"/>
      <c r="AD31" s="528"/>
      <c r="AE31" s="462"/>
    </row>
    <row r="32" spans="1:35" ht="20.100000000000001" customHeight="1">
      <c r="F32" s="620"/>
      <c r="G32" s="410"/>
      <c r="H32" s="409"/>
      <c r="I32" s="409"/>
      <c r="J32" s="409"/>
      <c r="K32" s="409"/>
      <c r="L32" s="409"/>
      <c r="M32" s="409"/>
      <c r="N32" s="409"/>
      <c r="O32" s="409"/>
      <c r="P32" s="1120" t="s">
        <v>236</v>
      </c>
      <c r="Q32" s="1121"/>
      <c r="R32" s="1075" t="s">
        <v>237</v>
      </c>
      <c r="S32" s="1075"/>
      <c r="T32" s="529">
        <f t="shared" ref="T32:AD34" si="4">T16+T20+T24+T28</f>
        <v>0</v>
      </c>
      <c r="U32" s="530">
        <f t="shared" ref="U32:V34" si="5">U16+U20+U24+U28</f>
        <v>0</v>
      </c>
      <c r="V32" s="531">
        <f t="shared" si="5"/>
        <v>0</v>
      </c>
      <c r="W32" s="532" t="s">
        <v>238</v>
      </c>
      <c r="X32" s="414" t="s">
        <v>239</v>
      </c>
      <c r="Y32" s="533" t="s">
        <v>240</v>
      </c>
      <c r="Z32" s="414" t="s">
        <v>241</v>
      </c>
      <c r="AA32" s="533" t="s">
        <v>242</v>
      </c>
      <c r="AB32" s="414" t="s">
        <v>243</v>
      </c>
      <c r="AC32" s="533" t="s">
        <v>244</v>
      </c>
      <c r="AD32" s="413" t="s">
        <v>170</v>
      </c>
    </row>
    <row r="33" spans="1:37" ht="20.100000000000001" customHeight="1">
      <c r="B33" s="412"/>
      <c r="C33" s="412"/>
      <c r="D33" s="403"/>
      <c r="E33" s="403"/>
      <c r="F33" s="620"/>
      <c r="G33" s="410"/>
      <c r="H33" s="409"/>
      <c r="I33" s="409"/>
      <c r="J33" s="409"/>
      <c r="K33" s="409"/>
      <c r="L33" s="409"/>
      <c r="M33" s="409"/>
      <c r="N33" s="409"/>
      <c r="O33" s="409"/>
      <c r="P33" s="1122"/>
      <c r="Q33" s="1043"/>
      <c r="R33" s="1109" t="s">
        <v>245</v>
      </c>
      <c r="S33" s="1109"/>
      <c r="T33" s="588">
        <f t="shared" si="4"/>
        <v>0</v>
      </c>
      <c r="U33" s="589">
        <f t="shared" si="5"/>
        <v>0</v>
      </c>
      <c r="V33" s="461">
        <f t="shared" si="5"/>
        <v>0</v>
      </c>
      <c r="W33" s="460">
        <f t="shared" si="4"/>
        <v>0</v>
      </c>
      <c r="X33" s="460">
        <f t="shared" si="4"/>
        <v>0</v>
      </c>
      <c r="Y33" s="460">
        <f t="shared" si="4"/>
        <v>0</v>
      </c>
      <c r="Z33" s="460">
        <f t="shared" si="4"/>
        <v>0</v>
      </c>
      <c r="AA33" s="460">
        <f t="shared" si="4"/>
        <v>0</v>
      </c>
      <c r="AB33" s="460">
        <f t="shared" si="4"/>
        <v>0</v>
      </c>
      <c r="AC33" s="460">
        <f t="shared" si="4"/>
        <v>0</v>
      </c>
      <c r="AD33" s="534">
        <f t="shared" si="4"/>
        <v>0</v>
      </c>
      <c r="AH33" s="538" t="s">
        <v>257</v>
      </c>
      <c r="AI33" s="539">
        <f>T34</f>
        <v>0</v>
      </c>
      <c r="AJ33" s="539">
        <f>U34</f>
        <v>0</v>
      </c>
      <c r="AK33" s="539">
        <f>V34</f>
        <v>0</v>
      </c>
    </row>
    <row r="34" spans="1:37" ht="20.100000000000001" customHeight="1">
      <c r="B34" s="412"/>
      <c r="C34" s="412"/>
      <c r="D34" s="403"/>
      <c r="E34" s="403"/>
      <c r="F34" s="620"/>
      <c r="G34" s="410"/>
      <c r="H34" s="409"/>
      <c r="I34" s="409"/>
      <c r="J34" s="409"/>
      <c r="K34" s="409"/>
      <c r="L34" s="409"/>
      <c r="M34" s="409"/>
      <c r="N34" s="409"/>
      <c r="O34" s="409"/>
      <c r="P34" s="1122"/>
      <c r="Q34" s="1043"/>
      <c r="R34" s="1110" t="s">
        <v>327</v>
      </c>
      <c r="S34" s="1111"/>
      <c r="T34" s="1114">
        <f t="shared" si="4"/>
        <v>0</v>
      </c>
      <c r="U34" s="1116">
        <f t="shared" si="5"/>
        <v>0</v>
      </c>
      <c r="V34" s="1116">
        <f t="shared" si="5"/>
        <v>0</v>
      </c>
      <c r="W34" s="458" t="s">
        <v>258</v>
      </c>
      <c r="X34" s="459" t="s">
        <v>259</v>
      </c>
      <c r="Y34" s="458" t="s">
        <v>260</v>
      </c>
      <c r="Z34" s="459" t="s">
        <v>261</v>
      </c>
      <c r="AA34" s="458" t="s">
        <v>262</v>
      </c>
      <c r="AB34" s="459" t="s">
        <v>263</v>
      </c>
      <c r="AC34" s="458" t="s">
        <v>264</v>
      </c>
      <c r="AD34" s="535" t="s">
        <v>265</v>
      </c>
    </row>
    <row r="35" spans="1:37" ht="20.100000000000001" customHeight="1" thickBot="1">
      <c r="B35" s="412"/>
      <c r="C35" s="412"/>
      <c r="D35" s="403"/>
      <c r="E35" s="403"/>
      <c r="F35" s="620"/>
      <c r="G35" s="410"/>
      <c r="H35" s="409"/>
      <c r="I35" s="409"/>
      <c r="J35" s="409"/>
      <c r="K35" s="409"/>
      <c r="L35" s="409"/>
      <c r="M35" s="409"/>
      <c r="N35" s="409"/>
      <c r="O35" s="409"/>
      <c r="P35" s="1123"/>
      <c r="Q35" s="1124"/>
      <c r="R35" s="1112"/>
      <c r="S35" s="1113"/>
      <c r="T35" s="1115"/>
      <c r="U35" s="1117"/>
      <c r="V35" s="1117"/>
      <c r="W35" s="536">
        <f t="shared" ref="W35:AD35" si="6">W18+W22+W26+W30</f>
        <v>0</v>
      </c>
      <c r="X35" s="536">
        <f t="shared" si="6"/>
        <v>0</v>
      </c>
      <c r="Y35" s="536">
        <f t="shared" si="6"/>
        <v>0</v>
      </c>
      <c r="Z35" s="536">
        <f t="shared" si="6"/>
        <v>0</v>
      </c>
      <c r="AA35" s="536">
        <f t="shared" si="6"/>
        <v>0</v>
      </c>
      <c r="AB35" s="536">
        <f t="shared" si="6"/>
        <v>0</v>
      </c>
      <c r="AC35" s="536">
        <f t="shared" si="6"/>
        <v>0</v>
      </c>
      <c r="AD35" s="537">
        <f t="shared" si="6"/>
        <v>0</v>
      </c>
    </row>
    <row r="36" spans="1:37" ht="20.100000000000001" customHeight="1">
      <c r="B36" s="412"/>
      <c r="C36" s="412"/>
      <c r="D36" s="403"/>
      <c r="E36" s="403"/>
      <c r="F36" s="620"/>
      <c r="G36" s="410"/>
      <c r="H36" s="409"/>
      <c r="I36" s="409"/>
      <c r="J36" s="409"/>
      <c r="K36" s="409"/>
      <c r="L36" s="409"/>
      <c r="M36" s="409"/>
      <c r="N36" s="409"/>
      <c r="O36" s="409"/>
      <c r="P36" s="409"/>
      <c r="Q36" s="409"/>
      <c r="R36" s="410"/>
      <c r="S36" s="410"/>
      <c r="T36" s="409"/>
      <c r="U36" s="457"/>
      <c r="V36" s="457"/>
      <c r="W36" s="456"/>
      <c r="X36" s="456"/>
      <c r="Y36" s="456"/>
      <c r="Z36" s="456"/>
      <c r="AA36" s="456"/>
      <c r="AB36" s="456"/>
      <c r="AC36" s="456"/>
      <c r="AD36" s="456"/>
      <c r="AH36" s="538" t="s">
        <v>313</v>
      </c>
      <c r="AI36" s="538" t="s">
        <v>314</v>
      </c>
    </row>
    <row r="37" spans="1:37" ht="24.95" customHeight="1">
      <c r="B37" s="404"/>
      <c r="C37" s="404"/>
      <c r="D37" s="404"/>
      <c r="E37" s="404"/>
      <c r="F37" s="404"/>
      <c r="G37" s="403"/>
      <c r="T37" s="1118" t="s">
        <v>266</v>
      </c>
      <c r="U37" s="1118"/>
      <c r="V37" s="1118"/>
      <c r="W37" s="1118"/>
      <c r="X37" s="1118"/>
      <c r="Y37" s="1118"/>
      <c r="Z37" s="1118"/>
      <c r="AA37" s="1118"/>
      <c r="AB37" s="1118"/>
      <c r="AC37" s="1118"/>
      <c r="AD37" s="1118"/>
      <c r="AH37" s="539">
        <f>X38</f>
        <v>0</v>
      </c>
      <c r="AI37" s="539">
        <f>AB38</f>
        <v>0</v>
      </c>
    </row>
    <row r="38" spans="1:37" ht="24.95" customHeight="1">
      <c r="A38" s="1119" t="s">
        <v>328</v>
      </c>
      <c r="B38" s="1119"/>
      <c r="C38" s="1119"/>
      <c r="D38" s="1119"/>
      <c r="E38" s="1119"/>
      <c r="F38" s="1119"/>
      <c r="G38" s="1119"/>
      <c r="H38" s="1119"/>
      <c r="I38" s="1119"/>
      <c r="J38" s="1119"/>
      <c r="K38" s="1119"/>
      <c r="L38" s="1119"/>
      <c r="M38" s="1119"/>
      <c r="N38" s="1119"/>
      <c r="O38" s="1119"/>
      <c r="P38" s="1119"/>
      <c r="Q38" s="1119"/>
      <c r="T38" s="1077" t="s">
        <v>318</v>
      </c>
      <c r="U38" s="1078"/>
      <c r="V38" s="1079"/>
      <c r="W38" s="402" t="s">
        <v>166</v>
      </c>
      <c r="X38" s="1070">
        <f>Z33</f>
        <v>0</v>
      </c>
      <c r="Y38" s="1070"/>
      <c r="Z38" s="400" t="s">
        <v>249</v>
      </c>
      <c r="AA38" s="401" t="s">
        <v>250</v>
      </c>
      <c r="AB38" s="1070">
        <f>AD33</f>
        <v>0</v>
      </c>
      <c r="AC38" s="1070"/>
      <c r="AD38" s="400" t="s">
        <v>249</v>
      </c>
      <c r="AH38" s="538" t="s">
        <v>315</v>
      </c>
      <c r="AI38" s="538" t="s">
        <v>316</v>
      </c>
    </row>
    <row r="39" spans="1:37" ht="24.95" customHeight="1">
      <c r="A39" s="1119"/>
      <c r="B39" s="1119"/>
      <c r="C39" s="1119"/>
      <c r="D39" s="1119"/>
      <c r="E39" s="1119"/>
      <c r="F39" s="1119"/>
      <c r="G39" s="1119"/>
      <c r="H39" s="1119"/>
      <c r="I39" s="1119"/>
      <c r="J39" s="1119"/>
      <c r="K39" s="1119"/>
      <c r="L39" s="1119"/>
      <c r="M39" s="1119"/>
      <c r="N39" s="1119"/>
      <c r="O39" s="1119"/>
      <c r="P39" s="1119"/>
      <c r="Q39" s="1119"/>
      <c r="T39" s="1081" t="s">
        <v>319</v>
      </c>
      <c r="U39" s="1082"/>
      <c r="V39" s="1083"/>
      <c r="W39" s="1087" t="s">
        <v>171</v>
      </c>
      <c r="X39" s="1089" t="s">
        <v>252</v>
      </c>
      <c r="Y39" s="1089"/>
      <c r="Z39" s="1090"/>
      <c r="AA39" s="1091" t="s">
        <v>172</v>
      </c>
      <c r="AB39" s="1089" t="s">
        <v>253</v>
      </c>
      <c r="AC39" s="1089"/>
      <c r="AD39" s="1090"/>
      <c r="AH39" s="539">
        <f>X40</f>
        <v>0</v>
      </c>
      <c r="AI39" s="539">
        <f>AB40</f>
        <v>0</v>
      </c>
    </row>
    <row r="40" spans="1:37" ht="24.95" customHeight="1">
      <c r="A40" s="1119"/>
      <c r="B40" s="1119"/>
      <c r="C40" s="1119"/>
      <c r="D40" s="1119"/>
      <c r="E40" s="1119"/>
      <c r="F40" s="1119"/>
      <c r="G40" s="1119"/>
      <c r="H40" s="1119"/>
      <c r="I40" s="1119"/>
      <c r="J40" s="1119"/>
      <c r="K40" s="1119"/>
      <c r="L40" s="1119"/>
      <c r="M40" s="1119"/>
      <c r="N40" s="1119"/>
      <c r="O40" s="1119"/>
      <c r="P40" s="1119"/>
      <c r="Q40" s="1119"/>
      <c r="T40" s="1084"/>
      <c r="U40" s="1085"/>
      <c r="V40" s="1086"/>
      <c r="W40" s="1088"/>
      <c r="X40" s="1036">
        <f>W33+(X33*2)+(Y33*3)</f>
        <v>0</v>
      </c>
      <c r="Y40" s="1036"/>
      <c r="Z40" s="399" t="s">
        <v>254</v>
      </c>
      <c r="AA40" s="1092"/>
      <c r="AB40" s="1036">
        <f>AA33+(AB33*2)+(AC33*3)</f>
        <v>0</v>
      </c>
      <c r="AC40" s="1036"/>
      <c r="AD40" s="399" t="s">
        <v>254</v>
      </c>
    </row>
    <row r="41" spans="1:37" ht="24.95" customHeight="1">
      <c r="A41" s="1119"/>
      <c r="B41" s="1119"/>
      <c r="C41" s="1119"/>
      <c r="D41" s="1119"/>
      <c r="E41" s="1119"/>
      <c r="F41" s="1119"/>
      <c r="G41" s="1119"/>
      <c r="H41" s="1119"/>
      <c r="I41" s="1119"/>
      <c r="J41" s="1119"/>
      <c r="K41" s="1119"/>
      <c r="L41" s="1119"/>
      <c r="M41" s="1119"/>
      <c r="N41" s="1119"/>
      <c r="O41" s="1119"/>
      <c r="P41" s="1119"/>
      <c r="Q41" s="1119"/>
      <c r="R41" s="398"/>
      <c r="S41" s="398"/>
      <c r="T41" s="398"/>
      <c r="W41" s="398"/>
      <c r="X41" s="398"/>
      <c r="Y41" s="398"/>
      <c r="Z41" s="398"/>
      <c r="AA41" s="398"/>
      <c r="AB41" s="398"/>
      <c r="AC41" s="398"/>
      <c r="AD41" s="398"/>
      <c r="AE41" s="398"/>
    </row>
    <row r="42" spans="1:37" ht="24.95" customHeight="1">
      <c r="A42" s="1119"/>
      <c r="B42" s="1119"/>
      <c r="C42" s="1119"/>
      <c r="D42" s="1119"/>
      <c r="E42" s="1119"/>
      <c r="F42" s="1119"/>
      <c r="G42" s="1119"/>
      <c r="H42" s="1119"/>
      <c r="I42" s="1119"/>
      <c r="J42" s="1119"/>
      <c r="K42" s="1119"/>
      <c r="L42" s="1119"/>
      <c r="M42" s="1119"/>
      <c r="N42" s="1119"/>
      <c r="O42" s="1119"/>
      <c r="P42" s="1119"/>
      <c r="Q42" s="1119"/>
      <c r="T42" s="1118" t="s">
        <v>267</v>
      </c>
      <c r="U42" s="1118"/>
      <c r="V42" s="1118"/>
      <c r="W42" s="1118"/>
      <c r="X42" s="1118"/>
      <c r="Y42" s="1118"/>
      <c r="Z42" s="1118"/>
      <c r="AA42" s="1118"/>
      <c r="AB42" s="1118"/>
      <c r="AC42" s="1118"/>
      <c r="AD42" s="1118"/>
    </row>
    <row r="43" spans="1:37" ht="24.95" customHeight="1">
      <c r="D43" s="397"/>
      <c r="T43" s="1077" t="s">
        <v>318</v>
      </c>
      <c r="U43" s="1078"/>
      <c r="V43" s="1079"/>
      <c r="W43" s="402" t="s">
        <v>261</v>
      </c>
      <c r="X43" s="1070">
        <f>Z35</f>
        <v>0</v>
      </c>
      <c r="Y43" s="1070"/>
      <c r="Z43" s="400" t="s">
        <v>249</v>
      </c>
      <c r="AA43" s="401" t="s">
        <v>265</v>
      </c>
      <c r="AB43" s="1070">
        <f>AD35</f>
        <v>0</v>
      </c>
      <c r="AC43" s="1070"/>
      <c r="AD43" s="400" t="s">
        <v>249</v>
      </c>
      <c r="AH43" s="538" t="s">
        <v>329</v>
      </c>
      <c r="AI43" s="538" t="s">
        <v>330</v>
      </c>
    </row>
    <row r="44" spans="1:37" ht="24.95" customHeight="1">
      <c r="D44" s="397"/>
      <c r="T44" s="1081" t="s">
        <v>319</v>
      </c>
      <c r="U44" s="1082"/>
      <c r="V44" s="1083"/>
      <c r="W44" s="1087" t="s">
        <v>268</v>
      </c>
      <c r="X44" s="1089" t="s">
        <v>269</v>
      </c>
      <c r="Y44" s="1089"/>
      <c r="Z44" s="1090"/>
      <c r="AA44" s="1091" t="s">
        <v>270</v>
      </c>
      <c r="AB44" s="1089" t="s">
        <v>271</v>
      </c>
      <c r="AC44" s="1089"/>
      <c r="AD44" s="1090"/>
      <c r="AH44" s="539">
        <f>X43</f>
        <v>0</v>
      </c>
      <c r="AI44" s="539">
        <f>AB43</f>
        <v>0</v>
      </c>
    </row>
    <row r="45" spans="1:37" ht="24.95" customHeight="1">
      <c r="T45" s="1084"/>
      <c r="U45" s="1085"/>
      <c r="V45" s="1086"/>
      <c r="W45" s="1088"/>
      <c r="X45" s="1036">
        <f>W35+(X35*2)+(Y35*3)</f>
        <v>0</v>
      </c>
      <c r="Y45" s="1036"/>
      <c r="Z45" s="399" t="s">
        <v>254</v>
      </c>
      <c r="AA45" s="1092"/>
      <c r="AB45" s="1036">
        <f>AA35+(AB35*2)+(AC35*3)</f>
        <v>0</v>
      </c>
      <c r="AC45" s="1036"/>
      <c r="AD45" s="399" t="s">
        <v>254</v>
      </c>
      <c r="AH45" s="538" t="s">
        <v>331</v>
      </c>
      <c r="AI45" s="538" t="s">
        <v>332</v>
      </c>
    </row>
    <row r="46" spans="1:37" ht="15" customHeight="1">
      <c r="AH46" s="539">
        <f>X45</f>
        <v>0</v>
      </c>
      <c r="AI46" s="539">
        <f>AB45</f>
        <v>0</v>
      </c>
    </row>
    <row r="49" s="395" customFormat="1" ht="12"/>
    <row r="50" s="395" customFormat="1" ht="12"/>
    <row r="51" s="395" customFormat="1" ht="12"/>
    <row r="52" s="395" customFormat="1" ht="12"/>
    <row r="53" s="395" customFormat="1" ht="12"/>
    <row r="54" s="395" customFormat="1" ht="12"/>
    <row r="55" s="395" customFormat="1" ht="12"/>
    <row r="57" s="395" customFormat="1" ht="12"/>
    <row r="58" s="395" customFormat="1" ht="12"/>
    <row r="65" s="395" customFormat="1" ht="12"/>
    <row r="66" s="395" customFormat="1" ht="12"/>
    <row r="67" s="395" customFormat="1" ht="12"/>
    <row r="68" s="395" customFormat="1" ht="12"/>
    <row r="69" s="395" customFormat="1" ht="12"/>
    <row r="70" s="395" customFormat="1" ht="12"/>
    <row r="71" s="395" customFormat="1" ht="12"/>
    <row r="72" s="395" customFormat="1" ht="12"/>
    <row r="73" s="395" customFormat="1" ht="12"/>
    <row r="74" s="395" customFormat="1" ht="12"/>
    <row r="75" s="395" customFormat="1" ht="12"/>
    <row r="76" s="395" customFormat="1" ht="12"/>
    <row r="77" s="395" customFormat="1" ht="12"/>
    <row r="78" s="395" customFormat="1" ht="12"/>
    <row r="79" s="395" customFormat="1" ht="12"/>
    <row r="80" s="395" customFormat="1" ht="12"/>
    <row r="81" s="395" customFormat="1" ht="12"/>
    <row r="82" s="395" customFormat="1" ht="12"/>
    <row r="83" s="395" customFormat="1" ht="12"/>
    <row r="84" s="395" customFormat="1" ht="12"/>
    <row r="85" s="395" customFormat="1" ht="12"/>
    <row r="86" s="395" customFormat="1" ht="12"/>
    <row r="87" s="395" customFormat="1" ht="12"/>
    <row r="88" s="395" customFormat="1" ht="12"/>
    <row r="89" s="395" customFormat="1" ht="12"/>
    <row r="90" s="395" customFormat="1" ht="12"/>
    <row r="91" s="395" customFormat="1" ht="12"/>
    <row r="94" s="395" customFormat="1" ht="12"/>
    <row r="95" s="395" customFormat="1" ht="12"/>
  </sheetData>
  <mergeCells count="73">
    <mergeCell ref="A1:B1"/>
    <mergeCell ref="B3:AE3"/>
    <mergeCell ref="A5:B5"/>
    <mergeCell ref="B8:E8"/>
    <mergeCell ref="I8:J8"/>
    <mergeCell ref="K8:L8"/>
    <mergeCell ref="A13:A15"/>
    <mergeCell ref="B13:C15"/>
    <mergeCell ref="D13:D15"/>
    <mergeCell ref="E13:E15"/>
    <mergeCell ref="F13:F15"/>
    <mergeCell ref="B9:G9"/>
    <mergeCell ref="I9:J9"/>
    <mergeCell ref="K9:L9"/>
    <mergeCell ref="D11:G11"/>
    <mergeCell ref="W12:AE12"/>
    <mergeCell ref="G13:G15"/>
    <mergeCell ref="H13:T14"/>
    <mergeCell ref="U13:V14"/>
    <mergeCell ref="W13:AD13"/>
    <mergeCell ref="AE13:AE15"/>
    <mergeCell ref="W14:Z14"/>
    <mergeCell ref="AA14:AD14"/>
    <mergeCell ref="A20:A23"/>
    <mergeCell ref="B20:C23"/>
    <mergeCell ref="D20:D23"/>
    <mergeCell ref="E20:E23"/>
    <mergeCell ref="F20:F23"/>
    <mergeCell ref="A16:A19"/>
    <mergeCell ref="B16:C19"/>
    <mergeCell ref="D16:D19"/>
    <mergeCell ref="E16:E19"/>
    <mergeCell ref="F16:F19"/>
    <mergeCell ref="A28:A31"/>
    <mergeCell ref="B28:C31"/>
    <mergeCell ref="D28:D31"/>
    <mergeCell ref="E28:E31"/>
    <mergeCell ref="F28:F31"/>
    <mergeCell ref="A24:A27"/>
    <mergeCell ref="B24:C27"/>
    <mergeCell ref="D24:D27"/>
    <mergeCell ref="E24:E27"/>
    <mergeCell ref="F24:F27"/>
    <mergeCell ref="V34:V35"/>
    <mergeCell ref="T37:AD37"/>
    <mergeCell ref="A38:Q42"/>
    <mergeCell ref="T38:V38"/>
    <mergeCell ref="X38:Y38"/>
    <mergeCell ref="AB38:AC38"/>
    <mergeCell ref="T39:V40"/>
    <mergeCell ref="W39:W40"/>
    <mergeCell ref="X39:Z39"/>
    <mergeCell ref="AA39:AA40"/>
    <mergeCell ref="P32:Q35"/>
    <mergeCell ref="R32:S32"/>
    <mergeCell ref="R33:S33"/>
    <mergeCell ref="R34:S35"/>
    <mergeCell ref="T34:T35"/>
    <mergeCell ref="U34:U35"/>
    <mergeCell ref="AB39:AD39"/>
    <mergeCell ref="X40:Y40"/>
    <mergeCell ref="AB40:AC40"/>
    <mergeCell ref="T42:AD42"/>
    <mergeCell ref="T43:V43"/>
    <mergeCell ref="X43:Y43"/>
    <mergeCell ref="AB43:AC43"/>
    <mergeCell ref="T44:V45"/>
    <mergeCell ref="W44:W45"/>
    <mergeCell ref="X44:Z44"/>
    <mergeCell ref="AA44:AA45"/>
    <mergeCell ref="AB44:AD44"/>
    <mergeCell ref="X45:Y45"/>
    <mergeCell ref="AB45:AC45"/>
  </mergeCells>
  <phoneticPr fontId="4"/>
  <conditionalFormatting sqref="A16:B16">
    <cfRule type="containsBlanks" dxfId="66" priority="16" stopIfTrue="1">
      <formula>LEN(TRIM(A16))=0</formula>
    </cfRule>
  </conditionalFormatting>
  <conditionalFormatting sqref="A20:B20">
    <cfRule type="containsBlanks" dxfId="65" priority="13" stopIfTrue="1">
      <formula>LEN(TRIM(A20))=0</formula>
    </cfRule>
  </conditionalFormatting>
  <conditionalFormatting sqref="A24:B24">
    <cfRule type="containsBlanks" dxfId="64" priority="12" stopIfTrue="1">
      <formula>LEN(TRIM(A24))=0</formula>
    </cfRule>
  </conditionalFormatting>
  <conditionalFormatting sqref="A28:B28">
    <cfRule type="containsBlanks" dxfId="63" priority="11" stopIfTrue="1">
      <formula>LEN(TRIM(A28))=0</formula>
    </cfRule>
  </conditionalFormatting>
  <conditionalFormatting sqref="B7:B8 F8:G8">
    <cfRule type="containsBlanks" dxfId="62" priority="1" stopIfTrue="1">
      <formula>LEN(TRIM(B7))=0</formula>
    </cfRule>
  </conditionalFormatting>
  <conditionalFormatting sqref="B10:B11 D10:D11">
    <cfRule type="containsBlanks" dxfId="61" priority="14" stopIfTrue="1">
      <formula>LEN(TRIM(B10))=0</formula>
    </cfRule>
  </conditionalFormatting>
  <conditionalFormatting sqref="B9:G9 F10">
    <cfRule type="containsBlanks" dxfId="60" priority="17" stopIfTrue="1">
      <formula>LEN(TRIM(B9))=0</formula>
    </cfRule>
  </conditionalFormatting>
  <conditionalFormatting sqref="D16:F31">
    <cfRule type="containsBlanks" dxfId="59" priority="15" stopIfTrue="1">
      <formula>LEN(TRIM(D16))=0</formula>
    </cfRule>
  </conditionalFormatting>
  <conditionalFormatting sqref="H16:S18">
    <cfRule type="containsBlanks" dxfId="58" priority="10">
      <formula>LEN(TRIM(H16))=0</formula>
    </cfRule>
  </conditionalFormatting>
  <conditionalFormatting sqref="H20:S22">
    <cfRule type="containsBlanks" dxfId="57" priority="9">
      <formula>LEN(TRIM(H20))=0</formula>
    </cfRule>
  </conditionalFormatting>
  <conditionalFormatting sqref="H24:S26">
    <cfRule type="containsBlanks" dxfId="56" priority="8">
      <formula>LEN(TRIM(H24))=0</formula>
    </cfRule>
  </conditionalFormatting>
  <conditionalFormatting sqref="K8:L9">
    <cfRule type="expression" dxfId="55" priority="2">
      <formula>IF($AI$17="入力不可",TRUE,FALSE)</formula>
    </cfRule>
  </conditionalFormatting>
  <conditionalFormatting sqref="U16:V18">
    <cfRule type="containsBlanks" dxfId="54" priority="7">
      <formula>LEN(TRIM(U16))=0</formula>
    </cfRule>
  </conditionalFormatting>
  <conditionalFormatting sqref="U20:V22">
    <cfRule type="containsBlanks" dxfId="53" priority="6">
      <formula>LEN(TRIM(U20))=0</formula>
    </cfRule>
  </conditionalFormatting>
  <conditionalFormatting sqref="U24:V26">
    <cfRule type="containsBlanks" dxfId="52" priority="5">
      <formula>LEN(TRIM(U24))=0</formula>
    </cfRule>
  </conditionalFormatting>
  <conditionalFormatting sqref="U28:V30">
    <cfRule type="containsBlanks" dxfId="51" priority="4">
      <formula>LEN(TRIM(U28))=0</formula>
    </cfRule>
  </conditionalFormatting>
  <conditionalFormatting sqref="W17:AD18 W21:AD22 W25:AD26 W29:AD30">
    <cfRule type="containsBlanks" dxfId="50" priority="3">
      <formula>LEN(TRIM(W17))=0</formula>
    </cfRule>
  </conditionalFormatting>
  <dataValidations count="7">
    <dataValidation type="list" allowBlank="1" showInputMessage="1" showErrorMessage="1" sqref="G8" xr:uid="{F8CC06F2-CDB5-482A-B213-ECEC39C87C2B}">
      <formula1>"第１種,第２種,第３種,第４種,第５種"</formula1>
    </dataValidation>
    <dataValidation type="list" allowBlank="1" showInputMessage="1" showErrorMessage="1" errorTitle="！入力不要！" error="地域種別が第３種、第４種及び第５種に該当する場合は入力不要です。" sqref="F16:F19" xr:uid="{060940F7-ADC6-47F7-8BFB-A72A7007D370}">
      <formula1>"第1種,第2種,第3種,第4種,第5種"</formula1>
    </dataValidation>
    <dataValidation type="custom" allowBlank="1" showInputMessage="1" showErrorMessage="1" sqref="K8:L9" xr:uid="{34B97751-677C-4A95-B907-420937B729F2}">
      <formula1>IF($AI$17="入力不可",FALSE,TRUE)</formula1>
    </dataValidation>
    <dataValidation type="list" allowBlank="1" showInputMessage="1" showErrorMessage="1" sqref="F20:F31" xr:uid="{08D8A3CB-DDE2-404D-8085-78AFBA805859}">
      <formula1>"第1種,第2種,第3種,第4種,第5種"</formula1>
    </dataValidation>
    <dataValidation type="list" allowBlank="1" showInputMessage="1" sqref="H16:S16 H20:S20 H24:S24 H28:S28" xr:uid="{8131DB57-72A5-44F4-A3EC-BDDBD758D41C}">
      <formula1>"→,内,救,地,外,小,産,麻,精,選"</formula1>
    </dataValidation>
    <dataValidation allowBlank="1" showErrorMessage="1" sqref="A16:A31" xr:uid="{1E308C65-0AE3-4101-9750-C50A78C3D906}"/>
    <dataValidation allowBlank="1" showInputMessage="1" showErrorMessage="1" prompt="宿日直と_x000a_オンコールを合わせ_x000a_４回まで" sqref="H19:S19 H23:S23 H27:S27 H31:S31" xr:uid="{2B8A8455-530D-47EE-A74B-7FB84230328C}"/>
  </dataValidations>
  <printOptions horizontalCentered="1"/>
  <pageMargins left="0.23622047244094491" right="0.23622047244094491" top="0.74803149606299213" bottom="0.74803149606299213" header="0.31496062992125984" footer="0.31496062992125984"/>
  <pageSetup paperSize="9" scale="51" orientation="landscape" blackAndWhite="1" errors="blank"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1B49C-0C9F-4914-99A5-AE6760C7D31E}">
  <sheetPr>
    <tabColor rgb="FFFFC000"/>
    <pageSetUpPr fitToPage="1"/>
  </sheetPr>
  <dimension ref="A1:G35"/>
  <sheetViews>
    <sheetView showZeros="0" view="pageBreakPreview" zoomScaleNormal="100" zoomScaleSheetLayoutView="100" workbookViewId="0">
      <selection activeCell="F34" sqref="F34"/>
    </sheetView>
  </sheetViews>
  <sheetFormatPr defaultRowHeight="15" customHeight="1"/>
  <cols>
    <col min="1" max="1" width="25.625" style="12" customWidth="1"/>
    <col min="2" max="2" width="12.25" style="13" bestFit="1" customWidth="1"/>
    <col min="3" max="3" width="9.375" style="13" bestFit="1" customWidth="1"/>
    <col min="4" max="4" width="3.625" style="12" customWidth="1"/>
    <col min="5" max="5" width="9.375" style="13" customWidth="1"/>
    <col min="6" max="6" width="8" style="13" customWidth="1"/>
    <col min="7" max="7" width="22.625" style="12" customWidth="1"/>
    <col min="8" max="256" width="9" style="12"/>
    <col min="257" max="257" width="25.625" style="12" customWidth="1"/>
    <col min="258" max="258" width="12.625" style="12" customWidth="1"/>
    <col min="259" max="259" width="9.375" style="12" bestFit="1" customWidth="1"/>
    <col min="260" max="260" width="3.625" style="12" customWidth="1"/>
    <col min="261" max="261" width="9.375" style="12" customWidth="1"/>
    <col min="262" max="262" width="6.375" style="12" customWidth="1"/>
    <col min="263" max="263" width="22.625" style="12" customWidth="1"/>
    <col min="264" max="512" width="9" style="12"/>
    <col min="513" max="513" width="25.625" style="12" customWidth="1"/>
    <col min="514" max="514" width="12.625" style="12" customWidth="1"/>
    <col min="515" max="515" width="9.375" style="12" bestFit="1" customWidth="1"/>
    <col min="516" max="516" width="3.625" style="12" customWidth="1"/>
    <col min="517" max="517" width="9.375" style="12" customWidth="1"/>
    <col min="518" max="518" width="6.375" style="12" customWidth="1"/>
    <col min="519" max="519" width="22.625" style="12" customWidth="1"/>
    <col min="520" max="768" width="9" style="12"/>
    <col min="769" max="769" width="25.625" style="12" customWidth="1"/>
    <col min="770" max="770" width="12.625" style="12" customWidth="1"/>
    <col min="771" max="771" width="9.375" style="12" bestFit="1" customWidth="1"/>
    <col min="772" max="772" width="3.625" style="12" customWidth="1"/>
    <col min="773" max="773" width="9.375" style="12" customWidth="1"/>
    <col min="774" max="774" width="6.375" style="12" customWidth="1"/>
    <col min="775" max="775" width="22.625" style="12" customWidth="1"/>
    <col min="776" max="1024" width="9" style="12"/>
    <col min="1025" max="1025" width="25.625" style="12" customWidth="1"/>
    <col min="1026" max="1026" width="12.625" style="12" customWidth="1"/>
    <col min="1027" max="1027" width="9.375" style="12" bestFit="1" customWidth="1"/>
    <col min="1028" max="1028" width="3.625" style="12" customWidth="1"/>
    <col min="1029" max="1029" width="9.375" style="12" customWidth="1"/>
    <col min="1030" max="1030" width="6.375" style="12" customWidth="1"/>
    <col min="1031" max="1031" width="22.625" style="12" customWidth="1"/>
    <col min="1032" max="1280" width="9" style="12"/>
    <col min="1281" max="1281" width="25.625" style="12" customWidth="1"/>
    <col min="1282" max="1282" width="12.625" style="12" customWidth="1"/>
    <col min="1283" max="1283" width="9.375" style="12" bestFit="1" customWidth="1"/>
    <col min="1284" max="1284" width="3.625" style="12" customWidth="1"/>
    <col min="1285" max="1285" width="9.375" style="12" customWidth="1"/>
    <col min="1286" max="1286" width="6.375" style="12" customWidth="1"/>
    <col min="1287" max="1287" width="22.625" style="12" customWidth="1"/>
    <col min="1288" max="1536" width="9" style="12"/>
    <col min="1537" max="1537" width="25.625" style="12" customWidth="1"/>
    <col min="1538" max="1538" width="12.625" style="12" customWidth="1"/>
    <col min="1539" max="1539" width="9.375" style="12" bestFit="1" customWidth="1"/>
    <col min="1540" max="1540" width="3.625" style="12" customWidth="1"/>
    <col min="1541" max="1541" width="9.375" style="12" customWidth="1"/>
    <col min="1542" max="1542" width="6.375" style="12" customWidth="1"/>
    <col min="1543" max="1543" width="22.625" style="12" customWidth="1"/>
    <col min="1544" max="1792" width="9" style="12"/>
    <col min="1793" max="1793" width="25.625" style="12" customWidth="1"/>
    <col min="1794" max="1794" width="12.625" style="12" customWidth="1"/>
    <col min="1795" max="1795" width="9.375" style="12" bestFit="1" customWidth="1"/>
    <col min="1796" max="1796" width="3.625" style="12" customWidth="1"/>
    <col min="1797" max="1797" width="9.375" style="12" customWidth="1"/>
    <col min="1798" max="1798" width="6.375" style="12" customWidth="1"/>
    <col min="1799" max="1799" width="22.625" style="12" customWidth="1"/>
    <col min="1800" max="2048" width="9" style="12"/>
    <col min="2049" max="2049" width="25.625" style="12" customWidth="1"/>
    <col min="2050" max="2050" width="12.625" style="12" customWidth="1"/>
    <col min="2051" max="2051" width="9.375" style="12" bestFit="1" customWidth="1"/>
    <col min="2052" max="2052" width="3.625" style="12" customWidth="1"/>
    <col min="2053" max="2053" width="9.375" style="12" customWidth="1"/>
    <col min="2054" max="2054" width="6.375" style="12" customWidth="1"/>
    <col min="2055" max="2055" width="22.625" style="12" customWidth="1"/>
    <col min="2056" max="2304" width="9" style="12"/>
    <col min="2305" max="2305" width="25.625" style="12" customWidth="1"/>
    <col min="2306" max="2306" width="12.625" style="12" customWidth="1"/>
    <col min="2307" max="2307" width="9.375" style="12" bestFit="1" customWidth="1"/>
    <col min="2308" max="2308" width="3.625" style="12" customWidth="1"/>
    <col min="2309" max="2309" width="9.375" style="12" customWidth="1"/>
    <col min="2310" max="2310" width="6.375" style="12" customWidth="1"/>
    <col min="2311" max="2311" width="22.625" style="12" customWidth="1"/>
    <col min="2312" max="2560" width="9" style="12"/>
    <col min="2561" max="2561" width="25.625" style="12" customWidth="1"/>
    <col min="2562" max="2562" width="12.625" style="12" customWidth="1"/>
    <col min="2563" max="2563" width="9.375" style="12" bestFit="1" customWidth="1"/>
    <col min="2564" max="2564" width="3.625" style="12" customWidth="1"/>
    <col min="2565" max="2565" width="9.375" style="12" customWidth="1"/>
    <col min="2566" max="2566" width="6.375" style="12" customWidth="1"/>
    <col min="2567" max="2567" width="22.625" style="12" customWidth="1"/>
    <col min="2568" max="2816" width="9" style="12"/>
    <col min="2817" max="2817" width="25.625" style="12" customWidth="1"/>
    <col min="2818" max="2818" width="12.625" style="12" customWidth="1"/>
    <col min="2819" max="2819" width="9.375" style="12" bestFit="1" customWidth="1"/>
    <col min="2820" max="2820" width="3.625" style="12" customWidth="1"/>
    <col min="2821" max="2821" width="9.375" style="12" customWidth="1"/>
    <col min="2822" max="2822" width="6.375" style="12" customWidth="1"/>
    <col min="2823" max="2823" width="22.625" style="12" customWidth="1"/>
    <col min="2824" max="3072" width="9" style="12"/>
    <col min="3073" max="3073" width="25.625" style="12" customWidth="1"/>
    <col min="3074" max="3074" width="12.625" style="12" customWidth="1"/>
    <col min="3075" max="3075" width="9.375" style="12" bestFit="1" customWidth="1"/>
    <col min="3076" max="3076" width="3.625" style="12" customWidth="1"/>
    <col min="3077" max="3077" width="9.375" style="12" customWidth="1"/>
    <col min="3078" max="3078" width="6.375" style="12" customWidth="1"/>
    <col min="3079" max="3079" width="22.625" style="12" customWidth="1"/>
    <col min="3080" max="3328" width="9" style="12"/>
    <col min="3329" max="3329" width="25.625" style="12" customWidth="1"/>
    <col min="3330" max="3330" width="12.625" style="12" customWidth="1"/>
    <col min="3331" max="3331" width="9.375" style="12" bestFit="1" customWidth="1"/>
    <col min="3332" max="3332" width="3.625" style="12" customWidth="1"/>
    <col min="3333" max="3333" width="9.375" style="12" customWidth="1"/>
    <col min="3334" max="3334" width="6.375" style="12" customWidth="1"/>
    <col min="3335" max="3335" width="22.625" style="12" customWidth="1"/>
    <col min="3336" max="3584" width="9" style="12"/>
    <col min="3585" max="3585" width="25.625" style="12" customWidth="1"/>
    <col min="3586" max="3586" width="12.625" style="12" customWidth="1"/>
    <col min="3587" max="3587" width="9.375" style="12" bestFit="1" customWidth="1"/>
    <col min="3588" max="3588" width="3.625" style="12" customWidth="1"/>
    <col min="3589" max="3589" width="9.375" style="12" customWidth="1"/>
    <col min="3590" max="3590" width="6.375" style="12" customWidth="1"/>
    <col min="3591" max="3591" width="22.625" style="12" customWidth="1"/>
    <col min="3592" max="3840" width="9" style="12"/>
    <col min="3841" max="3841" width="25.625" style="12" customWidth="1"/>
    <col min="3842" max="3842" width="12.625" style="12" customWidth="1"/>
    <col min="3843" max="3843" width="9.375" style="12" bestFit="1" customWidth="1"/>
    <col min="3844" max="3844" width="3.625" style="12" customWidth="1"/>
    <col min="3845" max="3845" width="9.375" style="12" customWidth="1"/>
    <col min="3846" max="3846" width="6.375" style="12" customWidth="1"/>
    <col min="3847" max="3847" width="22.625" style="12" customWidth="1"/>
    <col min="3848" max="4096" width="9" style="12"/>
    <col min="4097" max="4097" width="25.625" style="12" customWidth="1"/>
    <col min="4098" max="4098" width="12.625" style="12" customWidth="1"/>
    <col min="4099" max="4099" width="9.375" style="12" bestFit="1" customWidth="1"/>
    <col min="4100" max="4100" width="3.625" style="12" customWidth="1"/>
    <col min="4101" max="4101" width="9.375" style="12" customWidth="1"/>
    <col min="4102" max="4102" width="6.375" style="12" customWidth="1"/>
    <col min="4103" max="4103" width="22.625" style="12" customWidth="1"/>
    <col min="4104" max="4352" width="9" style="12"/>
    <col min="4353" max="4353" width="25.625" style="12" customWidth="1"/>
    <col min="4354" max="4354" width="12.625" style="12" customWidth="1"/>
    <col min="4355" max="4355" width="9.375" style="12" bestFit="1" customWidth="1"/>
    <col min="4356" max="4356" width="3.625" style="12" customWidth="1"/>
    <col min="4357" max="4357" width="9.375" style="12" customWidth="1"/>
    <col min="4358" max="4358" width="6.375" style="12" customWidth="1"/>
    <col min="4359" max="4359" width="22.625" style="12" customWidth="1"/>
    <col min="4360" max="4608" width="9" style="12"/>
    <col min="4609" max="4609" width="25.625" style="12" customWidth="1"/>
    <col min="4610" max="4610" width="12.625" style="12" customWidth="1"/>
    <col min="4611" max="4611" width="9.375" style="12" bestFit="1" customWidth="1"/>
    <col min="4612" max="4612" width="3.625" style="12" customWidth="1"/>
    <col min="4613" max="4613" width="9.375" style="12" customWidth="1"/>
    <col min="4614" max="4614" width="6.375" style="12" customWidth="1"/>
    <col min="4615" max="4615" width="22.625" style="12" customWidth="1"/>
    <col min="4616" max="4864" width="9" style="12"/>
    <col min="4865" max="4865" width="25.625" style="12" customWidth="1"/>
    <col min="4866" max="4866" width="12.625" style="12" customWidth="1"/>
    <col min="4867" max="4867" width="9.375" style="12" bestFit="1" customWidth="1"/>
    <col min="4868" max="4868" width="3.625" style="12" customWidth="1"/>
    <col min="4869" max="4869" width="9.375" style="12" customWidth="1"/>
    <col min="4870" max="4870" width="6.375" style="12" customWidth="1"/>
    <col min="4871" max="4871" width="22.625" style="12" customWidth="1"/>
    <col min="4872" max="5120" width="9" style="12"/>
    <col min="5121" max="5121" width="25.625" style="12" customWidth="1"/>
    <col min="5122" max="5122" width="12.625" style="12" customWidth="1"/>
    <col min="5123" max="5123" width="9.375" style="12" bestFit="1" customWidth="1"/>
    <col min="5124" max="5124" width="3.625" style="12" customWidth="1"/>
    <col min="5125" max="5125" width="9.375" style="12" customWidth="1"/>
    <col min="5126" max="5126" width="6.375" style="12" customWidth="1"/>
    <col min="5127" max="5127" width="22.625" style="12" customWidth="1"/>
    <col min="5128" max="5376" width="9" style="12"/>
    <col min="5377" max="5377" width="25.625" style="12" customWidth="1"/>
    <col min="5378" max="5378" width="12.625" style="12" customWidth="1"/>
    <col min="5379" max="5379" width="9.375" style="12" bestFit="1" customWidth="1"/>
    <col min="5380" max="5380" width="3.625" style="12" customWidth="1"/>
    <col min="5381" max="5381" width="9.375" style="12" customWidth="1"/>
    <col min="5382" max="5382" width="6.375" style="12" customWidth="1"/>
    <col min="5383" max="5383" width="22.625" style="12" customWidth="1"/>
    <col min="5384" max="5632" width="9" style="12"/>
    <col min="5633" max="5633" width="25.625" style="12" customWidth="1"/>
    <col min="5634" max="5634" width="12.625" style="12" customWidth="1"/>
    <col min="5635" max="5635" width="9.375" style="12" bestFit="1" customWidth="1"/>
    <col min="5636" max="5636" width="3.625" style="12" customWidth="1"/>
    <col min="5637" max="5637" width="9.375" style="12" customWidth="1"/>
    <col min="5638" max="5638" width="6.375" style="12" customWidth="1"/>
    <col min="5639" max="5639" width="22.625" style="12" customWidth="1"/>
    <col min="5640" max="5888" width="9" style="12"/>
    <col min="5889" max="5889" width="25.625" style="12" customWidth="1"/>
    <col min="5890" max="5890" width="12.625" style="12" customWidth="1"/>
    <col min="5891" max="5891" width="9.375" style="12" bestFit="1" customWidth="1"/>
    <col min="5892" max="5892" width="3.625" style="12" customWidth="1"/>
    <col min="5893" max="5893" width="9.375" style="12" customWidth="1"/>
    <col min="5894" max="5894" width="6.375" style="12" customWidth="1"/>
    <col min="5895" max="5895" width="22.625" style="12" customWidth="1"/>
    <col min="5896" max="6144" width="9" style="12"/>
    <col min="6145" max="6145" width="25.625" style="12" customWidth="1"/>
    <col min="6146" max="6146" width="12.625" style="12" customWidth="1"/>
    <col min="6147" max="6147" width="9.375" style="12" bestFit="1" customWidth="1"/>
    <col min="6148" max="6148" width="3.625" style="12" customWidth="1"/>
    <col min="6149" max="6149" width="9.375" style="12" customWidth="1"/>
    <col min="6150" max="6150" width="6.375" style="12" customWidth="1"/>
    <col min="6151" max="6151" width="22.625" style="12" customWidth="1"/>
    <col min="6152" max="6400" width="9" style="12"/>
    <col min="6401" max="6401" width="25.625" style="12" customWidth="1"/>
    <col min="6402" max="6402" width="12.625" style="12" customWidth="1"/>
    <col min="6403" max="6403" width="9.375" style="12" bestFit="1" customWidth="1"/>
    <col min="6404" max="6404" width="3.625" style="12" customWidth="1"/>
    <col min="6405" max="6405" width="9.375" style="12" customWidth="1"/>
    <col min="6406" max="6406" width="6.375" style="12" customWidth="1"/>
    <col min="6407" max="6407" width="22.625" style="12" customWidth="1"/>
    <col min="6408" max="6656" width="9" style="12"/>
    <col min="6657" max="6657" width="25.625" style="12" customWidth="1"/>
    <col min="6658" max="6658" width="12.625" style="12" customWidth="1"/>
    <col min="6659" max="6659" width="9.375" style="12" bestFit="1" customWidth="1"/>
    <col min="6660" max="6660" width="3.625" style="12" customWidth="1"/>
    <col min="6661" max="6661" width="9.375" style="12" customWidth="1"/>
    <col min="6662" max="6662" width="6.375" style="12" customWidth="1"/>
    <col min="6663" max="6663" width="22.625" style="12" customWidth="1"/>
    <col min="6664" max="6912" width="9" style="12"/>
    <col min="6913" max="6913" width="25.625" style="12" customWidth="1"/>
    <col min="6914" max="6914" width="12.625" style="12" customWidth="1"/>
    <col min="6915" max="6915" width="9.375" style="12" bestFit="1" customWidth="1"/>
    <col min="6916" max="6916" width="3.625" style="12" customWidth="1"/>
    <col min="6917" max="6917" width="9.375" style="12" customWidth="1"/>
    <col min="6918" max="6918" width="6.375" style="12" customWidth="1"/>
    <col min="6919" max="6919" width="22.625" style="12" customWidth="1"/>
    <col min="6920" max="7168" width="9" style="12"/>
    <col min="7169" max="7169" width="25.625" style="12" customWidth="1"/>
    <col min="7170" max="7170" width="12.625" style="12" customWidth="1"/>
    <col min="7171" max="7171" width="9.375" style="12" bestFit="1" customWidth="1"/>
    <col min="7172" max="7172" width="3.625" style="12" customWidth="1"/>
    <col min="7173" max="7173" width="9.375" style="12" customWidth="1"/>
    <col min="7174" max="7174" width="6.375" style="12" customWidth="1"/>
    <col min="7175" max="7175" width="22.625" style="12" customWidth="1"/>
    <col min="7176" max="7424" width="9" style="12"/>
    <col min="7425" max="7425" width="25.625" style="12" customWidth="1"/>
    <col min="7426" max="7426" width="12.625" style="12" customWidth="1"/>
    <col min="7427" max="7427" width="9.375" style="12" bestFit="1" customWidth="1"/>
    <col min="7428" max="7428" width="3.625" style="12" customWidth="1"/>
    <col min="7429" max="7429" width="9.375" style="12" customWidth="1"/>
    <col min="7430" max="7430" width="6.375" style="12" customWidth="1"/>
    <col min="7431" max="7431" width="22.625" style="12" customWidth="1"/>
    <col min="7432" max="7680" width="9" style="12"/>
    <col min="7681" max="7681" width="25.625" style="12" customWidth="1"/>
    <col min="7682" max="7682" width="12.625" style="12" customWidth="1"/>
    <col min="7683" max="7683" width="9.375" style="12" bestFit="1" customWidth="1"/>
    <col min="7684" max="7684" width="3.625" style="12" customWidth="1"/>
    <col min="7685" max="7685" width="9.375" style="12" customWidth="1"/>
    <col min="7686" max="7686" width="6.375" style="12" customWidth="1"/>
    <col min="7687" max="7687" width="22.625" style="12" customWidth="1"/>
    <col min="7688" max="7936" width="9" style="12"/>
    <col min="7937" max="7937" width="25.625" style="12" customWidth="1"/>
    <col min="7938" max="7938" width="12.625" style="12" customWidth="1"/>
    <col min="7939" max="7939" width="9.375" style="12" bestFit="1" customWidth="1"/>
    <col min="7940" max="7940" width="3.625" style="12" customWidth="1"/>
    <col min="7941" max="7941" width="9.375" style="12" customWidth="1"/>
    <col min="7942" max="7942" width="6.375" style="12" customWidth="1"/>
    <col min="7943" max="7943" width="22.625" style="12" customWidth="1"/>
    <col min="7944" max="8192" width="9" style="12"/>
    <col min="8193" max="8193" width="25.625" style="12" customWidth="1"/>
    <col min="8194" max="8194" width="12.625" style="12" customWidth="1"/>
    <col min="8195" max="8195" width="9.375" style="12" bestFit="1" customWidth="1"/>
    <col min="8196" max="8196" width="3.625" style="12" customWidth="1"/>
    <col min="8197" max="8197" width="9.375" style="12" customWidth="1"/>
    <col min="8198" max="8198" width="6.375" style="12" customWidth="1"/>
    <col min="8199" max="8199" width="22.625" style="12" customWidth="1"/>
    <col min="8200" max="8448" width="9" style="12"/>
    <col min="8449" max="8449" width="25.625" style="12" customWidth="1"/>
    <col min="8450" max="8450" width="12.625" style="12" customWidth="1"/>
    <col min="8451" max="8451" width="9.375" style="12" bestFit="1" customWidth="1"/>
    <col min="8452" max="8452" width="3.625" style="12" customWidth="1"/>
    <col min="8453" max="8453" width="9.375" style="12" customWidth="1"/>
    <col min="8454" max="8454" width="6.375" style="12" customWidth="1"/>
    <col min="8455" max="8455" width="22.625" style="12" customWidth="1"/>
    <col min="8456" max="8704" width="9" style="12"/>
    <col min="8705" max="8705" width="25.625" style="12" customWidth="1"/>
    <col min="8706" max="8706" width="12.625" style="12" customWidth="1"/>
    <col min="8707" max="8707" width="9.375" style="12" bestFit="1" customWidth="1"/>
    <col min="8708" max="8708" width="3.625" style="12" customWidth="1"/>
    <col min="8709" max="8709" width="9.375" style="12" customWidth="1"/>
    <col min="8710" max="8710" width="6.375" style="12" customWidth="1"/>
    <col min="8711" max="8711" width="22.625" style="12" customWidth="1"/>
    <col min="8712" max="8960" width="9" style="12"/>
    <col min="8961" max="8961" width="25.625" style="12" customWidth="1"/>
    <col min="8962" max="8962" width="12.625" style="12" customWidth="1"/>
    <col min="8963" max="8963" width="9.375" style="12" bestFit="1" customWidth="1"/>
    <col min="8964" max="8964" width="3.625" style="12" customWidth="1"/>
    <col min="8965" max="8965" width="9.375" style="12" customWidth="1"/>
    <col min="8966" max="8966" width="6.375" style="12" customWidth="1"/>
    <col min="8967" max="8967" width="22.625" style="12" customWidth="1"/>
    <col min="8968" max="9216" width="9" style="12"/>
    <col min="9217" max="9217" width="25.625" style="12" customWidth="1"/>
    <col min="9218" max="9218" width="12.625" style="12" customWidth="1"/>
    <col min="9219" max="9219" width="9.375" style="12" bestFit="1" customWidth="1"/>
    <col min="9220" max="9220" width="3.625" style="12" customWidth="1"/>
    <col min="9221" max="9221" width="9.375" style="12" customWidth="1"/>
    <col min="9222" max="9222" width="6.375" style="12" customWidth="1"/>
    <col min="9223" max="9223" width="22.625" style="12" customWidth="1"/>
    <col min="9224" max="9472" width="9" style="12"/>
    <col min="9473" max="9473" width="25.625" style="12" customWidth="1"/>
    <col min="9474" max="9474" width="12.625" style="12" customWidth="1"/>
    <col min="9475" max="9475" width="9.375" style="12" bestFit="1" customWidth="1"/>
    <col min="9476" max="9476" width="3.625" style="12" customWidth="1"/>
    <col min="9477" max="9477" width="9.375" style="12" customWidth="1"/>
    <col min="9478" max="9478" width="6.375" style="12" customWidth="1"/>
    <col min="9479" max="9479" width="22.625" style="12" customWidth="1"/>
    <col min="9480" max="9728" width="9" style="12"/>
    <col min="9729" max="9729" width="25.625" style="12" customWidth="1"/>
    <col min="9730" max="9730" width="12.625" style="12" customWidth="1"/>
    <col min="9731" max="9731" width="9.375" style="12" bestFit="1" customWidth="1"/>
    <col min="9732" max="9732" width="3.625" style="12" customWidth="1"/>
    <col min="9733" max="9733" width="9.375" style="12" customWidth="1"/>
    <col min="9734" max="9734" width="6.375" style="12" customWidth="1"/>
    <col min="9735" max="9735" width="22.625" style="12" customWidth="1"/>
    <col min="9736" max="9984" width="9" style="12"/>
    <col min="9985" max="9985" width="25.625" style="12" customWidth="1"/>
    <col min="9986" max="9986" width="12.625" style="12" customWidth="1"/>
    <col min="9987" max="9987" width="9.375" style="12" bestFit="1" customWidth="1"/>
    <col min="9988" max="9988" width="3.625" style="12" customWidth="1"/>
    <col min="9989" max="9989" width="9.375" style="12" customWidth="1"/>
    <col min="9990" max="9990" width="6.375" style="12" customWidth="1"/>
    <col min="9991" max="9991" width="22.625" style="12" customWidth="1"/>
    <col min="9992" max="10240" width="9" style="12"/>
    <col min="10241" max="10241" width="25.625" style="12" customWidth="1"/>
    <col min="10242" max="10242" width="12.625" style="12" customWidth="1"/>
    <col min="10243" max="10243" width="9.375" style="12" bestFit="1" customWidth="1"/>
    <col min="10244" max="10244" width="3.625" style="12" customWidth="1"/>
    <col min="10245" max="10245" width="9.375" style="12" customWidth="1"/>
    <col min="10246" max="10246" width="6.375" style="12" customWidth="1"/>
    <col min="10247" max="10247" width="22.625" style="12" customWidth="1"/>
    <col min="10248" max="10496" width="9" style="12"/>
    <col min="10497" max="10497" width="25.625" style="12" customWidth="1"/>
    <col min="10498" max="10498" width="12.625" style="12" customWidth="1"/>
    <col min="10499" max="10499" width="9.375" style="12" bestFit="1" customWidth="1"/>
    <col min="10500" max="10500" width="3.625" style="12" customWidth="1"/>
    <col min="10501" max="10501" width="9.375" style="12" customWidth="1"/>
    <col min="10502" max="10502" width="6.375" style="12" customWidth="1"/>
    <col min="10503" max="10503" width="22.625" style="12" customWidth="1"/>
    <col min="10504" max="10752" width="9" style="12"/>
    <col min="10753" max="10753" width="25.625" style="12" customWidth="1"/>
    <col min="10754" max="10754" width="12.625" style="12" customWidth="1"/>
    <col min="10755" max="10755" width="9.375" style="12" bestFit="1" customWidth="1"/>
    <col min="10756" max="10756" width="3.625" style="12" customWidth="1"/>
    <col min="10757" max="10757" width="9.375" style="12" customWidth="1"/>
    <col min="10758" max="10758" width="6.375" style="12" customWidth="1"/>
    <col min="10759" max="10759" width="22.625" style="12" customWidth="1"/>
    <col min="10760" max="11008" width="9" style="12"/>
    <col min="11009" max="11009" width="25.625" style="12" customWidth="1"/>
    <col min="11010" max="11010" width="12.625" style="12" customWidth="1"/>
    <col min="11011" max="11011" width="9.375" style="12" bestFit="1" customWidth="1"/>
    <col min="11012" max="11012" width="3.625" style="12" customWidth="1"/>
    <col min="11013" max="11013" width="9.375" style="12" customWidth="1"/>
    <col min="11014" max="11014" width="6.375" style="12" customWidth="1"/>
    <col min="11015" max="11015" width="22.625" style="12" customWidth="1"/>
    <col min="11016" max="11264" width="9" style="12"/>
    <col min="11265" max="11265" width="25.625" style="12" customWidth="1"/>
    <col min="11266" max="11266" width="12.625" style="12" customWidth="1"/>
    <col min="11267" max="11267" width="9.375" style="12" bestFit="1" customWidth="1"/>
    <col min="11268" max="11268" width="3.625" style="12" customWidth="1"/>
    <col min="11269" max="11269" width="9.375" style="12" customWidth="1"/>
    <col min="11270" max="11270" width="6.375" style="12" customWidth="1"/>
    <col min="11271" max="11271" width="22.625" style="12" customWidth="1"/>
    <col min="11272" max="11520" width="9" style="12"/>
    <col min="11521" max="11521" width="25.625" style="12" customWidth="1"/>
    <col min="11522" max="11522" width="12.625" style="12" customWidth="1"/>
    <col min="11523" max="11523" width="9.375" style="12" bestFit="1" customWidth="1"/>
    <col min="11524" max="11524" width="3.625" style="12" customWidth="1"/>
    <col min="11525" max="11525" width="9.375" style="12" customWidth="1"/>
    <col min="11526" max="11526" width="6.375" style="12" customWidth="1"/>
    <col min="11527" max="11527" width="22.625" style="12" customWidth="1"/>
    <col min="11528" max="11776" width="9" style="12"/>
    <col min="11777" max="11777" width="25.625" style="12" customWidth="1"/>
    <col min="11778" max="11778" width="12.625" style="12" customWidth="1"/>
    <col min="11779" max="11779" width="9.375" style="12" bestFit="1" customWidth="1"/>
    <col min="11780" max="11780" width="3.625" style="12" customWidth="1"/>
    <col min="11781" max="11781" width="9.375" style="12" customWidth="1"/>
    <col min="11782" max="11782" width="6.375" style="12" customWidth="1"/>
    <col min="11783" max="11783" width="22.625" style="12" customWidth="1"/>
    <col min="11784" max="12032" width="9" style="12"/>
    <col min="12033" max="12033" width="25.625" style="12" customWidth="1"/>
    <col min="12034" max="12034" width="12.625" style="12" customWidth="1"/>
    <col min="12035" max="12035" width="9.375" style="12" bestFit="1" customWidth="1"/>
    <col min="12036" max="12036" width="3.625" style="12" customWidth="1"/>
    <col min="12037" max="12037" width="9.375" style="12" customWidth="1"/>
    <col min="12038" max="12038" width="6.375" style="12" customWidth="1"/>
    <col min="12039" max="12039" width="22.625" style="12" customWidth="1"/>
    <col min="12040" max="12288" width="9" style="12"/>
    <col min="12289" max="12289" width="25.625" style="12" customWidth="1"/>
    <col min="12290" max="12290" width="12.625" style="12" customWidth="1"/>
    <col min="12291" max="12291" width="9.375" style="12" bestFit="1" customWidth="1"/>
    <col min="12292" max="12292" width="3.625" style="12" customWidth="1"/>
    <col min="12293" max="12293" width="9.375" style="12" customWidth="1"/>
    <col min="12294" max="12294" width="6.375" style="12" customWidth="1"/>
    <col min="12295" max="12295" width="22.625" style="12" customWidth="1"/>
    <col min="12296" max="12544" width="9" style="12"/>
    <col min="12545" max="12545" width="25.625" style="12" customWidth="1"/>
    <col min="12546" max="12546" width="12.625" style="12" customWidth="1"/>
    <col min="12547" max="12547" width="9.375" style="12" bestFit="1" customWidth="1"/>
    <col min="12548" max="12548" width="3.625" style="12" customWidth="1"/>
    <col min="12549" max="12549" width="9.375" style="12" customWidth="1"/>
    <col min="12550" max="12550" width="6.375" style="12" customWidth="1"/>
    <col min="12551" max="12551" width="22.625" style="12" customWidth="1"/>
    <col min="12552" max="12800" width="9" style="12"/>
    <col min="12801" max="12801" width="25.625" style="12" customWidth="1"/>
    <col min="12802" max="12802" width="12.625" style="12" customWidth="1"/>
    <col min="12803" max="12803" width="9.375" style="12" bestFit="1" customWidth="1"/>
    <col min="12804" max="12804" width="3.625" style="12" customWidth="1"/>
    <col min="12805" max="12805" width="9.375" style="12" customWidth="1"/>
    <col min="12806" max="12806" width="6.375" style="12" customWidth="1"/>
    <col min="12807" max="12807" width="22.625" style="12" customWidth="1"/>
    <col min="12808" max="13056" width="9" style="12"/>
    <col min="13057" max="13057" width="25.625" style="12" customWidth="1"/>
    <col min="13058" max="13058" width="12.625" style="12" customWidth="1"/>
    <col min="13059" max="13059" width="9.375" style="12" bestFit="1" customWidth="1"/>
    <col min="13060" max="13060" width="3.625" style="12" customWidth="1"/>
    <col min="13061" max="13061" width="9.375" style="12" customWidth="1"/>
    <col min="13062" max="13062" width="6.375" style="12" customWidth="1"/>
    <col min="13063" max="13063" width="22.625" style="12" customWidth="1"/>
    <col min="13064" max="13312" width="9" style="12"/>
    <col min="13313" max="13313" width="25.625" style="12" customWidth="1"/>
    <col min="13314" max="13314" width="12.625" style="12" customWidth="1"/>
    <col min="13315" max="13315" width="9.375" style="12" bestFit="1" customWidth="1"/>
    <col min="13316" max="13316" width="3.625" style="12" customWidth="1"/>
    <col min="13317" max="13317" width="9.375" style="12" customWidth="1"/>
    <col min="13318" max="13318" width="6.375" style="12" customWidth="1"/>
    <col min="13319" max="13319" width="22.625" style="12" customWidth="1"/>
    <col min="13320" max="13568" width="9" style="12"/>
    <col min="13569" max="13569" width="25.625" style="12" customWidth="1"/>
    <col min="13570" max="13570" width="12.625" style="12" customWidth="1"/>
    <col min="13571" max="13571" width="9.375" style="12" bestFit="1" customWidth="1"/>
    <col min="13572" max="13572" width="3.625" style="12" customWidth="1"/>
    <col min="13573" max="13573" width="9.375" style="12" customWidth="1"/>
    <col min="13574" max="13574" width="6.375" style="12" customWidth="1"/>
    <col min="13575" max="13575" width="22.625" style="12" customWidth="1"/>
    <col min="13576" max="13824" width="9" style="12"/>
    <col min="13825" max="13825" width="25.625" style="12" customWidth="1"/>
    <col min="13826" max="13826" width="12.625" style="12" customWidth="1"/>
    <col min="13827" max="13827" width="9.375" style="12" bestFit="1" customWidth="1"/>
    <col min="13828" max="13828" width="3.625" style="12" customWidth="1"/>
    <col min="13829" max="13829" width="9.375" style="12" customWidth="1"/>
    <col min="13830" max="13830" width="6.375" style="12" customWidth="1"/>
    <col min="13831" max="13831" width="22.625" style="12" customWidth="1"/>
    <col min="13832" max="14080" width="9" style="12"/>
    <col min="14081" max="14081" width="25.625" style="12" customWidth="1"/>
    <col min="14082" max="14082" width="12.625" style="12" customWidth="1"/>
    <col min="14083" max="14083" width="9.375" style="12" bestFit="1" customWidth="1"/>
    <col min="14084" max="14084" width="3.625" style="12" customWidth="1"/>
    <col min="14085" max="14085" width="9.375" style="12" customWidth="1"/>
    <col min="14086" max="14086" width="6.375" style="12" customWidth="1"/>
    <col min="14087" max="14087" width="22.625" style="12" customWidth="1"/>
    <col min="14088" max="14336" width="9" style="12"/>
    <col min="14337" max="14337" width="25.625" style="12" customWidth="1"/>
    <col min="14338" max="14338" width="12.625" style="12" customWidth="1"/>
    <col min="14339" max="14339" width="9.375" style="12" bestFit="1" customWidth="1"/>
    <col min="14340" max="14340" width="3.625" style="12" customWidth="1"/>
    <col min="14341" max="14341" width="9.375" style="12" customWidth="1"/>
    <col min="14342" max="14342" width="6.375" style="12" customWidth="1"/>
    <col min="14343" max="14343" width="22.625" style="12" customWidth="1"/>
    <col min="14344" max="14592" width="9" style="12"/>
    <col min="14593" max="14593" width="25.625" style="12" customWidth="1"/>
    <col min="14594" max="14594" width="12.625" style="12" customWidth="1"/>
    <col min="14595" max="14595" width="9.375" style="12" bestFit="1" customWidth="1"/>
    <col min="14596" max="14596" width="3.625" style="12" customWidth="1"/>
    <col min="14597" max="14597" width="9.375" style="12" customWidth="1"/>
    <col min="14598" max="14598" width="6.375" style="12" customWidth="1"/>
    <col min="14599" max="14599" width="22.625" style="12" customWidth="1"/>
    <col min="14600" max="14848" width="9" style="12"/>
    <col min="14849" max="14849" width="25.625" style="12" customWidth="1"/>
    <col min="14850" max="14850" width="12.625" style="12" customWidth="1"/>
    <col min="14851" max="14851" width="9.375" style="12" bestFit="1" customWidth="1"/>
    <col min="14852" max="14852" width="3.625" style="12" customWidth="1"/>
    <col min="14853" max="14853" width="9.375" style="12" customWidth="1"/>
    <col min="14854" max="14854" width="6.375" style="12" customWidth="1"/>
    <col min="14855" max="14855" width="22.625" style="12" customWidth="1"/>
    <col min="14856" max="15104" width="9" style="12"/>
    <col min="15105" max="15105" width="25.625" style="12" customWidth="1"/>
    <col min="15106" max="15106" width="12.625" style="12" customWidth="1"/>
    <col min="15107" max="15107" width="9.375" style="12" bestFit="1" customWidth="1"/>
    <col min="15108" max="15108" width="3.625" style="12" customWidth="1"/>
    <col min="15109" max="15109" width="9.375" style="12" customWidth="1"/>
    <col min="15110" max="15110" width="6.375" style="12" customWidth="1"/>
    <col min="15111" max="15111" width="22.625" style="12" customWidth="1"/>
    <col min="15112" max="15360" width="9" style="12"/>
    <col min="15361" max="15361" width="25.625" style="12" customWidth="1"/>
    <col min="15362" max="15362" width="12.625" style="12" customWidth="1"/>
    <col min="15363" max="15363" width="9.375" style="12" bestFit="1" customWidth="1"/>
    <col min="15364" max="15364" width="3.625" style="12" customWidth="1"/>
    <col min="15365" max="15365" width="9.375" style="12" customWidth="1"/>
    <col min="15366" max="15366" width="6.375" style="12" customWidth="1"/>
    <col min="15367" max="15367" width="22.625" style="12" customWidth="1"/>
    <col min="15368" max="15616" width="9" style="12"/>
    <col min="15617" max="15617" width="25.625" style="12" customWidth="1"/>
    <col min="15618" max="15618" width="12.625" style="12" customWidth="1"/>
    <col min="15619" max="15619" width="9.375" style="12" bestFit="1" customWidth="1"/>
    <col min="15620" max="15620" width="3.625" style="12" customWidth="1"/>
    <col min="15621" max="15621" width="9.375" style="12" customWidth="1"/>
    <col min="15622" max="15622" width="6.375" style="12" customWidth="1"/>
    <col min="15623" max="15623" width="22.625" style="12" customWidth="1"/>
    <col min="15624" max="15872" width="9" style="12"/>
    <col min="15873" max="15873" width="25.625" style="12" customWidth="1"/>
    <col min="15874" max="15874" width="12.625" style="12" customWidth="1"/>
    <col min="15875" max="15875" width="9.375" style="12" bestFit="1" customWidth="1"/>
    <col min="15876" max="15876" width="3.625" style="12" customWidth="1"/>
    <col min="15877" max="15877" width="9.375" style="12" customWidth="1"/>
    <col min="15878" max="15878" width="6.375" style="12" customWidth="1"/>
    <col min="15879" max="15879" width="22.625" style="12" customWidth="1"/>
    <col min="15880" max="16128" width="9" style="12"/>
    <col min="16129" max="16129" width="25.625" style="12" customWidth="1"/>
    <col min="16130" max="16130" width="12.625" style="12" customWidth="1"/>
    <col min="16131" max="16131" width="9.375" style="12" bestFit="1" customWidth="1"/>
    <col min="16132" max="16132" width="3.625" style="12" customWidth="1"/>
    <col min="16133" max="16133" width="9.375" style="12" customWidth="1"/>
    <col min="16134" max="16134" width="6.375" style="12" customWidth="1"/>
    <col min="16135" max="16135" width="22.625" style="12" customWidth="1"/>
    <col min="16136" max="16384" width="9" style="12"/>
  </cols>
  <sheetData>
    <row r="1" spans="1:7" ht="15" customHeight="1">
      <c r="A1" s="12" t="s">
        <v>721</v>
      </c>
    </row>
    <row r="3" spans="1:7" ht="20.25" customHeight="1">
      <c r="A3" s="120" t="s">
        <v>722</v>
      </c>
      <c r="B3" s="699"/>
    </row>
    <row r="5" spans="1:7" ht="15" customHeight="1">
      <c r="A5" s="700" t="s">
        <v>335</v>
      </c>
      <c r="B5" s="701" t="s">
        <v>336</v>
      </c>
      <c r="C5" s="1401" t="s">
        <v>337</v>
      </c>
      <c r="D5" s="1402"/>
      <c r="E5" s="1403"/>
      <c r="F5" s="702" t="s">
        <v>338</v>
      </c>
      <c r="G5" s="701" t="s">
        <v>339</v>
      </c>
    </row>
    <row r="6" spans="1:7" ht="15" customHeight="1">
      <c r="A6" s="703"/>
      <c r="B6" s="704"/>
      <c r="C6" s="705"/>
      <c r="D6" s="706"/>
      <c r="E6" s="707"/>
      <c r="F6" s="704"/>
      <c r="G6" s="703"/>
    </row>
    <row r="7" spans="1:7" ht="15" customHeight="1">
      <c r="A7" s="708"/>
      <c r="B7" s="709"/>
      <c r="C7" s="710"/>
      <c r="D7" s="13"/>
      <c r="E7" s="711"/>
      <c r="F7" s="709"/>
      <c r="G7" s="708"/>
    </row>
    <row r="8" spans="1:7" ht="15" customHeight="1">
      <c r="A8" s="708"/>
      <c r="B8" s="709"/>
      <c r="C8" s="712"/>
      <c r="D8" s="13"/>
      <c r="E8" s="713"/>
      <c r="F8" s="709"/>
      <c r="G8" s="708"/>
    </row>
    <row r="9" spans="1:7" ht="15" customHeight="1">
      <c r="A9" s="708"/>
      <c r="B9" s="709"/>
      <c r="C9" s="710"/>
      <c r="D9" s="13"/>
      <c r="E9" s="711"/>
      <c r="F9" s="709"/>
      <c r="G9" s="708"/>
    </row>
    <row r="10" spans="1:7" ht="15" customHeight="1">
      <c r="A10" s="708"/>
      <c r="B10" s="709"/>
      <c r="C10" s="714"/>
      <c r="D10" s="13"/>
      <c r="E10" s="715"/>
      <c r="F10" s="709"/>
      <c r="G10" s="708"/>
    </row>
    <row r="11" spans="1:7" ht="15" customHeight="1">
      <c r="A11" s="708"/>
      <c r="B11" s="709"/>
      <c r="C11" s="710"/>
      <c r="D11" s="13"/>
      <c r="E11" s="711"/>
      <c r="F11" s="709"/>
      <c r="G11" s="708"/>
    </row>
    <row r="12" spans="1:7" ht="15" customHeight="1">
      <c r="A12" s="708"/>
      <c r="B12" s="709"/>
      <c r="C12" s="712"/>
      <c r="D12" s="13"/>
      <c r="E12" s="713"/>
      <c r="F12" s="709"/>
      <c r="G12" s="708"/>
    </row>
    <row r="13" spans="1:7" ht="15" customHeight="1">
      <c r="A13" s="708"/>
      <c r="B13" s="709"/>
      <c r="C13" s="712"/>
      <c r="D13" s="13"/>
      <c r="E13" s="713"/>
      <c r="F13" s="709"/>
      <c r="G13" s="708"/>
    </row>
    <row r="14" spans="1:7" ht="15" customHeight="1">
      <c r="A14" s="708"/>
      <c r="B14" s="709"/>
      <c r="C14" s="712"/>
      <c r="D14" s="13"/>
      <c r="E14" s="713"/>
      <c r="F14" s="709"/>
      <c r="G14" s="708"/>
    </row>
    <row r="15" spans="1:7" ht="15" customHeight="1">
      <c r="A15" s="708"/>
      <c r="B15" s="709"/>
      <c r="C15" s="712"/>
      <c r="D15" s="13"/>
      <c r="E15" s="713"/>
      <c r="F15" s="709"/>
      <c r="G15" s="708"/>
    </row>
    <row r="16" spans="1:7" ht="15" customHeight="1">
      <c r="A16" s="708"/>
      <c r="B16" s="709"/>
      <c r="C16" s="712"/>
      <c r="D16" s="13"/>
      <c r="E16" s="713"/>
      <c r="F16" s="709"/>
      <c r="G16" s="708"/>
    </row>
    <row r="17" spans="1:7" ht="15" customHeight="1">
      <c r="A17" s="708"/>
      <c r="B17" s="709"/>
      <c r="C17" s="712"/>
      <c r="D17" s="13"/>
      <c r="E17" s="713"/>
      <c r="F17" s="709"/>
      <c r="G17" s="708"/>
    </row>
    <row r="18" spans="1:7" ht="15" customHeight="1">
      <c r="A18" s="708"/>
      <c r="B18" s="709"/>
      <c r="C18" s="712"/>
      <c r="D18" s="13"/>
      <c r="E18" s="713"/>
      <c r="F18" s="709"/>
      <c r="G18" s="708"/>
    </row>
    <row r="19" spans="1:7" ht="15" customHeight="1">
      <c r="A19" s="708"/>
      <c r="B19" s="709"/>
      <c r="C19" s="712"/>
      <c r="D19" s="13"/>
      <c r="E19" s="713"/>
      <c r="F19" s="709"/>
      <c r="G19" s="708"/>
    </row>
    <row r="20" spans="1:7" ht="15" customHeight="1">
      <c r="A20" s="708"/>
      <c r="B20" s="709"/>
      <c r="C20" s="712"/>
      <c r="D20" s="13"/>
      <c r="E20" s="713"/>
      <c r="F20" s="709"/>
      <c r="G20" s="708"/>
    </row>
    <row r="21" spans="1:7" ht="15" customHeight="1">
      <c r="A21" s="708"/>
      <c r="B21" s="709"/>
      <c r="C21" s="712"/>
      <c r="D21" s="13"/>
      <c r="E21" s="713"/>
      <c r="F21" s="709"/>
      <c r="G21" s="708"/>
    </row>
    <row r="22" spans="1:7" ht="15" customHeight="1">
      <c r="A22" s="708"/>
      <c r="B22" s="709"/>
      <c r="C22" s="712"/>
      <c r="D22" s="13"/>
      <c r="E22" s="713"/>
      <c r="F22" s="709"/>
      <c r="G22" s="708"/>
    </row>
    <row r="23" spans="1:7" ht="15" customHeight="1">
      <c r="A23" s="708"/>
      <c r="B23" s="709"/>
      <c r="C23" s="712"/>
      <c r="D23" s="13"/>
      <c r="E23" s="713"/>
      <c r="F23" s="709"/>
      <c r="G23" s="708"/>
    </row>
    <row r="24" spans="1:7" ht="15" customHeight="1">
      <c r="A24" s="708"/>
      <c r="B24" s="709"/>
      <c r="C24" s="712"/>
      <c r="D24" s="13"/>
      <c r="E24" s="713"/>
      <c r="F24" s="709"/>
      <c r="G24" s="708"/>
    </row>
    <row r="25" spans="1:7" ht="15" customHeight="1">
      <c r="A25" s="708"/>
      <c r="B25" s="709"/>
      <c r="C25" s="712"/>
      <c r="D25" s="13"/>
      <c r="E25" s="713"/>
      <c r="F25" s="709"/>
      <c r="G25" s="708"/>
    </row>
    <row r="26" spans="1:7" ht="15" customHeight="1">
      <c r="A26" s="708"/>
      <c r="B26" s="709"/>
      <c r="C26" s="712"/>
      <c r="D26" s="13"/>
      <c r="E26" s="713"/>
      <c r="F26" s="709"/>
      <c r="G26" s="708"/>
    </row>
    <row r="27" spans="1:7" ht="15" customHeight="1">
      <c r="A27" s="708"/>
      <c r="B27" s="709"/>
      <c r="C27" s="712"/>
      <c r="D27" s="13"/>
      <c r="E27" s="713"/>
      <c r="F27" s="709"/>
      <c r="G27" s="708"/>
    </row>
    <row r="28" spans="1:7" ht="15" customHeight="1">
      <c r="A28" s="708"/>
      <c r="B28" s="709"/>
      <c r="C28" s="712"/>
      <c r="D28" s="13"/>
      <c r="E28" s="713"/>
      <c r="F28" s="709"/>
      <c r="G28" s="708"/>
    </row>
    <row r="29" spans="1:7" ht="15" customHeight="1">
      <c r="A29" s="708"/>
      <c r="B29" s="709"/>
      <c r="C29" s="712"/>
      <c r="D29" s="13"/>
      <c r="E29" s="713"/>
      <c r="F29" s="709"/>
      <c r="G29" s="708"/>
    </row>
    <row r="30" spans="1:7" ht="15" customHeight="1">
      <c r="A30" s="708"/>
      <c r="B30" s="709"/>
      <c r="C30" s="712"/>
      <c r="D30" s="13"/>
      <c r="E30" s="713"/>
      <c r="F30" s="709"/>
      <c r="G30" s="708"/>
    </row>
    <row r="31" spans="1:7" ht="15" customHeight="1">
      <c r="A31" s="708"/>
      <c r="B31" s="709"/>
      <c r="C31" s="712"/>
      <c r="D31" s="13"/>
      <c r="E31" s="713"/>
      <c r="F31" s="709"/>
      <c r="G31" s="708"/>
    </row>
    <row r="32" spans="1:7" ht="15" customHeight="1">
      <c r="A32" s="708"/>
      <c r="B32" s="709"/>
      <c r="C32" s="712"/>
      <c r="D32" s="13"/>
      <c r="E32" s="713"/>
      <c r="F32" s="709"/>
      <c r="G32" s="708"/>
    </row>
    <row r="33" spans="1:7" ht="15" customHeight="1" thickBot="1">
      <c r="A33" s="708"/>
      <c r="B33" s="709"/>
      <c r="C33" s="712"/>
      <c r="D33" s="13"/>
      <c r="E33" s="713"/>
      <c r="F33" s="709"/>
      <c r="G33" s="716"/>
    </row>
    <row r="34" spans="1:7" ht="15" customHeight="1" thickTop="1">
      <c r="A34" s="717"/>
      <c r="B34" s="718" t="s">
        <v>340</v>
      </c>
      <c r="C34" s="718"/>
      <c r="D34" s="719"/>
      <c r="E34" s="720"/>
      <c r="F34" s="721">
        <f>SUM(F6:F33)</f>
        <v>0</v>
      </c>
      <c r="G34" s="722"/>
    </row>
    <row r="35" spans="1:7" ht="15" customHeight="1">
      <c r="A35" s="12" t="s">
        <v>341</v>
      </c>
    </row>
  </sheetData>
  <mergeCells count="1">
    <mergeCell ref="C5:E5"/>
  </mergeCells>
  <phoneticPr fontId="4"/>
  <printOptions horizontalCentered="1"/>
  <pageMargins left="0.23622047244094491" right="0.23622047244094491" top="0.74803149606299213" bottom="0.74803149606299213" header="0.31496062992125984" footer="0.31496062992125984"/>
  <pageSetup paperSize="9" orientation="landscape" blackAndWhite="1" errors="blank"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6D078-875E-4A58-AAEB-C5C8B1786096}">
  <sheetPr>
    <tabColor rgb="FFFFC000"/>
    <pageSetUpPr fitToPage="1"/>
  </sheetPr>
  <dimension ref="A1:G28"/>
  <sheetViews>
    <sheetView view="pageBreakPreview" zoomScale="70" zoomScaleNormal="100" zoomScaleSheetLayoutView="70" workbookViewId="0">
      <selection activeCell="A10" sqref="A10"/>
    </sheetView>
  </sheetViews>
  <sheetFormatPr defaultRowHeight="14.25"/>
  <cols>
    <col min="1" max="1" width="25.5" style="191" customWidth="1"/>
    <col min="2" max="2" width="14" style="191" customWidth="1"/>
    <col min="3" max="3" width="12.125" style="191" customWidth="1"/>
    <col min="4" max="4" width="19.25" style="191" customWidth="1"/>
    <col min="5" max="5" width="17.375" style="191" customWidth="1"/>
    <col min="6" max="6" width="28.5" style="191" customWidth="1"/>
    <col min="7" max="7" width="53.5" style="191" customWidth="1"/>
    <col min="8" max="256" width="9" style="191"/>
    <col min="257" max="257" width="25.5" style="191" customWidth="1"/>
    <col min="258" max="258" width="14" style="191" customWidth="1"/>
    <col min="259" max="259" width="12.125" style="191" customWidth="1"/>
    <col min="260" max="260" width="19.25" style="191" customWidth="1"/>
    <col min="261" max="261" width="17.375" style="191" customWidth="1"/>
    <col min="262" max="262" width="28.5" style="191" customWidth="1"/>
    <col min="263" max="263" width="53.5" style="191" customWidth="1"/>
    <col min="264" max="512" width="9" style="191"/>
    <col min="513" max="513" width="25.5" style="191" customWidth="1"/>
    <col min="514" max="514" width="14" style="191" customWidth="1"/>
    <col min="515" max="515" width="12.125" style="191" customWidth="1"/>
    <col min="516" max="516" width="19.25" style="191" customWidth="1"/>
    <col min="517" max="517" width="17.375" style="191" customWidth="1"/>
    <col min="518" max="518" width="28.5" style="191" customWidth="1"/>
    <col min="519" max="519" width="53.5" style="191" customWidth="1"/>
    <col min="520" max="768" width="9" style="191"/>
    <col min="769" max="769" width="25.5" style="191" customWidth="1"/>
    <col min="770" max="770" width="14" style="191" customWidth="1"/>
    <col min="771" max="771" width="12.125" style="191" customWidth="1"/>
    <col min="772" max="772" width="19.25" style="191" customWidth="1"/>
    <col min="773" max="773" width="17.375" style="191" customWidth="1"/>
    <col min="774" max="774" width="28.5" style="191" customWidth="1"/>
    <col min="775" max="775" width="53.5" style="191" customWidth="1"/>
    <col min="776" max="1024" width="9" style="191"/>
    <col min="1025" max="1025" width="25.5" style="191" customWidth="1"/>
    <col min="1026" max="1026" width="14" style="191" customWidth="1"/>
    <col min="1027" max="1027" width="12.125" style="191" customWidth="1"/>
    <col min="1028" max="1028" width="19.25" style="191" customWidth="1"/>
    <col min="1029" max="1029" width="17.375" style="191" customWidth="1"/>
    <col min="1030" max="1030" width="28.5" style="191" customWidth="1"/>
    <col min="1031" max="1031" width="53.5" style="191" customWidth="1"/>
    <col min="1032" max="1280" width="9" style="191"/>
    <col min="1281" max="1281" width="25.5" style="191" customWidth="1"/>
    <col min="1282" max="1282" width="14" style="191" customWidth="1"/>
    <col min="1283" max="1283" width="12.125" style="191" customWidth="1"/>
    <col min="1284" max="1284" width="19.25" style="191" customWidth="1"/>
    <col min="1285" max="1285" width="17.375" style="191" customWidth="1"/>
    <col min="1286" max="1286" width="28.5" style="191" customWidth="1"/>
    <col min="1287" max="1287" width="53.5" style="191" customWidth="1"/>
    <col min="1288" max="1536" width="9" style="191"/>
    <col min="1537" max="1537" width="25.5" style="191" customWidth="1"/>
    <col min="1538" max="1538" width="14" style="191" customWidth="1"/>
    <col min="1539" max="1539" width="12.125" style="191" customWidth="1"/>
    <col min="1540" max="1540" width="19.25" style="191" customWidth="1"/>
    <col min="1541" max="1541" width="17.375" style="191" customWidth="1"/>
    <col min="1542" max="1542" width="28.5" style="191" customWidth="1"/>
    <col min="1543" max="1543" width="53.5" style="191" customWidth="1"/>
    <col min="1544" max="1792" width="9" style="191"/>
    <col min="1793" max="1793" width="25.5" style="191" customWidth="1"/>
    <col min="1794" max="1794" width="14" style="191" customWidth="1"/>
    <col min="1795" max="1795" width="12.125" style="191" customWidth="1"/>
    <col min="1796" max="1796" width="19.25" style="191" customWidth="1"/>
    <col min="1797" max="1797" width="17.375" style="191" customWidth="1"/>
    <col min="1798" max="1798" width="28.5" style="191" customWidth="1"/>
    <col min="1799" max="1799" width="53.5" style="191" customWidth="1"/>
    <col min="1800" max="2048" width="9" style="191"/>
    <col min="2049" max="2049" width="25.5" style="191" customWidth="1"/>
    <col min="2050" max="2050" width="14" style="191" customWidth="1"/>
    <col min="2051" max="2051" width="12.125" style="191" customWidth="1"/>
    <col min="2052" max="2052" width="19.25" style="191" customWidth="1"/>
    <col min="2053" max="2053" width="17.375" style="191" customWidth="1"/>
    <col min="2054" max="2054" width="28.5" style="191" customWidth="1"/>
    <col min="2055" max="2055" width="53.5" style="191" customWidth="1"/>
    <col min="2056" max="2304" width="9" style="191"/>
    <col min="2305" max="2305" width="25.5" style="191" customWidth="1"/>
    <col min="2306" max="2306" width="14" style="191" customWidth="1"/>
    <col min="2307" max="2307" width="12.125" style="191" customWidth="1"/>
    <col min="2308" max="2308" width="19.25" style="191" customWidth="1"/>
    <col min="2309" max="2309" width="17.375" style="191" customWidth="1"/>
    <col min="2310" max="2310" width="28.5" style="191" customWidth="1"/>
    <col min="2311" max="2311" width="53.5" style="191" customWidth="1"/>
    <col min="2312" max="2560" width="9" style="191"/>
    <col min="2561" max="2561" width="25.5" style="191" customWidth="1"/>
    <col min="2562" max="2562" width="14" style="191" customWidth="1"/>
    <col min="2563" max="2563" width="12.125" style="191" customWidth="1"/>
    <col min="2564" max="2564" width="19.25" style="191" customWidth="1"/>
    <col min="2565" max="2565" width="17.375" style="191" customWidth="1"/>
    <col min="2566" max="2566" width="28.5" style="191" customWidth="1"/>
    <col min="2567" max="2567" width="53.5" style="191" customWidth="1"/>
    <col min="2568" max="2816" width="9" style="191"/>
    <col min="2817" max="2817" width="25.5" style="191" customWidth="1"/>
    <col min="2818" max="2818" width="14" style="191" customWidth="1"/>
    <col min="2819" max="2819" width="12.125" style="191" customWidth="1"/>
    <col min="2820" max="2820" width="19.25" style="191" customWidth="1"/>
    <col min="2821" max="2821" width="17.375" style="191" customWidth="1"/>
    <col min="2822" max="2822" width="28.5" style="191" customWidth="1"/>
    <col min="2823" max="2823" width="53.5" style="191" customWidth="1"/>
    <col min="2824" max="3072" width="9" style="191"/>
    <col min="3073" max="3073" width="25.5" style="191" customWidth="1"/>
    <col min="3074" max="3074" width="14" style="191" customWidth="1"/>
    <col min="3075" max="3075" width="12.125" style="191" customWidth="1"/>
    <col min="3076" max="3076" width="19.25" style="191" customWidth="1"/>
    <col min="3077" max="3077" width="17.375" style="191" customWidth="1"/>
    <col min="3078" max="3078" width="28.5" style="191" customWidth="1"/>
    <col min="3079" max="3079" width="53.5" style="191" customWidth="1"/>
    <col min="3080" max="3328" width="9" style="191"/>
    <col min="3329" max="3329" width="25.5" style="191" customWidth="1"/>
    <col min="3330" max="3330" width="14" style="191" customWidth="1"/>
    <col min="3331" max="3331" width="12.125" style="191" customWidth="1"/>
    <col min="3332" max="3332" width="19.25" style="191" customWidth="1"/>
    <col min="3333" max="3333" width="17.375" style="191" customWidth="1"/>
    <col min="3334" max="3334" width="28.5" style="191" customWidth="1"/>
    <col min="3335" max="3335" width="53.5" style="191" customWidth="1"/>
    <col min="3336" max="3584" width="9" style="191"/>
    <col min="3585" max="3585" width="25.5" style="191" customWidth="1"/>
    <col min="3586" max="3586" width="14" style="191" customWidth="1"/>
    <col min="3587" max="3587" width="12.125" style="191" customWidth="1"/>
    <col min="3588" max="3588" width="19.25" style="191" customWidth="1"/>
    <col min="3589" max="3589" width="17.375" style="191" customWidth="1"/>
    <col min="3590" max="3590" width="28.5" style="191" customWidth="1"/>
    <col min="3591" max="3591" width="53.5" style="191" customWidth="1"/>
    <col min="3592" max="3840" width="9" style="191"/>
    <col min="3841" max="3841" width="25.5" style="191" customWidth="1"/>
    <col min="3842" max="3842" width="14" style="191" customWidth="1"/>
    <col min="3843" max="3843" width="12.125" style="191" customWidth="1"/>
    <col min="3844" max="3844" width="19.25" style="191" customWidth="1"/>
    <col min="3845" max="3845" width="17.375" style="191" customWidth="1"/>
    <col min="3846" max="3846" width="28.5" style="191" customWidth="1"/>
    <col min="3847" max="3847" width="53.5" style="191" customWidth="1"/>
    <col min="3848" max="4096" width="9" style="191"/>
    <col min="4097" max="4097" width="25.5" style="191" customWidth="1"/>
    <col min="4098" max="4098" width="14" style="191" customWidth="1"/>
    <col min="4099" max="4099" width="12.125" style="191" customWidth="1"/>
    <col min="4100" max="4100" width="19.25" style="191" customWidth="1"/>
    <col min="4101" max="4101" width="17.375" style="191" customWidth="1"/>
    <col min="4102" max="4102" width="28.5" style="191" customWidth="1"/>
    <col min="4103" max="4103" width="53.5" style="191" customWidth="1"/>
    <col min="4104" max="4352" width="9" style="191"/>
    <col min="4353" max="4353" width="25.5" style="191" customWidth="1"/>
    <col min="4354" max="4354" width="14" style="191" customWidth="1"/>
    <col min="4355" max="4355" width="12.125" style="191" customWidth="1"/>
    <col min="4356" max="4356" width="19.25" style="191" customWidth="1"/>
    <col min="4357" max="4357" width="17.375" style="191" customWidth="1"/>
    <col min="4358" max="4358" width="28.5" style="191" customWidth="1"/>
    <col min="4359" max="4359" width="53.5" style="191" customWidth="1"/>
    <col min="4360" max="4608" width="9" style="191"/>
    <col min="4609" max="4609" width="25.5" style="191" customWidth="1"/>
    <col min="4610" max="4610" width="14" style="191" customWidth="1"/>
    <col min="4611" max="4611" width="12.125" style="191" customWidth="1"/>
    <col min="4612" max="4612" width="19.25" style="191" customWidth="1"/>
    <col min="4613" max="4613" width="17.375" style="191" customWidth="1"/>
    <col min="4614" max="4614" width="28.5" style="191" customWidth="1"/>
    <col min="4615" max="4615" width="53.5" style="191" customWidth="1"/>
    <col min="4616" max="4864" width="9" style="191"/>
    <col min="4865" max="4865" width="25.5" style="191" customWidth="1"/>
    <col min="4866" max="4866" width="14" style="191" customWidth="1"/>
    <col min="4867" max="4867" width="12.125" style="191" customWidth="1"/>
    <col min="4868" max="4868" width="19.25" style="191" customWidth="1"/>
    <col min="4869" max="4869" width="17.375" style="191" customWidth="1"/>
    <col min="4870" max="4870" width="28.5" style="191" customWidth="1"/>
    <col min="4871" max="4871" width="53.5" style="191" customWidth="1"/>
    <col min="4872" max="5120" width="9" style="191"/>
    <col min="5121" max="5121" width="25.5" style="191" customWidth="1"/>
    <col min="5122" max="5122" width="14" style="191" customWidth="1"/>
    <col min="5123" max="5123" width="12.125" style="191" customWidth="1"/>
    <col min="5124" max="5124" width="19.25" style="191" customWidth="1"/>
    <col min="5125" max="5125" width="17.375" style="191" customWidth="1"/>
    <col min="5126" max="5126" width="28.5" style="191" customWidth="1"/>
    <col min="5127" max="5127" width="53.5" style="191" customWidth="1"/>
    <col min="5128" max="5376" width="9" style="191"/>
    <col min="5377" max="5377" width="25.5" style="191" customWidth="1"/>
    <col min="5378" max="5378" width="14" style="191" customWidth="1"/>
    <col min="5379" max="5379" width="12.125" style="191" customWidth="1"/>
    <col min="5380" max="5380" width="19.25" style="191" customWidth="1"/>
    <col min="5381" max="5381" width="17.375" style="191" customWidth="1"/>
    <col min="5382" max="5382" width="28.5" style="191" customWidth="1"/>
    <col min="5383" max="5383" width="53.5" style="191" customWidth="1"/>
    <col min="5384" max="5632" width="9" style="191"/>
    <col min="5633" max="5633" width="25.5" style="191" customWidth="1"/>
    <col min="5634" max="5634" width="14" style="191" customWidth="1"/>
    <col min="5635" max="5635" width="12.125" style="191" customWidth="1"/>
    <col min="5636" max="5636" width="19.25" style="191" customWidth="1"/>
    <col min="5637" max="5637" width="17.375" style="191" customWidth="1"/>
    <col min="5638" max="5638" width="28.5" style="191" customWidth="1"/>
    <col min="5639" max="5639" width="53.5" style="191" customWidth="1"/>
    <col min="5640" max="5888" width="9" style="191"/>
    <col min="5889" max="5889" width="25.5" style="191" customWidth="1"/>
    <col min="5890" max="5890" width="14" style="191" customWidth="1"/>
    <col min="5891" max="5891" width="12.125" style="191" customWidth="1"/>
    <col min="5892" max="5892" width="19.25" style="191" customWidth="1"/>
    <col min="5893" max="5893" width="17.375" style="191" customWidth="1"/>
    <col min="5894" max="5894" width="28.5" style="191" customWidth="1"/>
    <col min="5895" max="5895" width="53.5" style="191" customWidth="1"/>
    <col min="5896" max="6144" width="9" style="191"/>
    <col min="6145" max="6145" width="25.5" style="191" customWidth="1"/>
    <col min="6146" max="6146" width="14" style="191" customWidth="1"/>
    <col min="6147" max="6147" width="12.125" style="191" customWidth="1"/>
    <col min="6148" max="6148" width="19.25" style="191" customWidth="1"/>
    <col min="6149" max="6149" width="17.375" style="191" customWidth="1"/>
    <col min="6150" max="6150" width="28.5" style="191" customWidth="1"/>
    <col min="6151" max="6151" width="53.5" style="191" customWidth="1"/>
    <col min="6152" max="6400" width="9" style="191"/>
    <col min="6401" max="6401" width="25.5" style="191" customWidth="1"/>
    <col min="6402" max="6402" width="14" style="191" customWidth="1"/>
    <col min="6403" max="6403" width="12.125" style="191" customWidth="1"/>
    <col min="6404" max="6404" width="19.25" style="191" customWidth="1"/>
    <col min="6405" max="6405" width="17.375" style="191" customWidth="1"/>
    <col min="6406" max="6406" width="28.5" style="191" customWidth="1"/>
    <col min="6407" max="6407" width="53.5" style="191" customWidth="1"/>
    <col min="6408" max="6656" width="9" style="191"/>
    <col min="6657" max="6657" width="25.5" style="191" customWidth="1"/>
    <col min="6658" max="6658" width="14" style="191" customWidth="1"/>
    <col min="6659" max="6659" width="12.125" style="191" customWidth="1"/>
    <col min="6660" max="6660" width="19.25" style="191" customWidth="1"/>
    <col min="6661" max="6661" width="17.375" style="191" customWidth="1"/>
    <col min="6662" max="6662" width="28.5" style="191" customWidth="1"/>
    <col min="6663" max="6663" width="53.5" style="191" customWidth="1"/>
    <col min="6664" max="6912" width="9" style="191"/>
    <col min="6913" max="6913" width="25.5" style="191" customWidth="1"/>
    <col min="6914" max="6914" width="14" style="191" customWidth="1"/>
    <col min="6915" max="6915" width="12.125" style="191" customWidth="1"/>
    <col min="6916" max="6916" width="19.25" style="191" customWidth="1"/>
    <col min="6917" max="6917" width="17.375" style="191" customWidth="1"/>
    <col min="6918" max="6918" width="28.5" style="191" customWidth="1"/>
    <col min="6919" max="6919" width="53.5" style="191" customWidth="1"/>
    <col min="6920" max="7168" width="9" style="191"/>
    <col min="7169" max="7169" width="25.5" style="191" customWidth="1"/>
    <col min="7170" max="7170" width="14" style="191" customWidth="1"/>
    <col min="7171" max="7171" width="12.125" style="191" customWidth="1"/>
    <col min="7172" max="7172" width="19.25" style="191" customWidth="1"/>
    <col min="7173" max="7173" width="17.375" style="191" customWidth="1"/>
    <col min="7174" max="7174" width="28.5" style="191" customWidth="1"/>
    <col min="7175" max="7175" width="53.5" style="191" customWidth="1"/>
    <col min="7176" max="7424" width="9" style="191"/>
    <col min="7425" max="7425" width="25.5" style="191" customWidth="1"/>
    <col min="7426" max="7426" width="14" style="191" customWidth="1"/>
    <col min="7427" max="7427" width="12.125" style="191" customWidth="1"/>
    <col min="7428" max="7428" width="19.25" style="191" customWidth="1"/>
    <col min="7429" max="7429" width="17.375" style="191" customWidth="1"/>
    <col min="7430" max="7430" width="28.5" style="191" customWidth="1"/>
    <col min="7431" max="7431" width="53.5" style="191" customWidth="1"/>
    <col min="7432" max="7680" width="9" style="191"/>
    <col min="7681" max="7681" width="25.5" style="191" customWidth="1"/>
    <col min="7682" max="7682" width="14" style="191" customWidth="1"/>
    <col min="7683" max="7683" width="12.125" style="191" customWidth="1"/>
    <col min="7684" max="7684" width="19.25" style="191" customWidth="1"/>
    <col min="7685" max="7685" width="17.375" style="191" customWidth="1"/>
    <col min="7686" max="7686" width="28.5" style="191" customWidth="1"/>
    <col min="7687" max="7687" width="53.5" style="191" customWidth="1"/>
    <col min="7688" max="7936" width="9" style="191"/>
    <col min="7937" max="7937" width="25.5" style="191" customWidth="1"/>
    <col min="7938" max="7938" width="14" style="191" customWidth="1"/>
    <col min="7939" max="7939" width="12.125" style="191" customWidth="1"/>
    <col min="7940" max="7940" width="19.25" style="191" customWidth="1"/>
    <col min="7941" max="7941" width="17.375" style="191" customWidth="1"/>
    <col min="7942" max="7942" width="28.5" style="191" customWidth="1"/>
    <col min="7943" max="7943" width="53.5" style="191" customWidth="1"/>
    <col min="7944" max="8192" width="9" style="191"/>
    <col min="8193" max="8193" width="25.5" style="191" customWidth="1"/>
    <col min="8194" max="8194" width="14" style="191" customWidth="1"/>
    <col min="8195" max="8195" width="12.125" style="191" customWidth="1"/>
    <col min="8196" max="8196" width="19.25" style="191" customWidth="1"/>
    <col min="8197" max="8197" width="17.375" style="191" customWidth="1"/>
    <col min="8198" max="8198" width="28.5" style="191" customWidth="1"/>
    <col min="8199" max="8199" width="53.5" style="191" customWidth="1"/>
    <col min="8200" max="8448" width="9" style="191"/>
    <col min="8449" max="8449" width="25.5" style="191" customWidth="1"/>
    <col min="8450" max="8450" width="14" style="191" customWidth="1"/>
    <col min="8451" max="8451" width="12.125" style="191" customWidth="1"/>
    <col min="8452" max="8452" width="19.25" style="191" customWidth="1"/>
    <col min="8453" max="8453" width="17.375" style="191" customWidth="1"/>
    <col min="8454" max="8454" width="28.5" style="191" customWidth="1"/>
    <col min="8455" max="8455" width="53.5" style="191" customWidth="1"/>
    <col min="8456" max="8704" width="9" style="191"/>
    <col min="8705" max="8705" width="25.5" style="191" customWidth="1"/>
    <col min="8706" max="8706" width="14" style="191" customWidth="1"/>
    <col min="8707" max="8707" width="12.125" style="191" customWidth="1"/>
    <col min="8708" max="8708" width="19.25" style="191" customWidth="1"/>
    <col min="8709" max="8709" width="17.375" style="191" customWidth="1"/>
    <col min="8710" max="8710" width="28.5" style="191" customWidth="1"/>
    <col min="8711" max="8711" width="53.5" style="191" customWidth="1"/>
    <col min="8712" max="8960" width="9" style="191"/>
    <col min="8961" max="8961" width="25.5" style="191" customWidth="1"/>
    <col min="8962" max="8962" width="14" style="191" customWidth="1"/>
    <col min="8963" max="8963" width="12.125" style="191" customWidth="1"/>
    <col min="8964" max="8964" width="19.25" style="191" customWidth="1"/>
    <col min="8965" max="8965" width="17.375" style="191" customWidth="1"/>
    <col min="8966" max="8966" width="28.5" style="191" customWidth="1"/>
    <col min="8967" max="8967" width="53.5" style="191" customWidth="1"/>
    <col min="8968" max="9216" width="9" style="191"/>
    <col min="9217" max="9217" width="25.5" style="191" customWidth="1"/>
    <col min="9218" max="9218" width="14" style="191" customWidth="1"/>
    <col min="9219" max="9219" width="12.125" style="191" customWidth="1"/>
    <col min="9220" max="9220" width="19.25" style="191" customWidth="1"/>
    <col min="9221" max="9221" width="17.375" style="191" customWidth="1"/>
    <col min="9222" max="9222" width="28.5" style="191" customWidth="1"/>
    <col min="9223" max="9223" width="53.5" style="191" customWidth="1"/>
    <col min="9224" max="9472" width="9" style="191"/>
    <col min="9473" max="9473" width="25.5" style="191" customWidth="1"/>
    <col min="9474" max="9474" width="14" style="191" customWidth="1"/>
    <col min="9475" max="9475" width="12.125" style="191" customWidth="1"/>
    <col min="9476" max="9476" width="19.25" style="191" customWidth="1"/>
    <col min="9477" max="9477" width="17.375" style="191" customWidth="1"/>
    <col min="9478" max="9478" width="28.5" style="191" customWidth="1"/>
    <col min="9479" max="9479" width="53.5" style="191" customWidth="1"/>
    <col min="9480" max="9728" width="9" style="191"/>
    <col min="9729" max="9729" width="25.5" style="191" customWidth="1"/>
    <col min="9730" max="9730" width="14" style="191" customWidth="1"/>
    <col min="9731" max="9731" width="12.125" style="191" customWidth="1"/>
    <col min="9732" max="9732" width="19.25" style="191" customWidth="1"/>
    <col min="9733" max="9733" width="17.375" style="191" customWidth="1"/>
    <col min="9734" max="9734" width="28.5" style="191" customWidth="1"/>
    <col min="9735" max="9735" width="53.5" style="191" customWidth="1"/>
    <col min="9736" max="9984" width="9" style="191"/>
    <col min="9985" max="9985" width="25.5" style="191" customWidth="1"/>
    <col min="9986" max="9986" width="14" style="191" customWidth="1"/>
    <col min="9987" max="9987" width="12.125" style="191" customWidth="1"/>
    <col min="9988" max="9988" width="19.25" style="191" customWidth="1"/>
    <col min="9989" max="9989" width="17.375" style="191" customWidth="1"/>
    <col min="9990" max="9990" width="28.5" style="191" customWidth="1"/>
    <col min="9991" max="9991" width="53.5" style="191" customWidth="1"/>
    <col min="9992" max="10240" width="9" style="191"/>
    <col min="10241" max="10241" width="25.5" style="191" customWidth="1"/>
    <col min="10242" max="10242" width="14" style="191" customWidth="1"/>
    <col min="10243" max="10243" width="12.125" style="191" customWidth="1"/>
    <col min="10244" max="10244" width="19.25" style="191" customWidth="1"/>
    <col min="10245" max="10245" width="17.375" style="191" customWidth="1"/>
    <col min="10246" max="10246" width="28.5" style="191" customWidth="1"/>
    <col min="10247" max="10247" width="53.5" style="191" customWidth="1"/>
    <col min="10248" max="10496" width="9" style="191"/>
    <col min="10497" max="10497" width="25.5" style="191" customWidth="1"/>
    <col min="10498" max="10498" width="14" style="191" customWidth="1"/>
    <col min="10499" max="10499" width="12.125" style="191" customWidth="1"/>
    <col min="10500" max="10500" width="19.25" style="191" customWidth="1"/>
    <col min="10501" max="10501" width="17.375" style="191" customWidth="1"/>
    <col min="10502" max="10502" width="28.5" style="191" customWidth="1"/>
    <col min="10503" max="10503" width="53.5" style="191" customWidth="1"/>
    <col min="10504" max="10752" width="9" style="191"/>
    <col min="10753" max="10753" width="25.5" style="191" customWidth="1"/>
    <col min="10754" max="10754" width="14" style="191" customWidth="1"/>
    <col min="10755" max="10755" width="12.125" style="191" customWidth="1"/>
    <col min="10756" max="10756" width="19.25" style="191" customWidth="1"/>
    <col min="10757" max="10757" width="17.375" style="191" customWidth="1"/>
    <col min="10758" max="10758" width="28.5" style="191" customWidth="1"/>
    <col min="10759" max="10759" width="53.5" style="191" customWidth="1"/>
    <col min="10760" max="11008" width="9" style="191"/>
    <col min="11009" max="11009" width="25.5" style="191" customWidth="1"/>
    <col min="11010" max="11010" width="14" style="191" customWidth="1"/>
    <col min="11011" max="11011" width="12.125" style="191" customWidth="1"/>
    <col min="11012" max="11012" width="19.25" style="191" customWidth="1"/>
    <col min="11013" max="11013" width="17.375" style="191" customWidth="1"/>
    <col min="11014" max="11014" width="28.5" style="191" customWidth="1"/>
    <col min="11015" max="11015" width="53.5" style="191" customWidth="1"/>
    <col min="11016" max="11264" width="9" style="191"/>
    <col min="11265" max="11265" width="25.5" style="191" customWidth="1"/>
    <col min="11266" max="11266" width="14" style="191" customWidth="1"/>
    <col min="11267" max="11267" width="12.125" style="191" customWidth="1"/>
    <col min="11268" max="11268" width="19.25" style="191" customWidth="1"/>
    <col min="11269" max="11269" width="17.375" style="191" customWidth="1"/>
    <col min="11270" max="11270" width="28.5" style="191" customWidth="1"/>
    <col min="11271" max="11271" width="53.5" style="191" customWidth="1"/>
    <col min="11272" max="11520" width="9" style="191"/>
    <col min="11521" max="11521" width="25.5" style="191" customWidth="1"/>
    <col min="11522" max="11522" width="14" style="191" customWidth="1"/>
    <col min="11523" max="11523" width="12.125" style="191" customWidth="1"/>
    <col min="11524" max="11524" width="19.25" style="191" customWidth="1"/>
    <col min="11525" max="11525" width="17.375" style="191" customWidth="1"/>
    <col min="11526" max="11526" width="28.5" style="191" customWidth="1"/>
    <col min="11527" max="11527" width="53.5" style="191" customWidth="1"/>
    <col min="11528" max="11776" width="9" style="191"/>
    <col min="11777" max="11777" width="25.5" style="191" customWidth="1"/>
    <col min="11778" max="11778" width="14" style="191" customWidth="1"/>
    <col min="11779" max="11779" width="12.125" style="191" customWidth="1"/>
    <col min="11780" max="11780" width="19.25" style="191" customWidth="1"/>
    <col min="11781" max="11781" width="17.375" style="191" customWidth="1"/>
    <col min="11782" max="11782" width="28.5" style="191" customWidth="1"/>
    <col min="11783" max="11783" width="53.5" style="191" customWidth="1"/>
    <col min="11784" max="12032" width="9" style="191"/>
    <col min="12033" max="12033" width="25.5" style="191" customWidth="1"/>
    <col min="12034" max="12034" width="14" style="191" customWidth="1"/>
    <col min="12035" max="12035" width="12.125" style="191" customWidth="1"/>
    <col min="12036" max="12036" width="19.25" style="191" customWidth="1"/>
    <col min="12037" max="12037" width="17.375" style="191" customWidth="1"/>
    <col min="12038" max="12038" width="28.5" style="191" customWidth="1"/>
    <col min="12039" max="12039" width="53.5" style="191" customWidth="1"/>
    <col min="12040" max="12288" width="9" style="191"/>
    <col min="12289" max="12289" width="25.5" style="191" customWidth="1"/>
    <col min="12290" max="12290" width="14" style="191" customWidth="1"/>
    <col min="12291" max="12291" width="12.125" style="191" customWidth="1"/>
    <col min="12292" max="12292" width="19.25" style="191" customWidth="1"/>
    <col min="12293" max="12293" width="17.375" style="191" customWidth="1"/>
    <col min="12294" max="12294" width="28.5" style="191" customWidth="1"/>
    <col min="12295" max="12295" width="53.5" style="191" customWidth="1"/>
    <col min="12296" max="12544" width="9" style="191"/>
    <col min="12545" max="12545" width="25.5" style="191" customWidth="1"/>
    <col min="12546" max="12546" width="14" style="191" customWidth="1"/>
    <col min="12547" max="12547" width="12.125" style="191" customWidth="1"/>
    <col min="12548" max="12548" width="19.25" style="191" customWidth="1"/>
    <col min="12549" max="12549" width="17.375" style="191" customWidth="1"/>
    <col min="12550" max="12550" width="28.5" style="191" customWidth="1"/>
    <col min="12551" max="12551" width="53.5" style="191" customWidth="1"/>
    <col min="12552" max="12800" width="9" style="191"/>
    <col min="12801" max="12801" width="25.5" style="191" customWidth="1"/>
    <col min="12802" max="12802" width="14" style="191" customWidth="1"/>
    <col min="12803" max="12803" width="12.125" style="191" customWidth="1"/>
    <col min="12804" max="12804" width="19.25" style="191" customWidth="1"/>
    <col min="12805" max="12805" width="17.375" style="191" customWidth="1"/>
    <col min="12806" max="12806" width="28.5" style="191" customWidth="1"/>
    <col min="12807" max="12807" width="53.5" style="191" customWidth="1"/>
    <col min="12808" max="13056" width="9" style="191"/>
    <col min="13057" max="13057" width="25.5" style="191" customWidth="1"/>
    <col min="13058" max="13058" width="14" style="191" customWidth="1"/>
    <col min="13059" max="13059" width="12.125" style="191" customWidth="1"/>
    <col min="13060" max="13060" width="19.25" style="191" customWidth="1"/>
    <col min="13061" max="13061" width="17.375" style="191" customWidth="1"/>
    <col min="13062" max="13062" width="28.5" style="191" customWidth="1"/>
    <col min="13063" max="13063" width="53.5" style="191" customWidth="1"/>
    <col min="13064" max="13312" width="9" style="191"/>
    <col min="13313" max="13313" width="25.5" style="191" customWidth="1"/>
    <col min="13314" max="13314" width="14" style="191" customWidth="1"/>
    <col min="13315" max="13315" width="12.125" style="191" customWidth="1"/>
    <col min="13316" max="13316" width="19.25" style="191" customWidth="1"/>
    <col min="13317" max="13317" width="17.375" style="191" customWidth="1"/>
    <col min="13318" max="13318" width="28.5" style="191" customWidth="1"/>
    <col min="13319" max="13319" width="53.5" style="191" customWidth="1"/>
    <col min="13320" max="13568" width="9" style="191"/>
    <col min="13569" max="13569" width="25.5" style="191" customWidth="1"/>
    <col min="13570" max="13570" width="14" style="191" customWidth="1"/>
    <col min="13571" max="13571" width="12.125" style="191" customWidth="1"/>
    <col min="13572" max="13572" width="19.25" style="191" customWidth="1"/>
    <col min="13573" max="13573" width="17.375" style="191" customWidth="1"/>
    <col min="13574" max="13574" width="28.5" style="191" customWidth="1"/>
    <col min="13575" max="13575" width="53.5" style="191" customWidth="1"/>
    <col min="13576" max="13824" width="9" style="191"/>
    <col min="13825" max="13825" width="25.5" style="191" customWidth="1"/>
    <col min="13826" max="13826" width="14" style="191" customWidth="1"/>
    <col min="13827" max="13827" width="12.125" style="191" customWidth="1"/>
    <col min="13828" max="13828" width="19.25" style="191" customWidth="1"/>
    <col min="13829" max="13829" width="17.375" style="191" customWidth="1"/>
    <col min="13830" max="13830" width="28.5" style="191" customWidth="1"/>
    <col min="13831" max="13831" width="53.5" style="191" customWidth="1"/>
    <col min="13832" max="14080" width="9" style="191"/>
    <col min="14081" max="14081" width="25.5" style="191" customWidth="1"/>
    <col min="14082" max="14082" width="14" style="191" customWidth="1"/>
    <col min="14083" max="14083" width="12.125" style="191" customWidth="1"/>
    <col min="14084" max="14084" width="19.25" style="191" customWidth="1"/>
    <col min="14085" max="14085" width="17.375" style="191" customWidth="1"/>
    <col min="14086" max="14086" width="28.5" style="191" customWidth="1"/>
    <col min="14087" max="14087" width="53.5" style="191" customWidth="1"/>
    <col min="14088" max="14336" width="9" style="191"/>
    <col min="14337" max="14337" width="25.5" style="191" customWidth="1"/>
    <col min="14338" max="14338" width="14" style="191" customWidth="1"/>
    <col min="14339" max="14339" width="12.125" style="191" customWidth="1"/>
    <col min="14340" max="14340" width="19.25" style="191" customWidth="1"/>
    <col min="14341" max="14341" width="17.375" style="191" customWidth="1"/>
    <col min="14342" max="14342" width="28.5" style="191" customWidth="1"/>
    <col min="14343" max="14343" width="53.5" style="191" customWidth="1"/>
    <col min="14344" max="14592" width="9" style="191"/>
    <col min="14593" max="14593" width="25.5" style="191" customWidth="1"/>
    <col min="14594" max="14594" width="14" style="191" customWidth="1"/>
    <col min="14595" max="14595" width="12.125" style="191" customWidth="1"/>
    <col min="14596" max="14596" width="19.25" style="191" customWidth="1"/>
    <col min="14597" max="14597" width="17.375" style="191" customWidth="1"/>
    <col min="14598" max="14598" width="28.5" style="191" customWidth="1"/>
    <col min="14599" max="14599" width="53.5" style="191" customWidth="1"/>
    <col min="14600" max="14848" width="9" style="191"/>
    <col min="14849" max="14849" width="25.5" style="191" customWidth="1"/>
    <col min="14850" max="14850" width="14" style="191" customWidth="1"/>
    <col min="14851" max="14851" width="12.125" style="191" customWidth="1"/>
    <col min="14852" max="14852" width="19.25" style="191" customWidth="1"/>
    <col min="14853" max="14853" width="17.375" style="191" customWidth="1"/>
    <col min="14854" max="14854" width="28.5" style="191" customWidth="1"/>
    <col min="14855" max="14855" width="53.5" style="191" customWidth="1"/>
    <col min="14856" max="15104" width="9" style="191"/>
    <col min="15105" max="15105" width="25.5" style="191" customWidth="1"/>
    <col min="15106" max="15106" width="14" style="191" customWidth="1"/>
    <col min="15107" max="15107" width="12.125" style="191" customWidth="1"/>
    <col min="15108" max="15108" width="19.25" style="191" customWidth="1"/>
    <col min="15109" max="15109" width="17.375" style="191" customWidth="1"/>
    <col min="15110" max="15110" width="28.5" style="191" customWidth="1"/>
    <col min="15111" max="15111" width="53.5" style="191" customWidth="1"/>
    <col min="15112" max="15360" width="9" style="191"/>
    <col min="15361" max="15361" width="25.5" style="191" customWidth="1"/>
    <col min="15362" max="15362" width="14" style="191" customWidth="1"/>
    <col min="15363" max="15363" width="12.125" style="191" customWidth="1"/>
    <col min="15364" max="15364" width="19.25" style="191" customWidth="1"/>
    <col min="15365" max="15365" width="17.375" style="191" customWidth="1"/>
    <col min="15366" max="15366" width="28.5" style="191" customWidth="1"/>
    <col min="15367" max="15367" width="53.5" style="191" customWidth="1"/>
    <col min="15368" max="15616" width="9" style="191"/>
    <col min="15617" max="15617" width="25.5" style="191" customWidth="1"/>
    <col min="15618" max="15618" width="14" style="191" customWidth="1"/>
    <col min="15619" max="15619" width="12.125" style="191" customWidth="1"/>
    <col min="15620" max="15620" width="19.25" style="191" customWidth="1"/>
    <col min="15621" max="15621" width="17.375" style="191" customWidth="1"/>
    <col min="15622" max="15622" width="28.5" style="191" customWidth="1"/>
    <col min="15623" max="15623" width="53.5" style="191" customWidth="1"/>
    <col min="15624" max="15872" width="9" style="191"/>
    <col min="15873" max="15873" width="25.5" style="191" customWidth="1"/>
    <col min="15874" max="15874" width="14" style="191" customWidth="1"/>
    <col min="15875" max="15875" width="12.125" style="191" customWidth="1"/>
    <col min="15876" max="15876" width="19.25" style="191" customWidth="1"/>
    <col min="15877" max="15877" width="17.375" style="191" customWidth="1"/>
    <col min="15878" max="15878" width="28.5" style="191" customWidth="1"/>
    <col min="15879" max="15879" width="53.5" style="191" customWidth="1"/>
    <col min="15880" max="16128" width="9" style="191"/>
    <col min="16129" max="16129" width="25.5" style="191" customWidth="1"/>
    <col min="16130" max="16130" width="14" style="191" customWidth="1"/>
    <col min="16131" max="16131" width="12.125" style="191" customWidth="1"/>
    <col min="16132" max="16132" width="19.25" style="191" customWidth="1"/>
    <col min="16133" max="16133" width="17.375" style="191" customWidth="1"/>
    <col min="16134" max="16134" width="28.5" style="191" customWidth="1"/>
    <col min="16135" max="16135" width="53.5" style="191" customWidth="1"/>
    <col min="16136" max="16384" width="9" style="191"/>
  </cols>
  <sheetData>
    <row r="1" spans="1:7" ht="19.5" customHeight="1">
      <c r="A1" s="191" t="s">
        <v>342</v>
      </c>
    </row>
    <row r="2" spans="1:7" ht="19.5" customHeight="1"/>
    <row r="3" spans="1:7" ht="30" customHeight="1">
      <c r="A3" s="723" t="s">
        <v>723</v>
      </c>
      <c r="B3" s="72"/>
    </row>
    <row r="4" spans="1:7" ht="24.75" customHeight="1" thickBot="1">
      <c r="G4" s="724" t="s">
        <v>344</v>
      </c>
    </row>
    <row r="5" spans="1:7" s="725" customFormat="1" ht="59.25" customHeight="1" thickTop="1" thickBot="1">
      <c r="A5" s="1129" t="s">
        <v>345</v>
      </c>
      <c r="B5" s="1132" t="s">
        <v>346</v>
      </c>
      <c r="C5" s="1132" t="s">
        <v>347</v>
      </c>
      <c r="D5" s="1135" t="s">
        <v>348</v>
      </c>
      <c r="E5" s="1405"/>
      <c r="F5" s="1406"/>
      <c r="G5" s="1138" t="s">
        <v>349</v>
      </c>
    </row>
    <row r="6" spans="1:7" s="725" customFormat="1" ht="24.75" customHeight="1" thickTop="1">
      <c r="A6" s="1130"/>
      <c r="B6" s="1133"/>
      <c r="C6" s="1133"/>
      <c r="D6" s="1143" t="s">
        <v>350</v>
      </c>
      <c r="E6" s="1144"/>
      <c r="F6" s="1144"/>
      <c r="G6" s="1139"/>
    </row>
    <row r="7" spans="1:7" s="725" customFormat="1" ht="24.75" customHeight="1" thickBot="1">
      <c r="A7" s="1130"/>
      <c r="B7" s="1133"/>
      <c r="C7" s="1134"/>
      <c r="D7" s="1145"/>
      <c r="E7" s="1146"/>
      <c r="F7" s="1147"/>
      <c r="G7" s="1140"/>
    </row>
    <row r="8" spans="1:7" s="725" customFormat="1" ht="24.75" customHeight="1" thickTop="1">
      <c r="A8" s="1130"/>
      <c r="B8" s="1133"/>
      <c r="C8" s="1134"/>
      <c r="D8" s="1148" t="s">
        <v>351</v>
      </c>
      <c r="E8" s="1150" t="s">
        <v>352</v>
      </c>
      <c r="F8" s="192" t="s">
        <v>353</v>
      </c>
      <c r="G8" s="1141"/>
    </row>
    <row r="9" spans="1:7" s="725" customFormat="1" ht="24.75" customHeight="1" thickBot="1">
      <c r="A9" s="1131"/>
      <c r="B9" s="1131"/>
      <c r="C9" s="1131"/>
      <c r="D9" s="1149"/>
      <c r="E9" s="1151"/>
      <c r="F9" s="193" t="s">
        <v>354</v>
      </c>
      <c r="G9" s="1142"/>
    </row>
    <row r="10" spans="1:7" s="727" customFormat="1" ht="49.5" customHeight="1" thickTop="1" thickBot="1">
      <c r="A10" s="194"/>
      <c r="B10" s="195"/>
      <c r="C10" s="196"/>
      <c r="D10" s="197"/>
      <c r="E10" s="198"/>
      <c r="F10" s="199">
        <f>(D10*12)+E10</f>
        <v>0</v>
      </c>
      <c r="G10" s="726"/>
    </row>
    <row r="11" spans="1:7" s="727" customFormat="1" ht="24.75" customHeight="1" thickTop="1">
      <c r="A11" s="591" t="s">
        <v>355</v>
      </c>
      <c r="B11" s="201"/>
      <c r="C11" s="201"/>
      <c r="D11" s="202"/>
      <c r="E11" s="203"/>
      <c r="F11" s="204"/>
    </row>
    <row r="12" spans="1:7" s="727" customFormat="1" ht="24.75" customHeight="1">
      <c r="A12" s="205" t="s">
        <v>356</v>
      </c>
      <c r="B12" s="201"/>
      <c r="C12" s="201"/>
      <c r="D12" s="202"/>
      <c r="E12" s="203"/>
      <c r="F12" s="204"/>
    </row>
    <row r="13" spans="1:7" s="727" customFormat="1" ht="24.75" customHeight="1">
      <c r="A13" s="1127" t="s">
        <v>357</v>
      </c>
      <c r="B13" s="1127"/>
      <c r="C13" s="1127"/>
      <c r="D13" s="1127"/>
      <c r="E13" s="1127"/>
      <c r="F13" s="1127"/>
      <c r="G13" s="1127"/>
    </row>
    <row r="14" spans="1:7" s="727" customFormat="1" ht="24.75" customHeight="1">
      <c r="A14" s="1127" t="s">
        <v>358</v>
      </c>
      <c r="B14" s="1127"/>
      <c r="C14" s="1127"/>
      <c r="D14" s="1127"/>
      <c r="E14" s="1127"/>
      <c r="F14" s="1127"/>
      <c r="G14" s="1127"/>
    </row>
    <row r="15" spans="1:7" s="727" customFormat="1" ht="24.75" customHeight="1">
      <c r="A15" s="1127" t="s">
        <v>359</v>
      </c>
      <c r="B15" s="1127"/>
      <c r="C15" s="1127"/>
      <c r="D15" s="1127"/>
      <c r="E15" s="1127"/>
      <c r="F15" s="1127"/>
      <c r="G15" s="1127"/>
    </row>
    <row r="16" spans="1:7" s="727" customFormat="1" ht="24.75" customHeight="1">
      <c r="A16" s="205" t="s">
        <v>360</v>
      </c>
      <c r="B16" s="201"/>
      <c r="C16" s="201"/>
      <c r="D16" s="202"/>
      <c r="E16" s="203"/>
      <c r="F16" s="204"/>
    </row>
    <row r="17" spans="1:7" s="727" customFormat="1" ht="24.75" customHeight="1">
      <c r="A17" s="206" t="s">
        <v>361</v>
      </c>
      <c r="B17" s="201"/>
      <c r="C17" s="201"/>
      <c r="D17" s="202"/>
      <c r="E17" s="203"/>
      <c r="F17" s="204"/>
    </row>
    <row r="18" spans="1:7" ht="24.75" customHeight="1">
      <c r="A18" s="191" t="s">
        <v>362</v>
      </c>
      <c r="B18" s="207"/>
      <c r="C18" s="207"/>
      <c r="D18" s="208"/>
      <c r="E18" s="209"/>
      <c r="F18" s="209"/>
    </row>
    <row r="19" spans="1:7" ht="24.75" customHeight="1">
      <c r="A19" s="191" t="s">
        <v>363</v>
      </c>
      <c r="B19" s="207"/>
      <c r="C19" s="207"/>
      <c r="D19" s="208"/>
      <c r="E19" s="209"/>
      <c r="F19" s="209"/>
    </row>
    <row r="20" spans="1:7" ht="24.75" customHeight="1">
      <c r="A20" s="191" t="s">
        <v>364</v>
      </c>
      <c r="B20" s="207"/>
      <c r="C20" s="207"/>
      <c r="D20" s="208"/>
      <c r="E20" s="209"/>
      <c r="F20" s="209"/>
    </row>
    <row r="21" spans="1:7" ht="24.75" customHeight="1">
      <c r="B21" s="207"/>
      <c r="C21" s="207"/>
      <c r="D21" s="208"/>
      <c r="E21" s="209"/>
      <c r="F21" s="209"/>
    </row>
    <row r="22" spans="1:7" s="727" customFormat="1" ht="24.75" customHeight="1">
      <c r="A22" s="206" t="s">
        <v>365</v>
      </c>
      <c r="B22" s="201"/>
      <c r="C22" s="201"/>
      <c r="D22" s="202"/>
      <c r="E22" s="203"/>
      <c r="F22" s="204"/>
    </row>
    <row r="23" spans="1:7" ht="24.75" customHeight="1">
      <c r="A23" s="191" t="s">
        <v>366</v>
      </c>
    </row>
    <row r="24" spans="1:7" ht="24.75" customHeight="1"/>
    <row r="25" spans="1:7" ht="24.75" customHeight="1">
      <c r="A25" s="191" t="s">
        <v>367</v>
      </c>
    </row>
    <row r="26" spans="1:7" ht="24.75" customHeight="1">
      <c r="A26" s="191" t="s">
        <v>368</v>
      </c>
    </row>
    <row r="27" spans="1:7" ht="24.75" customHeight="1">
      <c r="A27" s="1404" t="s">
        <v>724</v>
      </c>
      <c r="B27" s="1404"/>
      <c r="C27" s="1404"/>
      <c r="D27" s="1404"/>
      <c r="E27" s="1404"/>
      <c r="F27" s="1404"/>
      <c r="G27" s="1404"/>
    </row>
    <row r="28" spans="1:7" ht="24.75" customHeight="1"/>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49" priority="1">
      <formula>LEN(TRIM(A10))=0</formula>
    </cfRule>
  </conditionalFormatting>
  <printOptions horizontalCentered="1"/>
  <pageMargins left="0.23622047244094491" right="0.23622047244094491" top="0.74803149606299213" bottom="0.74803149606299213" header="0.31496062992125984" footer="0.31496062992125984"/>
  <pageSetup paperSize="9" scale="74" orientation="landscape" blackAndWhite="1" errors="blank" r:id="rId1"/>
  <headerFooter alignWithMargins="0"/>
  <colBreaks count="1" manualBreakCount="1">
    <brk id="7" min="2" max="28"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C4122-B452-48BA-AD1F-3ADA08C457BE}">
  <sheetPr>
    <tabColor rgb="FFFFC000"/>
    <pageSetUpPr fitToPage="1"/>
  </sheetPr>
  <dimension ref="A1:AN184"/>
  <sheetViews>
    <sheetView view="pageBreakPreview" zoomScaleNormal="100" zoomScaleSheetLayoutView="100" workbookViewId="0">
      <selection activeCell="S188" sqref="S188"/>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522</v>
      </c>
      <c r="B1" s="298"/>
      <c r="AA1" s="1" t="s">
        <v>370</v>
      </c>
    </row>
    <row r="2" spans="1:29" ht="9" customHeight="1"/>
    <row r="3" spans="1:29" ht="18.75" customHeight="1">
      <c r="A3" s="901" t="s">
        <v>523</v>
      </c>
      <c r="B3" s="901"/>
      <c r="C3" s="901"/>
      <c r="D3" s="901"/>
      <c r="E3" s="901"/>
      <c r="F3" s="901"/>
      <c r="G3" s="901"/>
      <c r="H3" s="901"/>
      <c r="I3" s="901"/>
      <c r="J3" s="901"/>
      <c r="K3" s="901"/>
      <c r="L3" s="901"/>
      <c r="M3" s="901"/>
      <c r="N3" s="901"/>
      <c r="O3" s="901"/>
      <c r="P3" s="901"/>
      <c r="Q3" s="901"/>
      <c r="R3" s="901"/>
      <c r="S3" s="901"/>
      <c r="T3" s="901"/>
      <c r="U3" s="901"/>
      <c r="V3" s="901"/>
      <c r="W3" s="901"/>
      <c r="X3" s="901"/>
      <c r="Y3" s="901"/>
      <c r="AA3" s="1" t="s">
        <v>183</v>
      </c>
    </row>
    <row r="4" spans="1:29" ht="9" customHeight="1"/>
    <row r="5" spans="1:29" ht="18.75" customHeight="1">
      <c r="L5" s="601"/>
      <c r="N5" s="73" t="s">
        <v>372</v>
      </c>
    </row>
    <row r="6" spans="1:29" ht="18.75" customHeight="1">
      <c r="N6" s="1306">
        <f>第4号様式!G9</f>
        <v>0</v>
      </c>
      <c r="O6" s="1306"/>
      <c r="P6" s="1306"/>
      <c r="Q6" s="1306"/>
      <c r="R6" s="1306"/>
      <c r="S6" s="1306"/>
      <c r="T6" s="1306"/>
      <c r="U6" s="1306"/>
      <c r="V6" s="1306"/>
      <c r="W6" s="1306"/>
      <c r="X6" s="1306"/>
      <c r="Y6" s="1306"/>
    </row>
    <row r="7" spans="1:29" ht="18.75" customHeight="1">
      <c r="A7" s="1" t="s">
        <v>373</v>
      </c>
      <c r="I7" s="147"/>
      <c r="J7" s="1" t="s">
        <v>374</v>
      </c>
      <c r="N7" s="599"/>
      <c r="O7" s="599"/>
      <c r="P7" s="599"/>
      <c r="Q7" s="599"/>
      <c r="R7" s="599"/>
      <c r="S7" s="599"/>
      <c r="T7" s="599"/>
      <c r="U7" s="599"/>
      <c r="V7" s="599"/>
      <c r="W7" s="599"/>
      <c r="X7" s="599"/>
      <c r="Y7" s="599"/>
    </row>
    <row r="8" spans="1:29" ht="18.75" customHeight="1">
      <c r="A8" s="1" t="s">
        <v>46</v>
      </c>
      <c r="B8" s="900" t="s">
        <v>375</v>
      </c>
      <c r="C8" s="900"/>
      <c r="D8" s="900"/>
      <c r="E8" s="900"/>
      <c r="F8" s="900"/>
      <c r="G8" s="900"/>
      <c r="H8" s="900"/>
      <c r="I8" s="900"/>
      <c r="J8" s="900"/>
      <c r="K8" s="900"/>
      <c r="L8" s="900"/>
      <c r="M8" s="900"/>
      <c r="N8" s="900"/>
      <c r="O8" s="900"/>
      <c r="P8" s="900"/>
      <c r="Q8" s="900"/>
      <c r="R8" s="900"/>
      <c r="S8" s="900"/>
      <c r="T8" s="900"/>
      <c r="U8" s="900"/>
      <c r="V8" s="900"/>
      <c r="W8" s="900"/>
      <c r="X8" s="900"/>
      <c r="Y8" s="900"/>
    </row>
    <row r="9" spans="1:29" ht="18.75" customHeight="1">
      <c r="B9" s="900"/>
      <c r="C9" s="900"/>
      <c r="D9" s="900"/>
      <c r="E9" s="900"/>
      <c r="F9" s="900"/>
      <c r="G9" s="900"/>
      <c r="H9" s="900"/>
      <c r="I9" s="900"/>
      <c r="J9" s="900"/>
      <c r="K9" s="900"/>
      <c r="L9" s="900"/>
      <c r="M9" s="900"/>
      <c r="N9" s="900"/>
      <c r="O9" s="900"/>
      <c r="P9" s="900"/>
      <c r="Q9" s="900"/>
      <c r="R9" s="900"/>
      <c r="S9" s="900"/>
      <c r="T9" s="900"/>
      <c r="U9" s="900"/>
      <c r="V9" s="900"/>
      <c r="W9" s="900"/>
      <c r="X9" s="900"/>
      <c r="Y9" s="900"/>
    </row>
    <row r="10" spans="1:29" ht="18.75" customHeight="1">
      <c r="N10" s="599"/>
      <c r="O10" s="599"/>
      <c r="P10" s="599"/>
      <c r="Q10" s="599"/>
      <c r="R10" s="599"/>
      <c r="S10" s="599"/>
      <c r="T10" s="599"/>
      <c r="U10" s="599"/>
      <c r="V10" s="599"/>
      <c r="W10" s="599"/>
      <c r="X10" s="599"/>
      <c r="Y10" s="599"/>
    </row>
    <row r="11" spans="1:29" ht="15" customHeight="1">
      <c r="A11" s="1" t="s">
        <v>376</v>
      </c>
    </row>
    <row r="12" spans="1:29" ht="15" customHeight="1">
      <c r="A12" s="1" t="s">
        <v>524</v>
      </c>
      <c r="AC12" s="1" t="s">
        <v>525</v>
      </c>
    </row>
    <row r="13" spans="1:29" ht="15" customHeight="1">
      <c r="B13" s="1283" t="s">
        <v>378</v>
      </c>
      <c r="C13" s="1284"/>
      <c r="D13" s="1284"/>
      <c r="E13" s="1284"/>
      <c r="F13" s="1284"/>
      <c r="G13" s="1284"/>
      <c r="H13" s="1284"/>
      <c r="I13" s="1284"/>
      <c r="J13" s="1284"/>
      <c r="K13" s="1284"/>
      <c r="L13" s="1285"/>
      <c r="M13" s="1289" t="s">
        <v>379</v>
      </c>
      <c r="N13" s="1290"/>
      <c r="O13" s="1290"/>
      <c r="P13" s="1290"/>
      <c r="Q13" s="1290"/>
      <c r="R13" s="1290"/>
      <c r="S13" s="1290"/>
      <c r="T13" s="1290"/>
      <c r="U13" s="1290"/>
      <c r="V13" s="1290"/>
      <c r="W13" s="1290"/>
      <c r="X13" s="1290"/>
      <c r="Y13" s="1291"/>
    </row>
    <row r="14" spans="1:29" ht="15" customHeight="1">
      <c r="B14" s="1286"/>
      <c r="C14" s="1287"/>
      <c r="D14" s="1287"/>
      <c r="E14" s="1287"/>
      <c r="F14" s="1287"/>
      <c r="G14" s="1287"/>
      <c r="H14" s="1287"/>
      <c r="I14" s="1287"/>
      <c r="J14" s="1287"/>
      <c r="K14" s="1287"/>
      <c r="L14" s="1288"/>
      <c r="M14" s="1289" t="s">
        <v>380</v>
      </c>
      <c r="N14" s="1290"/>
      <c r="O14" s="1290"/>
      <c r="P14" s="1291"/>
      <c r="Q14" s="1289" t="s">
        <v>381</v>
      </c>
      <c r="R14" s="1290"/>
      <c r="S14" s="1290"/>
      <c r="T14" s="1291"/>
      <c r="U14" s="1289" t="s">
        <v>382</v>
      </c>
      <c r="V14" s="1290"/>
      <c r="W14" s="1290"/>
      <c r="X14" s="1290"/>
      <c r="Y14" s="1291"/>
    </row>
    <row r="15" spans="1:29" ht="15" customHeight="1">
      <c r="B15" s="74" t="s">
        <v>383</v>
      </c>
      <c r="C15" s="53"/>
      <c r="D15" s="53"/>
      <c r="E15" s="53"/>
      <c r="F15" s="53"/>
      <c r="G15" s="53"/>
      <c r="H15" s="53"/>
      <c r="I15" s="53"/>
      <c r="J15" s="53"/>
      <c r="K15" s="53"/>
      <c r="L15" s="53"/>
      <c r="M15" s="1470">
        <f>'第4号様式別紙2-1（臨床研修（医師）実績報告）'!D8</f>
        <v>0</v>
      </c>
      <c r="N15" s="1471"/>
      <c r="O15" s="1471"/>
      <c r="P15" s="342" t="s">
        <v>384</v>
      </c>
      <c r="Q15" s="1470">
        <f>'第4号様式別紙2-1（臨床研修（医師）実績報告）'!D21</f>
        <v>0</v>
      </c>
      <c r="R15" s="1471"/>
      <c r="S15" s="1471"/>
      <c r="T15" s="23" t="s">
        <v>384</v>
      </c>
      <c r="U15" s="630" t="s">
        <v>385</v>
      </c>
      <c r="V15" s="1305">
        <f>SUM(M15+Q15)</f>
        <v>0</v>
      </c>
      <c r="W15" s="1305"/>
      <c r="X15" s="1305"/>
      <c r="Y15" s="23" t="s">
        <v>386</v>
      </c>
    </row>
    <row r="16" spans="1:29" ht="15" customHeight="1">
      <c r="B16" s="74" t="s">
        <v>387</v>
      </c>
      <c r="C16" s="53"/>
      <c r="D16" s="53"/>
      <c r="E16" s="53"/>
      <c r="F16" s="53"/>
      <c r="G16" s="53"/>
      <c r="H16" s="53"/>
      <c r="I16" s="53"/>
      <c r="J16" s="53"/>
      <c r="K16" s="53"/>
      <c r="L16" s="53"/>
      <c r="M16" s="1470">
        <f>'第4号様式別紙2-1（臨床研修（医師）実績報告）'!E8</f>
        <v>0</v>
      </c>
      <c r="N16" s="1471"/>
      <c r="O16" s="1471"/>
      <c r="P16" s="342" t="s">
        <v>384</v>
      </c>
      <c r="Q16" s="1470">
        <f>'第4号様式別紙2-1（臨床研修（医師）実績報告）'!E21</f>
        <v>0</v>
      </c>
      <c r="R16" s="1471"/>
      <c r="S16" s="1471"/>
      <c r="T16" s="23" t="s">
        <v>384</v>
      </c>
      <c r="U16" s="612"/>
      <c r="V16" s="1305">
        <f>SUM(M16+Q16)</f>
        <v>0</v>
      </c>
      <c r="W16" s="1305"/>
      <c r="X16" s="1305"/>
      <c r="Y16" s="23" t="s">
        <v>386</v>
      </c>
    </row>
    <row r="17" spans="1:25" ht="15" customHeight="1">
      <c r="B17" s="74" t="s">
        <v>388</v>
      </c>
      <c r="C17" s="53"/>
      <c r="D17" s="53"/>
      <c r="E17" s="53"/>
      <c r="F17" s="53"/>
      <c r="G17" s="53"/>
      <c r="H17" s="53"/>
      <c r="I17" s="53"/>
      <c r="J17" s="53"/>
      <c r="K17" s="53"/>
      <c r="L17" s="53"/>
      <c r="M17" s="1307">
        <f>SUM(M15:O16)</f>
        <v>0</v>
      </c>
      <c r="N17" s="1305"/>
      <c r="O17" s="1305"/>
      <c r="P17" s="342" t="s">
        <v>384</v>
      </c>
      <c r="Q17" s="1354">
        <f>SUM(Q15:S16)</f>
        <v>0</v>
      </c>
      <c r="R17" s="1349"/>
      <c r="S17" s="1349"/>
      <c r="T17" s="343" t="s">
        <v>384</v>
      </c>
      <c r="U17" s="344" t="s">
        <v>389</v>
      </c>
      <c r="V17" s="1349">
        <f>SUM(V15:X16)</f>
        <v>0</v>
      </c>
      <c r="W17" s="1349"/>
      <c r="X17" s="1349"/>
      <c r="Y17" s="23" t="s">
        <v>386</v>
      </c>
    </row>
    <row r="18" spans="1:25" ht="12" customHeight="1">
      <c r="B18" s="73" t="s">
        <v>725</v>
      </c>
      <c r="C18" s="92"/>
      <c r="D18" s="92" t="s">
        <v>726</v>
      </c>
      <c r="E18" s="92"/>
      <c r="F18" s="92"/>
      <c r="G18" s="92"/>
      <c r="H18" s="92"/>
      <c r="I18" s="92"/>
      <c r="J18" s="92"/>
      <c r="K18" s="92"/>
      <c r="L18" s="92"/>
      <c r="M18" s="92"/>
      <c r="N18" s="62"/>
      <c r="O18" s="62"/>
      <c r="P18" s="62"/>
      <c r="Q18" s="62"/>
      <c r="R18" s="62"/>
      <c r="S18" s="62"/>
      <c r="T18" s="62"/>
      <c r="U18" s="62"/>
      <c r="V18" s="62"/>
      <c r="W18" s="62"/>
      <c r="X18" s="62"/>
      <c r="Y18" s="62"/>
    </row>
    <row r="19" spans="1:25" ht="23.25" customHeight="1">
      <c r="B19" s="728" t="s">
        <v>727</v>
      </c>
      <c r="C19" s="729"/>
      <c r="D19" s="1462" t="s">
        <v>728</v>
      </c>
      <c r="E19" s="1462"/>
      <c r="F19" s="1462"/>
      <c r="G19" s="1462"/>
      <c r="H19" s="1462"/>
      <c r="I19" s="1462"/>
      <c r="J19" s="1462"/>
      <c r="K19" s="1462"/>
      <c r="L19" s="1462"/>
      <c r="M19" s="1462"/>
      <c r="N19" s="1462"/>
      <c r="O19" s="1462"/>
      <c r="P19" s="1462"/>
      <c r="Q19" s="1462"/>
      <c r="R19" s="1462"/>
      <c r="S19" s="1462"/>
      <c r="T19" s="1462"/>
      <c r="U19" s="1462"/>
      <c r="V19" s="1462"/>
      <c r="W19" s="1462"/>
      <c r="X19" s="1462"/>
      <c r="Y19" s="1462"/>
    </row>
    <row r="20" spans="1:25" ht="21.75" customHeight="1">
      <c r="B20" s="730" t="s">
        <v>729</v>
      </c>
      <c r="C20"/>
      <c r="D20" s="1463" t="s">
        <v>730</v>
      </c>
      <c r="E20" s="1463"/>
      <c r="F20" s="1463"/>
      <c r="G20" s="1463"/>
      <c r="H20" s="1463"/>
      <c r="I20" s="1463"/>
      <c r="J20" s="1463"/>
      <c r="K20" s="1463"/>
      <c r="L20" s="1463"/>
      <c r="M20" s="1463"/>
      <c r="N20" s="1463"/>
      <c r="O20" s="1463"/>
      <c r="P20" s="1463"/>
      <c r="Q20" s="1463"/>
      <c r="R20" s="1463"/>
      <c r="S20" s="1463"/>
      <c r="T20" s="1463"/>
      <c r="U20" s="1463"/>
      <c r="V20" s="1463"/>
      <c r="W20" s="1463"/>
      <c r="X20" s="1463"/>
      <c r="Y20" s="1463"/>
    </row>
    <row r="21" spans="1:25" ht="12" customHeight="1">
      <c r="B21" s="363"/>
      <c r="C21" s="394"/>
      <c r="D21" s="363"/>
      <c r="E21" s="363"/>
      <c r="F21" s="363"/>
      <c r="G21" s="363"/>
      <c r="H21" s="363"/>
      <c r="I21" s="363"/>
      <c r="J21" s="363"/>
      <c r="K21" s="363"/>
      <c r="L21" s="363"/>
      <c r="M21" s="363"/>
      <c r="N21" s="363"/>
      <c r="O21" s="363"/>
      <c r="P21" s="363"/>
      <c r="Q21" s="363"/>
      <c r="R21" s="363"/>
      <c r="S21" s="363"/>
      <c r="T21" s="363"/>
      <c r="U21" s="363"/>
      <c r="V21" s="363"/>
      <c r="W21" s="363"/>
      <c r="X21" s="363"/>
      <c r="Y21" s="363"/>
    </row>
    <row r="22" spans="1:25" ht="9" customHeight="1"/>
    <row r="23" spans="1:25" ht="15" customHeight="1">
      <c r="A23" s="1" t="s">
        <v>393</v>
      </c>
    </row>
    <row r="24" spans="1:25" ht="15" customHeight="1">
      <c r="B24" s="1" t="s">
        <v>394</v>
      </c>
    </row>
    <row r="25" spans="1:25" ht="15" customHeight="1">
      <c r="B25" s="74" t="s">
        <v>395</v>
      </c>
      <c r="C25" s="75"/>
      <c r="D25" s="75"/>
      <c r="E25" s="75"/>
      <c r="F25" s="75"/>
      <c r="G25" s="75"/>
      <c r="H25" s="75"/>
      <c r="I25" s="76"/>
      <c r="J25" s="1298">
        <f>M17</f>
        <v>0</v>
      </c>
      <c r="K25" s="1299"/>
      <c r="L25" s="1299"/>
      <c r="M25" s="1299"/>
      <c r="N25" s="57" t="s">
        <v>386</v>
      </c>
      <c r="O25" s="74" t="s">
        <v>396</v>
      </c>
      <c r="P25" s="53"/>
      <c r="Q25" s="53"/>
      <c r="R25" s="57"/>
      <c r="S25" s="609" t="s">
        <v>397</v>
      </c>
      <c r="T25" s="1344">
        <f>ROUND(J25/12,3)</f>
        <v>0</v>
      </c>
      <c r="U25" s="1344"/>
      <c r="V25" s="1344"/>
      <c r="W25" s="1344"/>
      <c r="X25" s="1344"/>
      <c r="Y25" s="57" t="s">
        <v>386</v>
      </c>
    </row>
    <row r="26" spans="1:25" ht="15" customHeight="1">
      <c r="B26" s="74" t="s">
        <v>398</v>
      </c>
      <c r="C26" s="75"/>
      <c r="D26" s="75"/>
      <c r="E26" s="75"/>
      <c r="F26" s="75"/>
      <c r="G26" s="75"/>
      <c r="H26" s="75"/>
      <c r="I26" s="76"/>
      <c r="J26" s="1298">
        <f>Q17</f>
        <v>0</v>
      </c>
      <c r="K26" s="1299"/>
      <c r="L26" s="1299"/>
      <c r="M26" s="1299"/>
      <c r="N26" s="57" t="s">
        <v>386</v>
      </c>
      <c r="O26" s="74" t="s">
        <v>396</v>
      </c>
      <c r="P26" s="53"/>
      <c r="Q26" s="53"/>
      <c r="R26" s="57"/>
      <c r="S26" s="609" t="s">
        <v>399</v>
      </c>
      <c r="T26" s="1344">
        <f>ROUND(J26/12,3)</f>
        <v>0</v>
      </c>
      <c r="U26" s="1344"/>
      <c r="V26" s="1344"/>
      <c r="W26" s="1344"/>
      <c r="X26" s="1344"/>
      <c r="Y26" s="57" t="s">
        <v>386</v>
      </c>
    </row>
    <row r="27" spans="1:25" ht="15" customHeight="1">
      <c r="B27" s="79"/>
      <c r="C27" s="79"/>
      <c r="D27" s="79"/>
      <c r="E27" s="79"/>
      <c r="F27" s="80"/>
      <c r="G27" s="80"/>
      <c r="H27" s="62"/>
      <c r="I27" s="79"/>
      <c r="J27" s="79"/>
      <c r="K27" s="79"/>
      <c r="L27" s="79"/>
      <c r="M27" s="74"/>
      <c r="N27" s="53"/>
      <c r="O27" s="53"/>
      <c r="P27" s="53" t="s">
        <v>382</v>
      </c>
      <c r="Q27" s="610"/>
      <c r="R27" s="630"/>
      <c r="S27" s="610"/>
      <c r="T27" s="152"/>
      <c r="U27" s="1352">
        <f>SUM(T25:X26)</f>
        <v>0</v>
      </c>
      <c r="V27" s="1469"/>
      <c r="W27" s="1469"/>
      <c r="X27" s="1469"/>
      <c r="Y27" s="57" t="s">
        <v>386</v>
      </c>
    </row>
    <row r="28" spans="1:25" ht="15" customHeight="1">
      <c r="B28" s="599"/>
      <c r="C28" s="599"/>
      <c r="D28" s="599"/>
      <c r="E28" s="599"/>
      <c r="F28" s="82"/>
      <c r="G28" s="82"/>
      <c r="I28" s="599"/>
      <c r="J28" s="599"/>
      <c r="K28" s="599"/>
      <c r="L28" s="599"/>
      <c r="M28" s="74" t="s">
        <v>400</v>
      </c>
      <c r="N28" s="53"/>
      <c r="O28" s="53"/>
      <c r="P28" s="53"/>
      <c r="Q28" s="610"/>
      <c r="R28" s="630"/>
      <c r="S28" s="610"/>
      <c r="T28" s="609" t="s">
        <v>401</v>
      </c>
      <c r="U28" s="1353">
        <f>ROUND(IF(T25=0,IF(J26=0,0,T26),IF(J26=0,T25,(T25+T26)/2)),0)</f>
        <v>0</v>
      </c>
      <c r="V28" s="1468"/>
      <c r="W28" s="1468"/>
      <c r="X28" s="1468"/>
      <c r="Y28" s="57" t="s">
        <v>384</v>
      </c>
    </row>
    <row r="29" spans="1:25" ht="9" customHeight="1"/>
    <row r="30" spans="1:25" ht="15" customHeight="1">
      <c r="B30" s="1" t="s">
        <v>402</v>
      </c>
      <c r="T30" s="599"/>
    </row>
    <row r="31" spans="1:25" ht="15" customHeight="1">
      <c r="B31" s="74" t="s">
        <v>395</v>
      </c>
      <c r="C31" s="75"/>
      <c r="D31" s="75"/>
      <c r="E31" s="75"/>
      <c r="F31" s="75"/>
      <c r="G31" s="75"/>
      <c r="H31" s="75"/>
      <c r="I31" s="76"/>
      <c r="J31" s="1467">
        <f>M15</f>
        <v>0</v>
      </c>
      <c r="K31" s="1468"/>
      <c r="L31" s="1468"/>
      <c r="M31" s="1468"/>
      <c r="N31" s="57" t="s">
        <v>386</v>
      </c>
      <c r="O31" s="74" t="s">
        <v>396</v>
      </c>
      <c r="P31" s="53"/>
      <c r="Q31" s="53"/>
      <c r="R31" s="57"/>
      <c r="S31" s="609" t="s">
        <v>403</v>
      </c>
      <c r="T31" s="1344">
        <f>ROUND(J31/12,3)</f>
        <v>0</v>
      </c>
      <c r="U31" s="1344"/>
      <c r="V31" s="1344"/>
      <c r="W31" s="1344"/>
      <c r="X31" s="1344"/>
      <c r="Y31" s="57" t="s">
        <v>386</v>
      </c>
    </row>
    <row r="32" spans="1:25" ht="15" customHeight="1">
      <c r="B32" s="74" t="s">
        <v>398</v>
      </c>
      <c r="C32" s="75"/>
      <c r="D32" s="75"/>
      <c r="E32" s="75"/>
      <c r="F32" s="75"/>
      <c r="G32" s="75"/>
      <c r="H32" s="75"/>
      <c r="I32" s="76"/>
      <c r="J32" s="1467">
        <f>Q15</f>
        <v>0</v>
      </c>
      <c r="K32" s="1468"/>
      <c r="L32" s="1468"/>
      <c r="M32" s="1468"/>
      <c r="N32" s="57" t="s">
        <v>386</v>
      </c>
      <c r="O32" s="74" t="s">
        <v>396</v>
      </c>
      <c r="P32" s="53"/>
      <c r="Q32" s="53"/>
      <c r="R32" s="57"/>
      <c r="S32" s="609" t="s">
        <v>404</v>
      </c>
      <c r="T32" s="1344">
        <f>ROUND(J32/12,3)</f>
        <v>0</v>
      </c>
      <c r="U32" s="1344"/>
      <c r="V32" s="1344"/>
      <c r="W32" s="1344"/>
      <c r="X32" s="1344"/>
      <c r="Y32" s="57" t="s">
        <v>386</v>
      </c>
    </row>
    <row r="33" spans="1:34" ht="12" customHeight="1">
      <c r="B33" s="1295" t="s">
        <v>405</v>
      </c>
      <c r="C33" s="1295"/>
      <c r="D33" s="1295"/>
      <c r="E33" s="1295"/>
      <c r="F33" s="1295"/>
      <c r="G33" s="1295"/>
      <c r="H33" s="1295"/>
      <c r="I33" s="1295"/>
      <c r="J33" s="1295"/>
      <c r="K33" s="1295"/>
      <c r="L33" s="1295"/>
      <c r="M33" s="1295"/>
      <c r="N33" s="1295"/>
      <c r="O33" s="1295"/>
      <c r="P33" s="1295"/>
      <c r="Q33" s="1295"/>
      <c r="R33" s="1295"/>
      <c r="S33" s="1295"/>
      <c r="T33" s="1295"/>
      <c r="U33" s="1295"/>
      <c r="V33" s="1295"/>
      <c r="W33" s="1295"/>
      <c r="X33" s="1295"/>
      <c r="Y33" s="1295"/>
      <c r="AH33" s="1" t="b">
        <f>IF('第4号様式別紙2-1（臨床研修（医師）実績報告）附表 A1'!AI17="入力不可",FALSE,TRUE)</f>
        <v>1</v>
      </c>
    </row>
    <row r="34" spans="1:34" ht="12" customHeight="1">
      <c r="B34" s="1153"/>
      <c r="C34" s="1153"/>
      <c r="D34" s="1153"/>
      <c r="E34" s="1153"/>
      <c r="F34" s="1153"/>
      <c r="G34" s="1153"/>
      <c r="H34" s="1153"/>
      <c r="I34" s="1153"/>
      <c r="J34" s="1153"/>
      <c r="K34" s="1153"/>
      <c r="L34" s="1153"/>
      <c r="M34" s="1153"/>
      <c r="N34" s="1153"/>
      <c r="O34" s="1153"/>
      <c r="P34" s="1153"/>
      <c r="Q34" s="1153"/>
      <c r="R34" s="1153"/>
      <c r="S34" s="1153"/>
      <c r="T34" s="1153"/>
      <c r="U34" s="1153"/>
      <c r="V34" s="1153"/>
      <c r="W34" s="1153"/>
      <c r="X34" s="1153"/>
      <c r="Y34" s="1153"/>
    </row>
    <row r="35" spans="1:34" ht="12" customHeight="1">
      <c r="B35" s="1296" t="s">
        <v>406</v>
      </c>
      <c r="C35" s="1296"/>
      <c r="D35" s="1296"/>
      <c r="E35" s="1296"/>
      <c r="F35" s="1296"/>
      <c r="G35" s="1296"/>
      <c r="H35" s="1296"/>
      <c r="I35" s="1296"/>
      <c r="J35" s="1296"/>
      <c r="K35" s="1296"/>
      <c r="L35" s="1296"/>
      <c r="M35" s="1296"/>
      <c r="N35" s="1296"/>
      <c r="O35" s="1296"/>
      <c r="P35" s="1296"/>
      <c r="Q35" s="1296"/>
      <c r="R35" s="1296"/>
      <c r="S35" s="1296"/>
      <c r="T35" s="1296"/>
      <c r="U35" s="1296"/>
      <c r="V35" s="1296"/>
      <c r="W35" s="1296"/>
      <c r="X35" s="1296"/>
      <c r="Y35" s="1296"/>
    </row>
    <row r="36" spans="1:34" ht="12" customHeight="1">
      <c r="B36" s="1297"/>
      <c r="C36" s="1297"/>
      <c r="D36" s="1297"/>
      <c r="E36" s="1297"/>
      <c r="F36" s="1297"/>
      <c r="G36" s="1297"/>
      <c r="H36" s="1297"/>
      <c r="I36" s="1297"/>
      <c r="J36" s="1297"/>
      <c r="K36" s="1297"/>
      <c r="L36" s="1297"/>
      <c r="M36" s="1297"/>
      <c r="N36" s="1297"/>
      <c r="O36" s="1297"/>
      <c r="P36" s="1297"/>
      <c r="Q36" s="1297"/>
      <c r="R36" s="1297"/>
      <c r="S36" s="1297"/>
      <c r="T36" s="1297"/>
      <c r="U36" s="1297"/>
      <c r="V36" s="1297"/>
      <c r="W36" s="1297"/>
      <c r="X36" s="1297"/>
      <c r="Y36" s="1297"/>
    </row>
    <row r="37" spans="1:34" ht="9" customHeight="1">
      <c r="A37" s="73"/>
    </row>
    <row r="38" spans="1:34" ht="15" customHeight="1">
      <c r="A38" s="1" t="s">
        <v>407</v>
      </c>
    </row>
    <row r="39" spans="1:34" ht="15" customHeight="1">
      <c r="B39" s="74" t="s">
        <v>408</v>
      </c>
      <c r="C39" s="75"/>
      <c r="D39" s="75"/>
      <c r="E39" s="75"/>
      <c r="F39" s="75"/>
      <c r="G39" s="75"/>
      <c r="H39" s="75"/>
      <c r="I39" s="76"/>
      <c r="J39" s="1345"/>
      <c r="K39" s="1346"/>
      <c r="L39" s="1346"/>
      <c r="M39" s="1346"/>
      <c r="N39" s="57" t="s">
        <v>386</v>
      </c>
      <c r="O39" s="77" t="s">
        <v>409</v>
      </c>
      <c r="P39" s="53"/>
      <c r="Q39" s="53"/>
      <c r="R39" s="53"/>
      <c r="S39" s="611"/>
      <c r="T39" s="345"/>
      <c r="U39" s="1347"/>
      <c r="V39" s="1348"/>
      <c r="W39" s="1348"/>
      <c r="X39" s="1348"/>
      <c r="Y39" s="57" t="s">
        <v>386</v>
      </c>
    </row>
    <row r="40" spans="1:34" ht="15" customHeight="1">
      <c r="B40" s="74" t="s">
        <v>410</v>
      </c>
      <c r="C40" s="75"/>
      <c r="D40" s="75"/>
      <c r="E40" s="75"/>
      <c r="F40" s="75"/>
      <c r="G40" s="75"/>
      <c r="H40" s="75"/>
      <c r="I40" s="76"/>
      <c r="J40" s="1274"/>
      <c r="K40" s="1275"/>
      <c r="L40" s="1275"/>
      <c r="M40" s="1275"/>
      <c r="N40" s="57" t="s">
        <v>386</v>
      </c>
      <c r="O40" s="77" t="s">
        <v>411</v>
      </c>
      <c r="P40" s="53"/>
      <c r="Q40" s="53"/>
      <c r="R40" s="53"/>
      <c r="S40" s="611"/>
      <c r="T40" s="345"/>
      <c r="U40" s="1347"/>
      <c r="V40" s="1348"/>
      <c r="W40" s="1348"/>
      <c r="X40" s="1348"/>
      <c r="Y40" s="57" t="s">
        <v>386</v>
      </c>
    </row>
    <row r="41" spans="1:34" ht="15" customHeight="1">
      <c r="B41" s="79"/>
      <c r="C41" s="79"/>
      <c r="D41" s="79"/>
      <c r="E41" s="79"/>
      <c r="F41" s="80"/>
      <c r="G41" s="80"/>
      <c r="H41" s="62"/>
      <c r="I41" s="79"/>
      <c r="J41" s="79"/>
      <c r="K41" s="79"/>
      <c r="L41" s="79"/>
      <c r="M41" s="74"/>
      <c r="N41" s="53"/>
      <c r="O41" s="53"/>
      <c r="P41" s="53" t="s">
        <v>382</v>
      </c>
      <c r="Q41" s="610"/>
      <c r="R41" s="630"/>
      <c r="S41" s="610"/>
      <c r="T41" s="81"/>
      <c r="U41" s="1350">
        <f>SUM(U39:X40)</f>
        <v>0</v>
      </c>
      <c r="V41" s="1465"/>
      <c r="W41" s="1465"/>
      <c r="X41" s="1465"/>
      <c r="Y41" s="57" t="s">
        <v>386</v>
      </c>
    </row>
    <row r="42" spans="1:34" ht="15" customHeight="1">
      <c r="B42" s="599"/>
      <c r="C42" s="599"/>
      <c r="D42" s="599"/>
      <c r="E42" s="599"/>
      <c r="F42" s="82"/>
      <c r="G42" s="82"/>
      <c r="I42" s="599"/>
      <c r="J42" s="599"/>
      <c r="K42" s="599"/>
      <c r="L42" s="599"/>
      <c r="M42" s="83" t="s">
        <v>412</v>
      </c>
      <c r="N42" s="53"/>
      <c r="O42" s="53"/>
      <c r="P42" s="53"/>
      <c r="Q42" s="610"/>
      <c r="R42" s="630"/>
      <c r="S42" s="610"/>
      <c r="T42" s="611"/>
      <c r="U42" s="1351" t="e">
        <f>ROUNDDOWN(U41/(J39+J40),3)</f>
        <v>#DIV/0!</v>
      </c>
      <c r="V42" s="1466"/>
      <c r="W42" s="1466"/>
      <c r="X42" s="1466"/>
      <c r="Y42" s="57"/>
    </row>
    <row r="43" spans="1:34" ht="6" customHeight="1">
      <c r="B43" s="599"/>
      <c r="C43" s="599"/>
      <c r="D43" s="599"/>
      <c r="E43" s="599"/>
      <c r="F43" s="82"/>
      <c r="G43" s="82"/>
      <c r="I43" s="599"/>
      <c r="J43" s="599"/>
      <c r="K43" s="599"/>
      <c r="L43" s="599"/>
      <c r="M43" s="12"/>
      <c r="Q43" s="599"/>
      <c r="R43" s="576"/>
      <c r="S43" s="599"/>
      <c r="T43" s="599"/>
      <c r="U43" s="346"/>
      <c r="V43" s="85"/>
      <c r="W43" s="85"/>
      <c r="X43" s="85"/>
    </row>
    <row r="44" spans="1:34" ht="12" customHeight="1">
      <c r="B44" s="1282" t="s">
        <v>413</v>
      </c>
      <c r="C44" s="1282"/>
      <c r="D44" s="1282"/>
      <c r="E44" s="1282"/>
      <c r="F44" s="1282"/>
      <c r="G44" s="1282"/>
      <c r="H44" s="1282"/>
      <c r="I44" s="1282"/>
      <c r="J44" s="1282"/>
      <c r="K44" s="1282"/>
      <c r="L44" s="1282"/>
      <c r="M44" s="1282"/>
      <c r="N44" s="1282"/>
      <c r="O44" s="1282"/>
      <c r="P44" s="1282"/>
      <c r="Q44" s="1282"/>
      <c r="R44" s="1282"/>
      <c r="S44" s="1282"/>
      <c r="T44" s="1282"/>
      <c r="U44" s="1282"/>
      <c r="V44" s="1282"/>
      <c r="W44" s="1282"/>
      <c r="X44" s="1282"/>
      <c r="Y44" s="1282"/>
    </row>
    <row r="45" spans="1:34" ht="12" customHeight="1">
      <c r="B45" s="608"/>
      <c r="C45" s="608"/>
      <c r="D45" s="608"/>
      <c r="E45" s="608"/>
      <c r="F45" s="608"/>
      <c r="G45" s="608"/>
      <c r="H45" s="608"/>
      <c r="I45" s="608"/>
      <c r="J45" s="608"/>
      <c r="K45" s="608"/>
      <c r="L45" s="608"/>
      <c r="M45" s="608"/>
      <c r="N45" s="608"/>
      <c r="O45" s="608"/>
      <c r="P45" s="608"/>
      <c r="Q45" s="608"/>
      <c r="R45" s="608"/>
      <c r="S45" s="608"/>
      <c r="T45" s="608"/>
      <c r="U45" s="608"/>
      <c r="V45" s="608"/>
      <c r="W45" s="608"/>
      <c r="X45" s="608"/>
      <c r="Y45" s="608"/>
    </row>
    <row r="46" spans="1:34" ht="15" customHeight="1">
      <c r="A46" s="1" t="s">
        <v>414</v>
      </c>
    </row>
    <row r="47" spans="1:34" ht="15" customHeight="1">
      <c r="B47" s="1341" t="s">
        <v>380</v>
      </c>
      <c r="C47" s="1342"/>
      <c r="D47" s="1342"/>
      <c r="E47" s="1343"/>
      <c r="F47" s="1341" t="s">
        <v>381</v>
      </c>
      <c r="G47" s="1342"/>
      <c r="H47" s="1342"/>
      <c r="I47" s="1343"/>
      <c r="J47" s="1341" t="s">
        <v>382</v>
      </c>
      <c r="K47" s="1342"/>
      <c r="L47" s="1342"/>
      <c r="M47" s="1342"/>
      <c r="N47" s="1343"/>
      <c r="O47" s="492"/>
      <c r="P47" s="363"/>
      <c r="Q47" s="363"/>
      <c r="R47" s="363"/>
      <c r="S47" s="363"/>
      <c r="T47" s="363"/>
      <c r="U47" s="363"/>
      <c r="V47" s="363"/>
      <c r="W47" s="363"/>
      <c r="X47" s="363"/>
      <c r="Y47" s="363"/>
    </row>
    <row r="48" spans="1:34" ht="15" customHeight="1">
      <c r="B48" s="1336"/>
      <c r="C48" s="1337"/>
      <c r="D48" s="1337"/>
      <c r="E48" s="495" t="s">
        <v>384</v>
      </c>
      <c r="F48" s="1336"/>
      <c r="G48" s="1337"/>
      <c r="H48" s="1337"/>
      <c r="I48" s="496" t="s">
        <v>384</v>
      </c>
      <c r="J48" s="497" t="s">
        <v>416</v>
      </c>
      <c r="K48" s="1338">
        <f>B48+F48</f>
        <v>0</v>
      </c>
      <c r="L48" s="1338"/>
      <c r="M48" s="1338"/>
      <c r="N48" s="496" t="s">
        <v>384</v>
      </c>
      <c r="O48" s="492"/>
      <c r="P48" s="737"/>
      <c r="Q48" s="737"/>
      <c r="R48" s="737"/>
      <c r="S48" s="737"/>
      <c r="T48" s="737"/>
      <c r="U48" s="737"/>
      <c r="V48" s="737"/>
      <c r="W48" s="737"/>
      <c r="X48" s="737"/>
      <c r="Y48" s="737"/>
    </row>
    <row r="49" spans="1:40" ht="12" customHeight="1">
      <c r="B49" s="73" t="s">
        <v>725</v>
      </c>
      <c r="C49" s="92"/>
      <c r="D49" s="92" t="s">
        <v>733</v>
      </c>
      <c r="E49" s="92"/>
      <c r="F49" s="92"/>
      <c r="G49" s="92"/>
      <c r="H49" s="92"/>
      <c r="I49" s="92"/>
      <c r="J49" s="92"/>
      <c r="K49" s="92"/>
      <c r="L49" s="92"/>
      <c r="M49" s="92"/>
      <c r="N49" s="62"/>
      <c r="O49" s="736"/>
      <c r="P49" s="736"/>
      <c r="Q49" s="736"/>
      <c r="R49" s="736"/>
      <c r="S49" s="736"/>
      <c r="T49" s="736"/>
      <c r="U49" s="736"/>
      <c r="V49" s="736"/>
      <c r="W49" s="736"/>
      <c r="X49" s="736"/>
      <c r="Y49" s="736"/>
    </row>
    <row r="50" spans="1:40" ht="23.25" customHeight="1">
      <c r="B50" s="728" t="s">
        <v>727</v>
      </c>
      <c r="C50" s="729"/>
      <c r="D50" s="1462" t="s">
        <v>728</v>
      </c>
      <c r="E50" s="1462"/>
      <c r="F50" s="1462"/>
      <c r="G50" s="1462"/>
      <c r="H50" s="1462"/>
      <c r="I50" s="1462"/>
      <c r="J50" s="1462"/>
      <c r="K50" s="1462"/>
      <c r="L50" s="1462"/>
      <c r="M50" s="1462"/>
      <c r="N50" s="1462"/>
      <c r="O50" s="1462"/>
      <c r="P50" s="1462"/>
      <c r="Q50" s="1462"/>
      <c r="R50" s="1462"/>
      <c r="S50" s="1462"/>
      <c r="T50" s="1462"/>
      <c r="U50" s="1462"/>
      <c r="V50" s="1462"/>
      <c r="W50" s="1462"/>
      <c r="X50" s="1462"/>
      <c r="Y50" s="1462"/>
    </row>
    <row r="51" spans="1:40" ht="22.5" customHeight="1">
      <c r="B51" s="730" t="s">
        <v>729</v>
      </c>
      <c r="C51"/>
      <c r="D51" s="1463" t="s">
        <v>730</v>
      </c>
      <c r="E51" s="1463"/>
      <c r="F51" s="1463"/>
      <c r="G51" s="1463"/>
      <c r="H51" s="1463"/>
      <c r="I51" s="1463"/>
      <c r="J51" s="1463"/>
      <c r="K51" s="1463"/>
      <c r="L51" s="1463"/>
      <c r="M51" s="1463"/>
      <c r="N51" s="1463"/>
      <c r="O51" s="1463"/>
      <c r="P51" s="1463"/>
      <c r="Q51" s="1463"/>
      <c r="R51" s="1463"/>
      <c r="S51" s="1463"/>
      <c r="T51" s="1463"/>
      <c r="U51" s="1463"/>
      <c r="V51" s="1463"/>
      <c r="W51" s="1463"/>
      <c r="X51" s="1463"/>
      <c r="Y51" s="1463"/>
    </row>
    <row r="52" spans="1:40" ht="12" customHeight="1">
      <c r="B52" s="363"/>
      <c r="C52" s="394"/>
      <c r="D52" s="363"/>
      <c r="E52" s="363"/>
      <c r="F52" s="363"/>
      <c r="G52" s="363"/>
      <c r="H52" s="363"/>
      <c r="I52" s="363"/>
      <c r="J52" s="363"/>
      <c r="K52" s="363"/>
      <c r="L52" s="363"/>
      <c r="M52" s="363"/>
      <c r="N52" s="363"/>
      <c r="O52" s="363"/>
      <c r="P52" s="363"/>
      <c r="Q52" s="363"/>
      <c r="R52" s="363"/>
      <c r="S52" s="363"/>
      <c r="T52" s="363"/>
      <c r="U52" s="363"/>
      <c r="V52" s="363"/>
      <c r="W52" s="363"/>
      <c r="X52" s="363"/>
      <c r="Y52" s="363"/>
    </row>
    <row r="53" spans="1:40" ht="12" customHeight="1">
      <c r="C53" s="73"/>
    </row>
    <row r="54" spans="1:40" ht="15" customHeight="1">
      <c r="A54" s="1" t="s">
        <v>529</v>
      </c>
    </row>
    <row r="55" spans="1:40" ht="15" customHeight="1">
      <c r="P55" s="600"/>
      <c r="Q55" s="1260" t="s">
        <v>418</v>
      </c>
      <c r="R55" s="1261"/>
      <c r="S55" s="1262"/>
      <c r="T55" s="609" t="s">
        <v>419</v>
      </c>
      <c r="U55" s="1464">
        <f>'第4号様式別紙2-2（臨床研修（医師）実績報告）'!F34</f>
        <v>0</v>
      </c>
      <c r="V55" s="1464"/>
      <c r="W55" s="1464"/>
      <c r="X55" s="1464"/>
      <c r="Y55" s="57" t="s">
        <v>420</v>
      </c>
    </row>
    <row r="56" spans="1:40" ht="15" customHeight="1">
      <c r="Q56" s="599"/>
      <c r="R56" s="599"/>
      <c r="S56" s="599"/>
      <c r="T56" s="599"/>
    </row>
    <row r="57" spans="1:40" ht="15" customHeight="1">
      <c r="A57" s="1" t="s">
        <v>421</v>
      </c>
      <c r="V57" s="1264" t="s">
        <v>422</v>
      </c>
      <c r="W57" s="1264"/>
      <c r="X57" s="1264" t="s">
        <v>423</v>
      </c>
      <c r="Y57" s="1264"/>
    </row>
    <row r="58" spans="1:40" ht="15" customHeight="1">
      <c r="V58" s="1264"/>
      <c r="W58" s="1264"/>
      <c r="X58" s="1264"/>
      <c r="Y58" s="1264"/>
    </row>
    <row r="59" spans="1:40" ht="12" customHeight="1">
      <c r="B59" s="1251" t="s">
        <v>424</v>
      </c>
      <c r="C59" s="1265" t="s">
        <v>425</v>
      </c>
      <c r="D59" s="1265"/>
      <c r="E59" s="1265"/>
      <c r="F59" s="1265"/>
      <c r="G59" s="1265"/>
      <c r="H59" s="1265"/>
      <c r="I59" s="1265"/>
      <c r="J59" s="1265"/>
      <c r="K59" s="1265"/>
      <c r="L59" s="1265"/>
      <c r="M59" s="1265"/>
      <c r="N59" s="1265"/>
      <c r="O59" s="1265"/>
      <c r="P59" s="1265"/>
      <c r="Q59" s="1265"/>
      <c r="R59" s="1265"/>
      <c r="S59" s="1265"/>
      <c r="T59" s="1265"/>
      <c r="U59" s="1265"/>
      <c r="V59" s="1253"/>
      <c r="W59" s="1254"/>
      <c r="X59" s="1253"/>
      <c r="Y59" s="1254"/>
    </row>
    <row r="60" spans="1:40" ht="12" customHeight="1">
      <c r="B60" s="1251"/>
      <c r="C60" s="1265"/>
      <c r="D60" s="1265"/>
      <c r="E60" s="1265"/>
      <c r="F60" s="1265"/>
      <c r="G60" s="1265"/>
      <c r="H60" s="1265"/>
      <c r="I60" s="1265"/>
      <c r="J60" s="1265"/>
      <c r="K60" s="1265"/>
      <c r="L60" s="1265"/>
      <c r="M60" s="1265"/>
      <c r="N60" s="1265"/>
      <c r="O60" s="1265"/>
      <c r="P60" s="1265"/>
      <c r="Q60" s="1265"/>
      <c r="R60" s="1265"/>
      <c r="S60" s="1265"/>
      <c r="T60" s="1265"/>
      <c r="U60" s="1265"/>
      <c r="V60" s="1255"/>
      <c r="W60" s="1256"/>
      <c r="X60" s="1255"/>
      <c r="Y60" s="1256"/>
    </row>
    <row r="61" spans="1:40" ht="12" customHeight="1">
      <c r="B61" s="1251" t="s">
        <v>426</v>
      </c>
      <c r="C61" s="899" t="s">
        <v>427</v>
      </c>
      <c r="D61" s="899"/>
      <c r="E61" s="899"/>
      <c r="F61" s="899"/>
      <c r="G61" s="899"/>
      <c r="H61" s="899"/>
      <c r="I61" s="899"/>
      <c r="J61" s="899"/>
      <c r="K61" s="899"/>
      <c r="L61" s="899"/>
      <c r="M61" s="899"/>
      <c r="N61" s="899"/>
      <c r="O61" s="899"/>
      <c r="P61" s="899"/>
      <c r="Q61" s="899"/>
      <c r="R61" s="899"/>
      <c r="S61" s="899"/>
      <c r="T61" s="899"/>
      <c r="U61" s="1252"/>
      <c r="V61" s="1253"/>
      <c r="W61" s="1254"/>
      <c r="X61" s="1253"/>
      <c r="Y61" s="1254"/>
    </row>
    <row r="62" spans="1:40" ht="12" customHeight="1">
      <c r="B62" s="1251"/>
      <c r="C62" s="899"/>
      <c r="D62" s="899"/>
      <c r="E62" s="899"/>
      <c r="F62" s="899"/>
      <c r="G62" s="899"/>
      <c r="H62" s="899"/>
      <c r="I62" s="899"/>
      <c r="J62" s="899"/>
      <c r="K62" s="899"/>
      <c r="L62" s="899"/>
      <c r="M62" s="899"/>
      <c r="N62" s="899"/>
      <c r="O62" s="899"/>
      <c r="P62" s="899"/>
      <c r="Q62" s="899"/>
      <c r="R62" s="899"/>
      <c r="S62" s="899"/>
      <c r="T62" s="899"/>
      <c r="U62" s="1252"/>
      <c r="V62" s="1255"/>
      <c r="W62" s="1256"/>
      <c r="X62" s="1255"/>
      <c r="Y62" s="1256"/>
    </row>
    <row r="63" spans="1:40" ht="24.95" customHeight="1">
      <c r="A63" s="1169" t="s">
        <v>731</v>
      </c>
      <c r="B63" s="1169"/>
      <c r="C63" s="1169"/>
      <c r="D63" s="1169"/>
      <c r="E63" s="1169"/>
      <c r="F63" s="1169"/>
      <c r="G63" s="1169"/>
      <c r="H63" s="1169"/>
      <c r="I63" s="1169"/>
      <c r="J63" s="1169"/>
      <c r="K63" s="1169"/>
      <c r="L63" s="1169"/>
      <c r="M63" s="1169"/>
      <c r="N63" s="999" t="s">
        <v>429</v>
      </c>
      <c r="O63" s="959"/>
      <c r="P63" s="1228" t="s">
        <v>430</v>
      </c>
      <c r="Q63" s="1229"/>
      <c r="R63" s="1229"/>
      <c r="S63" s="1230"/>
      <c r="T63" s="612" t="s">
        <v>431</v>
      </c>
      <c r="U63" s="1459">
        <f>'第4号様式別紙2-1（臨床研修（医師）実績報告）'!E42</f>
        <v>0</v>
      </c>
      <c r="V63" s="1460"/>
      <c r="W63" s="1460"/>
      <c r="X63" s="1461"/>
      <c r="Y63" s="57" t="s">
        <v>432</v>
      </c>
    </row>
    <row r="64" spans="1:40" ht="24.95" customHeight="1">
      <c r="A64" s="1169"/>
      <c r="B64" s="1169"/>
      <c r="C64" s="1169"/>
      <c r="D64" s="1169"/>
      <c r="E64" s="1169"/>
      <c r="F64" s="1169"/>
      <c r="G64" s="1169"/>
      <c r="H64" s="1169"/>
      <c r="I64" s="1169"/>
      <c r="J64" s="1169"/>
      <c r="K64" s="1169"/>
      <c r="L64" s="1169"/>
      <c r="M64" s="1169"/>
      <c r="N64" s="1257"/>
      <c r="O64" s="1258"/>
      <c r="P64" s="1228" t="s">
        <v>433</v>
      </c>
      <c r="Q64" s="1229"/>
      <c r="R64" s="1229"/>
      <c r="S64" s="1230"/>
      <c r="T64" s="612" t="s">
        <v>434</v>
      </c>
      <c r="U64" s="1459">
        <f>'第4号様式別紙2-1（臨床研修（医師）実績報告）'!E44</f>
        <v>0</v>
      </c>
      <c r="V64" s="1460"/>
      <c r="W64" s="1460"/>
      <c r="X64" s="1461"/>
      <c r="Y64" s="57" t="s">
        <v>420</v>
      </c>
      <c r="AM64" s="155"/>
      <c r="AN64" s="155"/>
    </row>
    <row r="65" spans="1:40" ht="24.95" customHeight="1">
      <c r="A65" s="1169" t="s">
        <v>435</v>
      </c>
      <c r="B65" s="1169"/>
      <c r="C65" s="1169"/>
      <c r="D65" s="1169"/>
      <c r="E65" s="1169"/>
      <c r="F65" s="1169"/>
      <c r="G65" s="1169"/>
      <c r="H65" s="1169"/>
      <c r="I65" s="1169"/>
      <c r="J65" s="1169"/>
      <c r="K65" s="1169"/>
      <c r="L65" s="1169"/>
      <c r="M65" s="1169"/>
      <c r="N65" s="1250" t="s">
        <v>436</v>
      </c>
      <c r="O65" s="1225"/>
      <c r="P65" s="1228" t="s">
        <v>430</v>
      </c>
      <c r="Q65" s="1229"/>
      <c r="R65" s="1229"/>
      <c r="S65" s="1230"/>
      <c r="T65" s="612" t="s">
        <v>437</v>
      </c>
      <c r="U65" s="1459">
        <f>'第4号様式別紙2-1（臨床研修（医師）実績報告）'!Q42</f>
        <v>0</v>
      </c>
      <c r="V65" s="1460"/>
      <c r="W65" s="1460"/>
      <c r="X65" s="1461"/>
      <c r="Y65" s="57" t="s">
        <v>432</v>
      </c>
      <c r="AM65" s="155">
        <v>1</v>
      </c>
      <c r="AN65" s="155">
        <v>2</v>
      </c>
    </row>
    <row r="66" spans="1:40" ht="24.95" customHeight="1">
      <c r="A66" s="1169"/>
      <c r="B66" s="1169"/>
      <c r="C66" s="1169"/>
      <c r="D66" s="1169"/>
      <c r="E66" s="1169"/>
      <c r="F66" s="1169"/>
      <c r="G66" s="1169"/>
      <c r="H66" s="1169"/>
      <c r="I66" s="1169"/>
      <c r="J66" s="1169"/>
      <c r="K66" s="1169"/>
      <c r="L66" s="1169"/>
      <c r="M66" s="1169"/>
      <c r="N66" s="1000"/>
      <c r="O66" s="960"/>
      <c r="P66" s="1228" t="s">
        <v>433</v>
      </c>
      <c r="Q66" s="1229"/>
      <c r="R66" s="1229"/>
      <c r="S66" s="1230"/>
      <c r="T66" s="612" t="s">
        <v>438</v>
      </c>
      <c r="U66" s="1459">
        <f>'第4号様式別紙2-1（臨床研修（医師）実績報告）'!Q44</f>
        <v>0</v>
      </c>
      <c r="V66" s="1460"/>
      <c r="W66" s="1460"/>
      <c r="X66" s="1461"/>
      <c r="Y66" s="57" t="s">
        <v>420</v>
      </c>
      <c r="AM66" s="155">
        <v>2</v>
      </c>
      <c r="AN66" s="155">
        <v>3</v>
      </c>
    </row>
    <row r="67" spans="1:40" ht="13.5" customHeight="1">
      <c r="A67" s="595"/>
      <c r="B67" s="595"/>
      <c r="C67" s="595"/>
      <c r="D67" s="595"/>
      <c r="E67" s="595"/>
      <c r="F67" s="595"/>
      <c r="G67" s="595"/>
      <c r="H67" s="595"/>
      <c r="I67" s="595"/>
      <c r="J67" s="595"/>
      <c r="K67" s="595"/>
      <c r="L67" s="595"/>
      <c r="M67" s="595"/>
      <c r="N67" s="154"/>
      <c r="O67" s="154"/>
      <c r="P67" s="154"/>
      <c r="Q67" s="154"/>
      <c r="R67" s="154"/>
      <c r="S67" s="154"/>
      <c r="T67" s="577"/>
      <c r="AM67" s="155">
        <v>3</v>
      </c>
    </row>
    <row r="68" spans="1:40" ht="24.95" customHeight="1">
      <c r="A68" s="1169" t="s">
        <v>732</v>
      </c>
      <c r="B68" s="1169"/>
      <c r="C68" s="1169"/>
      <c r="D68" s="1169"/>
      <c r="E68" s="1169"/>
      <c r="F68" s="1169"/>
      <c r="G68" s="1169"/>
      <c r="H68" s="1169"/>
      <c r="I68" s="1169"/>
      <c r="J68" s="1169"/>
      <c r="K68" s="1169"/>
      <c r="L68" s="1169"/>
      <c r="M68" s="1169"/>
      <c r="N68" s="1240" t="s">
        <v>429</v>
      </c>
      <c r="O68" s="1241"/>
      <c r="P68" s="1244" t="s">
        <v>430</v>
      </c>
      <c r="Q68" s="1245"/>
      <c r="R68" s="1245"/>
      <c r="S68" s="1246"/>
      <c r="T68" s="156" t="s">
        <v>440</v>
      </c>
      <c r="U68" s="1456">
        <f>'第4号様式別紙2-1（臨床研修（医師）実績報告）'!I42</f>
        <v>0</v>
      </c>
      <c r="V68" s="1457"/>
      <c r="W68" s="1457"/>
      <c r="X68" s="1458"/>
      <c r="Y68" s="157" t="s">
        <v>432</v>
      </c>
      <c r="AM68" s="155">
        <v>4</v>
      </c>
    </row>
    <row r="69" spans="1:40" ht="24.95" customHeight="1">
      <c r="A69" s="1169"/>
      <c r="B69" s="1169"/>
      <c r="C69" s="1169"/>
      <c r="D69" s="1169"/>
      <c r="E69" s="1169"/>
      <c r="F69" s="1169"/>
      <c r="G69" s="1169"/>
      <c r="H69" s="1169"/>
      <c r="I69" s="1169"/>
      <c r="J69" s="1169"/>
      <c r="K69" s="1169"/>
      <c r="L69" s="1169"/>
      <c r="M69" s="1169"/>
      <c r="N69" s="1242"/>
      <c r="O69" s="1243"/>
      <c r="P69" s="1228" t="s">
        <v>433</v>
      </c>
      <c r="Q69" s="1229"/>
      <c r="R69" s="1229"/>
      <c r="S69" s="1230"/>
      <c r="T69" s="612" t="s">
        <v>441</v>
      </c>
      <c r="U69" s="1456">
        <f>'第4号様式別紙2-1（臨床研修（医師）実績報告）'!I44</f>
        <v>0</v>
      </c>
      <c r="V69" s="1457"/>
      <c r="W69" s="1457"/>
      <c r="X69" s="1458"/>
      <c r="Y69" s="158" t="s">
        <v>420</v>
      </c>
      <c r="AM69" s="155">
        <v>5</v>
      </c>
    </row>
    <row r="70" spans="1:40" ht="24.95" customHeight="1">
      <c r="A70" s="1169" t="s">
        <v>442</v>
      </c>
      <c r="B70" s="1169"/>
      <c r="C70" s="1169"/>
      <c r="D70" s="1169"/>
      <c r="E70" s="1169"/>
      <c r="F70" s="1169"/>
      <c r="G70" s="1169"/>
      <c r="H70" s="1169"/>
      <c r="I70" s="1169"/>
      <c r="J70" s="1169"/>
      <c r="K70" s="1169"/>
      <c r="L70" s="1169"/>
      <c r="M70" s="1169"/>
      <c r="N70" s="1224" t="s">
        <v>436</v>
      </c>
      <c r="O70" s="1225"/>
      <c r="P70" s="1228" t="s">
        <v>430</v>
      </c>
      <c r="Q70" s="1229"/>
      <c r="R70" s="1229"/>
      <c r="S70" s="1230"/>
      <c r="T70" s="612" t="s">
        <v>443</v>
      </c>
      <c r="U70" s="1456">
        <f>'第4号様式別紙2-1（臨床研修（医師）実績報告）'!U42</f>
        <v>0</v>
      </c>
      <c r="V70" s="1457"/>
      <c r="W70" s="1457"/>
      <c r="X70" s="1458"/>
      <c r="Y70" s="158" t="s">
        <v>432</v>
      </c>
    </row>
    <row r="71" spans="1:40" ht="24.95" customHeight="1">
      <c r="A71" s="1169"/>
      <c r="B71" s="1169"/>
      <c r="C71" s="1169"/>
      <c r="D71" s="1169"/>
      <c r="E71" s="1169"/>
      <c r="F71" s="1169"/>
      <c r="G71" s="1169"/>
      <c r="H71" s="1169"/>
      <c r="I71" s="1169"/>
      <c r="J71" s="1169"/>
      <c r="K71" s="1169"/>
      <c r="L71" s="1169"/>
      <c r="M71" s="1169"/>
      <c r="N71" s="1226"/>
      <c r="O71" s="1227"/>
      <c r="P71" s="1234" t="s">
        <v>433</v>
      </c>
      <c r="Q71" s="1235"/>
      <c r="R71" s="1235"/>
      <c r="S71" s="1236"/>
      <c r="T71" s="159" t="s">
        <v>444</v>
      </c>
      <c r="U71" s="1456">
        <f>'第4号様式別紙2-1（臨床研修（医師）実績報告）'!U44</f>
        <v>0</v>
      </c>
      <c r="V71" s="1457"/>
      <c r="W71" s="1457"/>
      <c r="X71" s="1458"/>
      <c r="Y71" s="160" t="s">
        <v>420</v>
      </c>
    </row>
    <row r="72" spans="1:40" ht="15" customHeight="1">
      <c r="A72" s="1" t="s">
        <v>445</v>
      </c>
      <c r="U72" s="734"/>
      <c r="V72" s="734"/>
      <c r="W72" s="734"/>
      <c r="X72" s="734"/>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446</v>
      </c>
      <c r="H75" s="1452" t="s">
        <v>447</v>
      </c>
      <c r="I75" s="1452"/>
      <c r="J75" s="1452"/>
      <c r="K75" s="1452"/>
      <c r="L75" s="1452"/>
      <c r="M75" s="1452"/>
      <c r="N75" s="1452"/>
      <c r="O75" s="1452"/>
      <c r="P75" s="1452"/>
      <c r="Q75" s="1452"/>
      <c r="R75" s="1452"/>
      <c r="S75" s="1452"/>
      <c r="T75" s="1452"/>
      <c r="U75" s="1452"/>
      <c r="V75" s="1452"/>
      <c r="W75" s="1452"/>
      <c r="X75" s="1452"/>
      <c r="Y75" s="1453"/>
    </row>
    <row r="76" spans="1:40" ht="15" customHeight="1">
      <c r="B76" s="2"/>
      <c r="C76" s="1" t="s">
        <v>448</v>
      </c>
      <c r="I76" s="1222" t="s">
        <v>449</v>
      </c>
      <c r="J76" s="1223"/>
      <c r="K76" s="161"/>
      <c r="L76" s="1" t="s">
        <v>450</v>
      </c>
      <c r="N76" s="161"/>
      <c r="O76" s="1" t="s">
        <v>451</v>
      </c>
      <c r="T76" s="8" t="s">
        <v>452</v>
      </c>
      <c r="U76" s="1319" t="e">
        <f>U77+U105</f>
        <v>#VALUE!</v>
      </c>
      <c r="V76" s="1319"/>
      <c r="W76" s="1319"/>
      <c r="X76" s="1319"/>
      <c r="Y76" s="9" t="s">
        <v>453</v>
      </c>
      <c r="Z76" s="162" t="str">
        <f>IF(AB78="未入力","※先に175行目の当該年度４月１日現在の１年次研修医受入数を入力してください","")</f>
        <v>※先に175行目の当該年度４月１日現在の１年次研修医受入数を入力してください</v>
      </c>
    </row>
    <row r="77" spans="1:40" ht="15" customHeight="1">
      <c r="B77" s="2" t="s">
        <v>454</v>
      </c>
      <c r="I77" s="599"/>
      <c r="J77" s="599"/>
      <c r="T77" s="8" t="s">
        <v>190</v>
      </c>
      <c r="U77" s="1319" t="e">
        <f>IF(OR(AB78="20人未満",$C$122=1),(E79*Q79)+(E81*Q81)+(E83*Q83)+(E85*Q85)+(E87*Q87)+(E89*Q89),(E93*Q93)+(E95*Q95)+(E97*Q97)+(E99*Q99)+(E101*Q101)+(E103*Q103))</f>
        <v>#VALUE!</v>
      </c>
      <c r="V77" s="1319"/>
      <c r="W77" s="1319"/>
      <c r="X77" s="1319"/>
      <c r="Y77" s="9" t="s">
        <v>191</v>
      </c>
    </row>
    <row r="78" spans="1:40" ht="30" customHeight="1">
      <c r="B78" s="1217" t="s">
        <v>455</v>
      </c>
      <c r="C78" s="900"/>
      <c r="D78" s="900"/>
      <c r="E78" s="900"/>
      <c r="F78" s="900"/>
      <c r="G78" s="900"/>
      <c r="H78" s="900"/>
      <c r="I78" s="900"/>
      <c r="J78" s="900"/>
      <c r="K78" s="900"/>
      <c r="L78" s="900"/>
      <c r="M78" s="900"/>
      <c r="N78" s="900"/>
      <c r="O78" s="900"/>
      <c r="P78" s="900"/>
      <c r="Q78" s="900"/>
      <c r="R78" s="900"/>
      <c r="S78" s="1218"/>
      <c r="T78" s="8"/>
      <c r="U78" s="347"/>
      <c r="V78" s="347"/>
      <c r="W78" s="347"/>
      <c r="X78" s="347"/>
      <c r="Y78" s="9"/>
      <c r="AB78" s="162" t="str">
        <f>IF(N175="","未入力",IF(N175&gt;=20,"20人以上","20人未満"))</f>
        <v>未入力</v>
      </c>
    </row>
    <row r="79" spans="1:40" ht="32.25" customHeight="1">
      <c r="B79" s="1214" t="s">
        <v>456</v>
      </c>
      <c r="C79" s="906"/>
      <c r="D79" s="577" t="s">
        <v>457</v>
      </c>
      <c r="E79" s="1334">
        <v>63000</v>
      </c>
      <c r="F79" s="1323"/>
      <c r="G79" s="1323"/>
      <c r="H79" s="1" t="s">
        <v>458</v>
      </c>
      <c r="K79" s="599" t="s">
        <v>195</v>
      </c>
      <c r="M79" s="1454" t="s">
        <v>459</v>
      </c>
      <c r="N79" s="1454"/>
      <c r="O79" s="1454"/>
      <c r="P79" s="1454"/>
      <c r="Q79" s="1455" t="str">
        <f>IF($P$181="○",0,IF(OR($AB$78="20人未満",$C$124=1),IF($K$76=1,$V$15,0)+IF($K$76=2,$V$15,0),""))</f>
        <v/>
      </c>
      <c r="R79" s="1455"/>
      <c r="S79" s="1" t="s">
        <v>386</v>
      </c>
      <c r="T79" s="8"/>
      <c r="U79" s="347"/>
      <c r="V79" s="347"/>
      <c r="W79" s="347"/>
      <c r="X79" s="347"/>
      <c r="Y79" s="9"/>
    </row>
    <row r="80" spans="1:40" s="809" customFormat="1">
      <c r="B80" s="803"/>
      <c r="C80" s="800"/>
      <c r="D80" s="799"/>
      <c r="E80" s="808"/>
      <c r="F80" s="807"/>
      <c r="G80" s="807"/>
      <c r="K80" s="802"/>
      <c r="Q80" s="806"/>
      <c r="R80" s="806"/>
      <c r="T80" s="8"/>
      <c r="U80" s="347"/>
      <c r="V80" s="347"/>
      <c r="W80" s="347"/>
      <c r="X80" s="347"/>
      <c r="Y80" s="9"/>
    </row>
    <row r="81" spans="2:25" s="809" customFormat="1" ht="32.25" customHeight="1">
      <c r="B81" s="1407" t="s">
        <v>456</v>
      </c>
      <c r="C81" s="1408"/>
      <c r="D81" s="364" t="s">
        <v>457</v>
      </c>
      <c r="E81" s="1409">
        <v>56000</v>
      </c>
      <c r="F81" s="1410"/>
      <c r="G81" s="1410"/>
      <c r="H81" s="363" t="s">
        <v>458</v>
      </c>
      <c r="I81" s="363"/>
      <c r="J81" s="363"/>
      <c r="K81" s="366" t="s">
        <v>195</v>
      </c>
      <c r="L81" s="363"/>
      <c r="M81" s="1411" t="s">
        <v>459</v>
      </c>
      <c r="N81" s="1411"/>
      <c r="O81" s="1411"/>
      <c r="P81" s="1411"/>
      <c r="Q81" s="1326">
        <f>IF($Q$79&gt;=1,0,IF(OR($AB$78="20人未満",$C$123=1),IF($K$76=1,$V$15,0)+IF($K$76=2,$V$15,0),""))</f>
        <v>0</v>
      </c>
      <c r="R81" s="1326"/>
      <c r="S81" s="363" t="s">
        <v>386</v>
      </c>
      <c r="T81" s="367"/>
      <c r="U81" s="862"/>
      <c r="V81" s="862"/>
      <c r="W81" s="862"/>
      <c r="X81" s="862"/>
      <c r="Y81" s="369"/>
    </row>
    <row r="82" spans="2:25" ht="9" customHeight="1">
      <c r="B82" s="850"/>
      <c r="C82" s="851"/>
      <c r="D82" s="364"/>
      <c r="E82" s="843"/>
      <c r="F82" s="843"/>
      <c r="G82" s="843"/>
      <c r="H82" s="363"/>
      <c r="I82" s="363"/>
      <c r="J82" s="363"/>
      <c r="K82" s="366"/>
      <c r="L82" s="363"/>
      <c r="M82" s="835"/>
      <c r="N82" s="835"/>
      <c r="O82" s="835"/>
      <c r="P82" s="835"/>
      <c r="Q82" s="831"/>
      <c r="R82" s="831"/>
      <c r="S82" s="363"/>
      <c r="T82" s="367"/>
      <c r="U82" s="862"/>
      <c r="V82" s="862"/>
      <c r="W82" s="862"/>
      <c r="X82" s="862"/>
      <c r="Y82" s="369"/>
    </row>
    <row r="83" spans="2:25" ht="27.75" customHeight="1">
      <c r="B83" s="1447" t="s">
        <v>460</v>
      </c>
      <c r="C83" s="1408"/>
      <c r="D83" s="364" t="s">
        <v>457</v>
      </c>
      <c r="E83" s="1409">
        <v>52000</v>
      </c>
      <c r="F83" s="1410"/>
      <c r="G83" s="1410"/>
      <c r="H83" s="363" t="s">
        <v>458</v>
      </c>
      <c r="I83" s="363"/>
      <c r="J83" s="363"/>
      <c r="K83" s="366" t="s">
        <v>195</v>
      </c>
      <c r="L83" s="363"/>
      <c r="M83" s="1411" t="s">
        <v>459</v>
      </c>
      <c r="N83" s="1411"/>
      <c r="O83" s="1411"/>
      <c r="P83" s="1411"/>
      <c r="Q83" s="1326" t="str">
        <f>IF(OR($AB$78="20人未満",$C$122=1),IF($K$76=3,$V$15,0),"")</f>
        <v/>
      </c>
      <c r="R83" s="1326"/>
      <c r="S83" s="363" t="s">
        <v>386</v>
      </c>
      <c r="T83" s="367"/>
      <c r="U83" s="862"/>
      <c r="V83" s="862"/>
      <c r="W83" s="862"/>
      <c r="X83" s="862"/>
      <c r="Y83" s="369"/>
    </row>
    <row r="84" spans="2:25" ht="18" customHeight="1">
      <c r="B84" s="844"/>
      <c r="C84" s="845"/>
      <c r="D84" s="364"/>
      <c r="E84" s="842"/>
      <c r="F84" s="843"/>
      <c r="G84" s="843"/>
      <c r="H84" s="363"/>
      <c r="I84" s="363"/>
      <c r="J84" s="363"/>
      <c r="K84" s="366"/>
      <c r="L84" s="363"/>
      <c r="M84" s="363"/>
      <c r="N84" s="363"/>
      <c r="O84" s="363"/>
      <c r="P84" s="363"/>
      <c r="Q84" s="831"/>
      <c r="R84" s="831"/>
      <c r="S84" s="363"/>
      <c r="T84" s="367"/>
      <c r="U84" s="862"/>
      <c r="V84" s="862"/>
      <c r="W84" s="862"/>
      <c r="X84" s="862"/>
      <c r="Y84" s="369"/>
    </row>
    <row r="85" spans="2:25" ht="18" customHeight="1">
      <c r="B85" s="1447" t="s">
        <v>461</v>
      </c>
      <c r="C85" s="1408"/>
      <c r="D85" s="364" t="s">
        <v>457</v>
      </c>
      <c r="E85" s="1410">
        <v>47000</v>
      </c>
      <c r="F85" s="1410"/>
      <c r="G85" s="1410"/>
      <c r="H85" s="363" t="s">
        <v>458</v>
      </c>
      <c r="I85" s="363"/>
      <c r="J85" s="363"/>
      <c r="K85" s="366" t="s">
        <v>195</v>
      </c>
      <c r="L85" s="363"/>
      <c r="M85" s="1411" t="s">
        <v>459</v>
      </c>
      <c r="N85" s="1411"/>
      <c r="O85" s="1411"/>
      <c r="P85" s="1411"/>
      <c r="Q85" s="1326" t="str">
        <f>IF(OR($AB$78="20人未満",$C$122=1),IF($K$76=4,$V$15,0),"")</f>
        <v/>
      </c>
      <c r="R85" s="1326"/>
      <c r="S85" s="363" t="s">
        <v>386</v>
      </c>
      <c r="T85" s="367"/>
      <c r="U85" s="862"/>
      <c r="V85" s="862"/>
      <c r="W85" s="862"/>
      <c r="X85" s="862"/>
      <c r="Y85" s="369"/>
    </row>
    <row r="86" spans="2:25" ht="18" customHeight="1">
      <c r="B86" s="844"/>
      <c r="C86" s="845"/>
      <c r="D86" s="364"/>
      <c r="E86" s="1410"/>
      <c r="F86" s="1410"/>
      <c r="G86" s="1410"/>
      <c r="H86" s="363"/>
      <c r="I86" s="363"/>
      <c r="J86" s="363"/>
      <c r="K86" s="366"/>
      <c r="L86" s="363"/>
      <c r="M86" s="363"/>
      <c r="N86" s="363"/>
      <c r="O86" s="363"/>
      <c r="P86" s="363"/>
      <c r="Q86" s="831"/>
      <c r="R86" s="831"/>
      <c r="S86" s="363"/>
      <c r="T86" s="367"/>
      <c r="U86" s="862"/>
      <c r="V86" s="862"/>
      <c r="W86" s="862"/>
      <c r="X86" s="862"/>
      <c r="Y86" s="369"/>
    </row>
    <row r="87" spans="2:25" ht="18" customHeight="1">
      <c r="B87" s="1447" t="s">
        <v>462</v>
      </c>
      <c r="C87" s="1408"/>
      <c r="D87" s="364" t="s">
        <v>457</v>
      </c>
      <c r="E87" s="1410">
        <v>42000</v>
      </c>
      <c r="F87" s="1410"/>
      <c r="G87" s="1410"/>
      <c r="H87" s="363" t="s">
        <v>458</v>
      </c>
      <c r="I87" s="363"/>
      <c r="J87" s="363"/>
      <c r="K87" s="366" t="s">
        <v>195</v>
      </c>
      <c r="L87" s="363"/>
      <c r="M87" s="1411" t="s">
        <v>459</v>
      </c>
      <c r="N87" s="1411"/>
      <c r="O87" s="1411"/>
      <c r="P87" s="1411"/>
      <c r="Q87" s="1326" t="str">
        <f>IF(OR($AB$78="20人未満",$C122=1),IF($K$76=5,$V$15,0),"")</f>
        <v/>
      </c>
      <c r="R87" s="1326"/>
      <c r="S87" s="363" t="s">
        <v>386</v>
      </c>
      <c r="T87" s="367"/>
      <c r="U87" s="862"/>
      <c r="V87" s="862"/>
      <c r="W87" s="862"/>
      <c r="X87" s="862"/>
      <c r="Y87" s="369"/>
    </row>
    <row r="88" spans="2:25" ht="18" customHeight="1">
      <c r="B88" s="844"/>
      <c r="C88" s="845"/>
      <c r="D88" s="364"/>
      <c r="E88" s="1410"/>
      <c r="F88" s="1410"/>
      <c r="G88" s="1410"/>
      <c r="H88" s="363"/>
      <c r="I88" s="363"/>
      <c r="J88" s="363"/>
      <c r="K88" s="366"/>
      <c r="L88" s="363"/>
      <c r="M88" s="363"/>
      <c r="N88" s="363"/>
      <c r="O88" s="363"/>
      <c r="P88" s="363"/>
      <c r="Q88" s="831"/>
      <c r="R88" s="831"/>
      <c r="S88" s="363"/>
      <c r="T88" s="367"/>
      <c r="U88" s="862"/>
      <c r="V88" s="862"/>
      <c r="W88" s="862"/>
      <c r="X88" s="862"/>
      <c r="Y88" s="369"/>
    </row>
    <row r="89" spans="2:25" ht="33.75" customHeight="1">
      <c r="B89" s="1444" t="s">
        <v>463</v>
      </c>
      <c r="C89" s="1445"/>
      <c r="D89" s="371" t="s">
        <v>457</v>
      </c>
      <c r="E89" s="1446">
        <v>500</v>
      </c>
      <c r="F89" s="1446"/>
      <c r="G89" s="1446"/>
      <c r="H89" s="833" t="s">
        <v>458</v>
      </c>
      <c r="I89" s="833"/>
      <c r="J89" s="833"/>
      <c r="K89" s="373" t="s">
        <v>195</v>
      </c>
      <c r="L89" s="833"/>
      <c r="M89" s="1325" t="s">
        <v>459</v>
      </c>
      <c r="N89" s="1325"/>
      <c r="O89" s="1325"/>
      <c r="P89" s="1325"/>
      <c r="Q89" s="1448" t="str">
        <f>IF(OR($AB$78="20人未満",$C122=1),IF($N$76=2,$V$15,0)+IF($N$76=3,$V$15,0),"")</f>
        <v/>
      </c>
      <c r="R89" s="1448"/>
      <c r="S89" s="833" t="s">
        <v>386</v>
      </c>
      <c r="T89" s="367"/>
      <c r="U89" s="862"/>
      <c r="V89" s="862"/>
      <c r="W89" s="862"/>
      <c r="X89" s="862"/>
      <c r="Y89" s="369"/>
    </row>
    <row r="90" spans="2:25" ht="9" customHeight="1">
      <c r="B90" s="846"/>
      <c r="C90" s="847"/>
      <c r="D90" s="371"/>
      <c r="E90" s="829"/>
      <c r="F90" s="829"/>
      <c r="G90" s="829"/>
      <c r="H90" s="833"/>
      <c r="I90" s="833"/>
      <c r="J90" s="833"/>
      <c r="K90" s="373"/>
      <c r="L90" s="833"/>
      <c r="M90" s="833"/>
      <c r="N90" s="833"/>
      <c r="O90" s="833"/>
      <c r="P90" s="833"/>
      <c r="Q90" s="834"/>
      <c r="R90" s="834"/>
      <c r="S90" s="833"/>
      <c r="T90" s="367"/>
      <c r="U90" s="862"/>
      <c r="V90" s="862"/>
      <c r="W90" s="862"/>
      <c r="X90" s="862"/>
      <c r="Y90" s="369"/>
    </row>
    <row r="91" spans="2:25" ht="9" customHeight="1">
      <c r="B91" s="846"/>
      <c r="C91" s="847"/>
      <c r="D91" s="371"/>
      <c r="E91" s="848"/>
      <c r="F91" s="848"/>
      <c r="G91" s="848"/>
      <c r="H91" s="849"/>
      <c r="I91" s="833"/>
      <c r="J91" s="833"/>
      <c r="K91" s="373"/>
      <c r="L91" s="833"/>
      <c r="M91" s="830"/>
      <c r="N91" s="830"/>
      <c r="O91" s="830"/>
      <c r="P91" s="830"/>
      <c r="Q91" s="848"/>
      <c r="R91" s="848"/>
      <c r="S91" s="833"/>
      <c r="T91" s="367"/>
      <c r="U91" s="863"/>
      <c r="V91" s="863"/>
      <c r="W91" s="863"/>
      <c r="X91" s="863"/>
      <c r="Y91" s="369"/>
    </row>
    <row r="92" spans="2:25" ht="30" customHeight="1">
      <c r="B92" s="1449" t="s">
        <v>469</v>
      </c>
      <c r="C92" s="1450"/>
      <c r="D92" s="1450"/>
      <c r="E92" s="1450"/>
      <c r="F92" s="1450"/>
      <c r="G92" s="1450"/>
      <c r="H92" s="1450"/>
      <c r="I92" s="1450"/>
      <c r="J92" s="1450"/>
      <c r="K92" s="1450"/>
      <c r="L92" s="1450"/>
      <c r="M92" s="1450"/>
      <c r="N92" s="1450"/>
      <c r="O92" s="1450"/>
      <c r="P92" s="1450"/>
      <c r="Q92" s="1450"/>
      <c r="R92" s="1450"/>
      <c r="S92" s="1451"/>
      <c r="T92" s="367"/>
      <c r="U92" s="862"/>
      <c r="V92" s="862"/>
      <c r="W92" s="862"/>
      <c r="X92" s="862"/>
      <c r="Y92" s="369"/>
    </row>
    <row r="93" spans="2:25" ht="32.25" customHeight="1">
      <c r="B93" s="1407" t="s">
        <v>456</v>
      </c>
      <c r="C93" s="1408"/>
      <c r="D93" s="364" t="s">
        <v>457</v>
      </c>
      <c r="E93" s="1409">
        <v>46000</v>
      </c>
      <c r="F93" s="1410"/>
      <c r="G93" s="1410"/>
      <c r="H93" s="363" t="s">
        <v>458</v>
      </c>
      <c r="I93" s="363"/>
      <c r="J93" s="363"/>
      <c r="K93" s="366" t="s">
        <v>195</v>
      </c>
      <c r="L93" s="363"/>
      <c r="M93" s="1411" t="s">
        <v>459</v>
      </c>
      <c r="N93" s="1411"/>
      <c r="O93" s="1411"/>
      <c r="P93" s="1411"/>
      <c r="Q93" s="1416" t="str">
        <f>IF($P$181="○",0,IF(OR($AB$78="20人以上",$C$122=1),IF($K$76=1,$V$15,0)+IF($K$76=2,$V$15,0),""))</f>
        <v/>
      </c>
      <c r="R93" s="1416"/>
      <c r="S93" s="363" t="s">
        <v>386</v>
      </c>
      <c r="T93" s="367"/>
      <c r="U93" s="862"/>
      <c r="V93" s="862"/>
      <c r="W93" s="862"/>
      <c r="X93" s="862"/>
      <c r="Y93" s="369"/>
    </row>
    <row r="94" spans="2:25" ht="9" customHeight="1">
      <c r="B94" s="850"/>
      <c r="C94" s="851"/>
      <c r="D94" s="364"/>
      <c r="E94" s="843"/>
      <c r="F94" s="843"/>
      <c r="G94" s="843"/>
      <c r="H94" s="363"/>
      <c r="I94" s="363"/>
      <c r="J94" s="363"/>
      <c r="K94" s="366"/>
      <c r="L94" s="363"/>
      <c r="M94" s="835"/>
      <c r="N94" s="835"/>
      <c r="O94" s="835"/>
      <c r="P94" s="835"/>
      <c r="Q94" s="831"/>
      <c r="R94" s="831"/>
      <c r="S94" s="363"/>
      <c r="T94" s="367"/>
      <c r="U94" s="862"/>
      <c r="V94" s="862"/>
      <c r="W94" s="862"/>
      <c r="X94" s="862"/>
      <c r="Y94" s="369"/>
    </row>
    <row r="95" spans="2:25" s="814" customFormat="1" ht="32.25" customHeight="1">
      <c r="B95" s="1407" t="s">
        <v>456</v>
      </c>
      <c r="C95" s="1408"/>
      <c r="D95" s="364" t="s">
        <v>457</v>
      </c>
      <c r="E95" s="1409">
        <v>41000</v>
      </c>
      <c r="F95" s="1410"/>
      <c r="G95" s="1410"/>
      <c r="H95" s="363" t="s">
        <v>458</v>
      </c>
      <c r="I95" s="363"/>
      <c r="J95" s="363"/>
      <c r="K95" s="366" t="s">
        <v>195</v>
      </c>
      <c r="L95" s="363"/>
      <c r="M95" s="1411" t="s">
        <v>459</v>
      </c>
      <c r="N95" s="1411"/>
      <c r="O95" s="1411"/>
      <c r="P95" s="1411"/>
      <c r="Q95" s="1416">
        <f>IF($Q$93&gt;=1,0,IF(OR($AB$78="20人以上",$C$120=1),IF($K$76=1,$V$15,0)+IF($K$76=2,$V$15,0),""))</f>
        <v>0</v>
      </c>
      <c r="R95" s="1416"/>
      <c r="S95" s="363" t="s">
        <v>386</v>
      </c>
      <c r="T95" s="367"/>
      <c r="U95" s="862"/>
      <c r="V95" s="862"/>
      <c r="W95" s="862"/>
      <c r="X95" s="862"/>
      <c r="Y95" s="369"/>
    </row>
    <row r="96" spans="2:25" s="809" customFormat="1" ht="9" customHeight="1">
      <c r="B96" s="850"/>
      <c r="C96" s="851"/>
      <c r="D96" s="364"/>
      <c r="E96" s="843"/>
      <c r="F96" s="843"/>
      <c r="G96" s="843"/>
      <c r="H96" s="363"/>
      <c r="I96" s="363"/>
      <c r="J96" s="363"/>
      <c r="K96" s="366"/>
      <c r="L96" s="363"/>
      <c r="M96" s="835"/>
      <c r="N96" s="835"/>
      <c r="O96" s="835"/>
      <c r="P96" s="835"/>
      <c r="Q96" s="831"/>
      <c r="R96" s="831"/>
      <c r="S96" s="363"/>
      <c r="T96" s="367"/>
      <c r="U96" s="862"/>
      <c r="V96" s="862"/>
      <c r="W96" s="862"/>
      <c r="X96" s="862"/>
      <c r="Y96" s="369"/>
    </row>
    <row r="97" spans="2:33" ht="27.75" customHeight="1">
      <c r="B97" s="1447" t="s">
        <v>460</v>
      </c>
      <c r="C97" s="1408"/>
      <c r="D97" s="364" t="s">
        <v>457</v>
      </c>
      <c r="E97" s="1409">
        <v>39000</v>
      </c>
      <c r="F97" s="1410"/>
      <c r="G97" s="1410"/>
      <c r="H97" s="363" t="s">
        <v>458</v>
      </c>
      <c r="I97" s="363"/>
      <c r="J97" s="363"/>
      <c r="K97" s="366" t="s">
        <v>195</v>
      </c>
      <c r="L97" s="363"/>
      <c r="M97" s="1411" t="s">
        <v>459</v>
      </c>
      <c r="N97" s="1411"/>
      <c r="O97" s="1411"/>
      <c r="P97" s="1411"/>
      <c r="Q97" s="1416" t="str">
        <f>IF(AND($AB$78="20人以上",$C$122=""),IF($K$76=3,$V$15,0),"")</f>
        <v/>
      </c>
      <c r="R97" s="1416"/>
      <c r="S97" s="363" t="s">
        <v>386</v>
      </c>
      <c r="T97" s="367"/>
      <c r="U97" s="862"/>
      <c r="V97" s="862"/>
      <c r="W97" s="862"/>
      <c r="X97" s="862"/>
      <c r="Y97" s="369"/>
    </row>
    <row r="98" spans="2:33" ht="18" customHeight="1">
      <c r="B98" s="844"/>
      <c r="C98" s="845"/>
      <c r="D98" s="364"/>
      <c r="E98" s="842"/>
      <c r="F98" s="843"/>
      <c r="G98" s="843"/>
      <c r="H98" s="363"/>
      <c r="I98" s="363"/>
      <c r="J98" s="363"/>
      <c r="K98" s="366"/>
      <c r="L98" s="363"/>
      <c r="M98" s="363"/>
      <c r="N98" s="363"/>
      <c r="O98" s="363"/>
      <c r="P98" s="363"/>
      <c r="Q98" s="831"/>
      <c r="R98" s="831"/>
      <c r="S98" s="363"/>
      <c r="T98" s="367"/>
      <c r="U98" s="862"/>
      <c r="V98" s="862"/>
      <c r="W98" s="862"/>
      <c r="X98" s="862"/>
      <c r="Y98" s="369"/>
    </row>
    <row r="99" spans="2:33" ht="18" customHeight="1">
      <c r="B99" s="1447" t="s">
        <v>461</v>
      </c>
      <c r="C99" s="1408"/>
      <c r="D99" s="364" t="s">
        <v>457</v>
      </c>
      <c r="E99" s="1410">
        <v>35000</v>
      </c>
      <c r="F99" s="1410"/>
      <c r="G99" s="1410"/>
      <c r="H99" s="363" t="s">
        <v>458</v>
      </c>
      <c r="I99" s="363"/>
      <c r="J99" s="363"/>
      <c r="K99" s="366" t="s">
        <v>195</v>
      </c>
      <c r="L99" s="363"/>
      <c r="M99" s="1411" t="s">
        <v>459</v>
      </c>
      <c r="N99" s="1411"/>
      <c r="O99" s="1411"/>
      <c r="P99" s="1411"/>
      <c r="Q99" s="1416" t="str">
        <f>IF(AND($AB$78="20人以上",$C$122=""),IF($K$76=4,$V$15,0),"")</f>
        <v/>
      </c>
      <c r="R99" s="1416"/>
      <c r="S99" s="363" t="s">
        <v>386</v>
      </c>
      <c r="T99" s="367"/>
      <c r="U99" s="862"/>
      <c r="V99" s="862"/>
      <c r="W99" s="862"/>
      <c r="X99" s="862"/>
      <c r="Y99" s="369"/>
    </row>
    <row r="100" spans="2:33" ht="18" customHeight="1">
      <c r="B100" s="844"/>
      <c r="C100" s="845"/>
      <c r="D100" s="364"/>
      <c r="E100" s="1410"/>
      <c r="F100" s="1410"/>
      <c r="G100" s="1410"/>
      <c r="H100" s="363"/>
      <c r="I100" s="363"/>
      <c r="J100" s="363"/>
      <c r="K100" s="366"/>
      <c r="L100" s="363"/>
      <c r="M100" s="363"/>
      <c r="N100" s="363"/>
      <c r="O100" s="363"/>
      <c r="P100" s="363"/>
      <c r="Q100" s="831"/>
      <c r="R100" s="831"/>
      <c r="S100" s="363"/>
      <c r="T100" s="367"/>
      <c r="U100" s="862"/>
      <c r="V100" s="862"/>
      <c r="W100" s="862"/>
      <c r="X100" s="862"/>
      <c r="Y100" s="369"/>
    </row>
    <row r="101" spans="2:33" ht="18" customHeight="1">
      <c r="B101" s="1447" t="s">
        <v>462</v>
      </c>
      <c r="C101" s="1408"/>
      <c r="D101" s="364" t="s">
        <v>457</v>
      </c>
      <c r="E101" s="1410">
        <v>31000</v>
      </c>
      <c r="F101" s="1410"/>
      <c r="G101" s="1410"/>
      <c r="H101" s="363" t="s">
        <v>458</v>
      </c>
      <c r="I101" s="363"/>
      <c r="J101" s="363"/>
      <c r="K101" s="366" t="s">
        <v>195</v>
      </c>
      <c r="L101" s="363"/>
      <c r="M101" s="1411" t="s">
        <v>459</v>
      </c>
      <c r="N101" s="1411"/>
      <c r="O101" s="1411"/>
      <c r="P101" s="1411"/>
      <c r="Q101" s="1416" t="str">
        <f>IF(AND($AB$78="20人以上",$C$122=""),IF($K$76=5,$V$15,0),"")</f>
        <v/>
      </c>
      <c r="R101" s="1416"/>
      <c r="S101" s="363" t="s">
        <v>386</v>
      </c>
      <c r="T101" s="367"/>
      <c r="U101" s="862"/>
      <c r="V101" s="862"/>
      <c r="W101" s="862"/>
      <c r="X101" s="862"/>
      <c r="Y101" s="369"/>
    </row>
    <row r="102" spans="2:33" ht="18" customHeight="1">
      <c r="B102" s="844"/>
      <c r="C102" s="845"/>
      <c r="D102" s="364"/>
      <c r="E102" s="1410"/>
      <c r="F102" s="1410"/>
      <c r="G102" s="1410"/>
      <c r="H102" s="363"/>
      <c r="I102" s="363"/>
      <c r="J102" s="363"/>
      <c r="K102" s="366"/>
      <c r="L102" s="363"/>
      <c r="M102" s="363"/>
      <c r="N102" s="363"/>
      <c r="O102" s="363"/>
      <c r="P102" s="363"/>
      <c r="Q102" s="831"/>
      <c r="R102" s="831"/>
      <c r="S102" s="363"/>
      <c r="T102" s="367"/>
      <c r="U102" s="862"/>
      <c r="V102" s="862"/>
      <c r="W102" s="862"/>
      <c r="X102" s="862"/>
      <c r="Y102" s="369"/>
    </row>
    <row r="103" spans="2:33" ht="33.75" customHeight="1">
      <c r="B103" s="1444" t="s">
        <v>463</v>
      </c>
      <c r="C103" s="1445"/>
      <c r="D103" s="371" t="s">
        <v>457</v>
      </c>
      <c r="E103" s="1446">
        <v>300</v>
      </c>
      <c r="F103" s="1446"/>
      <c r="G103" s="1446"/>
      <c r="H103" s="833" t="s">
        <v>458</v>
      </c>
      <c r="I103" s="833"/>
      <c r="J103" s="833"/>
      <c r="K103" s="373" t="s">
        <v>195</v>
      </c>
      <c r="L103" s="833"/>
      <c r="M103" s="1325" t="s">
        <v>459</v>
      </c>
      <c r="N103" s="1325"/>
      <c r="O103" s="1325"/>
      <c r="P103" s="1325"/>
      <c r="Q103" s="1419" t="str">
        <f>IF(AND($AB$78="20人以上",$C$122=""),IF($N$76=2,$V$15,0)+IF($N$76=3,$V$15,0),"")</f>
        <v/>
      </c>
      <c r="R103" s="1419"/>
      <c r="S103" s="833" t="s">
        <v>386</v>
      </c>
      <c r="T103" s="367"/>
      <c r="U103" s="368"/>
      <c r="V103" s="368"/>
      <c r="W103" s="368"/>
      <c r="X103" s="368"/>
      <c r="Y103" s="369"/>
    </row>
    <row r="104" spans="2:33" ht="9" customHeight="1">
      <c r="B104" s="846"/>
      <c r="C104" s="847"/>
      <c r="D104" s="371"/>
      <c r="E104" s="864"/>
      <c r="F104" s="864"/>
      <c r="G104" s="864"/>
      <c r="H104" s="849"/>
      <c r="I104" s="833"/>
      <c r="J104" s="833"/>
      <c r="K104" s="373"/>
      <c r="L104" s="833"/>
      <c r="M104" s="830"/>
      <c r="N104" s="830"/>
      <c r="O104" s="830"/>
      <c r="P104" s="830"/>
      <c r="Q104" s="848"/>
      <c r="R104" s="848"/>
      <c r="S104" s="833"/>
      <c r="T104" s="367"/>
      <c r="U104" s="863"/>
      <c r="V104" s="863"/>
      <c r="W104" s="863"/>
      <c r="X104" s="863"/>
      <c r="Y104" s="369"/>
    </row>
    <row r="105" spans="2:33" s="601" customFormat="1" ht="19.5" customHeight="1">
      <c r="B105" s="865" t="s">
        <v>470</v>
      </c>
      <c r="C105" s="866"/>
      <c r="D105" s="371" t="s">
        <v>190</v>
      </c>
      <c r="E105" s="1446">
        <v>15000</v>
      </c>
      <c r="F105" s="1446"/>
      <c r="G105" s="1446"/>
      <c r="H105" s="833" t="s">
        <v>458</v>
      </c>
      <c r="I105" s="833"/>
      <c r="J105" s="833"/>
      <c r="K105" s="373" t="s">
        <v>195</v>
      </c>
      <c r="L105" s="833"/>
      <c r="M105" s="1325" t="s">
        <v>459</v>
      </c>
      <c r="N105" s="1325"/>
      <c r="O105" s="1325"/>
      <c r="P105" s="1325"/>
      <c r="Q105" s="1326">
        <f>V15</f>
        <v>0</v>
      </c>
      <c r="R105" s="1326"/>
      <c r="S105" s="833" t="s">
        <v>384</v>
      </c>
      <c r="T105" s="374" t="s">
        <v>190</v>
      </c>
      <c r="U105" s="1327">
        <f>E105*Q105</f>
        <v>0</v>
      </c>
      <c r="V105" s="1327"/>
      <c r="W105" s="1327"/>
      <c r="X105" s="1327"/>
      <c r="Y105" s="375" t="s">
        <v>191</v>
      </c>
    </row>
    <row r="106" spans="2:33" ht="6" customHeight="1">
      <c r="B106" s="867"/>
      <c r="C106" s="370"/>
      <c r="D106" s="364"/>
      <c r="E106" s="834"/>
      <c r="F106" s="834"/>
      <c r="G106" s="834"/>
      <c r="H106" s="363"/>
      <c r="I106" s="363"/>
      <c r="J106" s="363"/>
      <c r="K106" s="366"/>
      <c r="L106" s="363"/>
      <c r="M106" s="363"/>
      <c r="N106" s="363"/>
      <c r="O106" s="363"/>
      <c r="P106" s="363"/>
      <c r="Q106" s="834"/>
      <c r="R106" s="834"/>
      <c r="S106" s="363"/>
      <c r="T106" s="367"/>
      <c r="U106" s="368"/>
      <c r="V106" s="368"/>
      <c r="W106" s="368"/>
      <c r="X106" s="368"/>
      <c r="Y106" s="369"/>
    </row>
    <row r="107" spans="2:33" s="355" customFormat="1" ht="14.25" customHeight="1">
      <c r="B107" s="868"/>
      <c r="C107" s="363" t="s">
        <v>532</v>
      </c>
      <c r="D107" s="364"/>
      <c r="E107" s="834"/>
      <c r="F107" s="834"/>
      <c r="G107" s="834"/>
      <c r="H107" s="363"/>
      <c r="I107" s="363"/>
      <c r="J107" s="363"/>
      <c r="K107" s="366"/>
      <c r="L107" s="363"/>
      <c r="M107" s="363"/>
      <c r="N107" s="363"/>
      <c r="O107" s="363"/>
      <c r="P107" s="363"/>
      <c r="Q107" s="834"/>
      <c r="R107" s="834"/>
      <c r="S107" s="363"/>
      <c r="T107" s="367"/>
      <c r="U107" s="368"/>
      <c r="V107" s="368"/>
      <c r="W107" s="368"/>
      <c r="X107" s="368"/>
      <c r="Y107" s="369"/>
      <c r="Z107" s="363"/>
      <c r="AA107" s="363" t="s">
        <v>533</v>
      </c>
      <c r="AB107" s="363"/>
      <c r="AC107" s="363"/>
      <c r="AD107" s="363"/>
      <c r="AE107" s="363"/>
      <c r="AF107" s="363"/>
      <c r="AG107" s="363"/>
    </row>
    <row r="108" spans="2:33" s="355" customFormat="1" ht="14.25" customHeight="1">
      <c r="B108" s="868"/>
      <c r="C108" s="1328" t="s">
        <v>534</v>
      </c>
      <c r="D108" s="1328"/>
      <c r="E108" s="1328"/>
      <c r="F108" s="1328"/>
      <c r="G108" s="1328"/>
      <c r="H108" s="1328"/>
      <c r="I108" s="1328"/>
      <c r="J108" s="1328"/>
      <c r="K108" s="1328"/>
      <c r="L108" s="1328"/>
      <c r="M108" s="1328"/>
      <c r="N108" s="1328"/>
      <c r="O108" s="1328"/>
      <c r="P108" s="1328"/>
      <c r="Q108" s="1328"/>
      <c r="R108" s="1328"/>
      <c r="S108" s="1329"/>
      <c r="T108" s="367"/>
      <c r="U108" s="368"/>
      <c r="V108" s="368"/>
      <c r="W108" s="368"/>
      <c r="X108" s="368"/>
      <c r="Y108" s="369"/>
      <c r="Z108" s="363"/>
      <c r="AA108" s="363"/>
      <c r="AB108" s="363"/>
      <c r="AC108" s="363"/>
      <c r="AD108" s="363"/>
      <c r="AE108" s="363"/>
      <c r="AF108" s="363"/>
      <c r="AG108" s="363"/>
    </row>
    <row r="109" spans="2:33" s="355" customFormat="1" ht="14.25" customHeight="1">
      <c r="B109" s="868"/>
      <c r="C109" s="370"/>
      <c r="D109" s="371" t="s">
        <v>190</v>
      </c>
      <c r="E109" s="1324">
        <v>15000</v>
      </c>
      <c r="F109" s="1324"/>
      <c r="G109" s="1324"/>
      <c r="H109" s="833" t="s">
        <v>458</v>
      </c>
      <c r="I109" s="833"/>
      <c r="J109" s="833"/>
      <c r="K109" s="373" t="s">
        <v>195</v>
      </c>
      <c r="L109" s="833"/>
      <c r="M109" s="1330" t="s">
        <v>535</v>
      </c>
      <c r="N109" s="1330"/>
      <c r="O109" s="1330"/>
      <c r="P109" s="1330"/>
      <c r="Q109" s="1326" t="e">
        <f>IF($U$42&gt;=0.5,K48,"0")</f>
        <v>#DIV/0!</v>
      </c>
      <c r="R109" s="1326"/>
      <c r="S109" s="833" t="s">
        <v>384</v>
      </c>
      <c r="T109" s="738" t="s">
        <v>452</v>
      </c>
      <c r="U109" s="1327" t="e">
        <f>IF($K$76&gt;=3,0,IF($U$42&gt;=0.5,$E$109*$Q109,0))</f>
        <v>#DIV/0!</v>
      </c>
      <c r="V109" s="1327"/>
      <c r="W109" s="1327"/>
      <c r="X109" s="1327"/>
      <c r="Y109" s="739" t="s">
        <v>453</v>
      </c>
      <c r="Z109" s="363"/>
      <c r="AA109" s="363"/>
      <c r="AB109" s="363" t="e">
        <f>IF($U$42&gt;=0.5,"50％以上","50％未満")</f>
        <v>#DIV/0!</v>
      </c>
      <c r="AC109" s="363"/>
      <c r="AD109" s="363"/>
      <c r="AE109" s="363"/>
      <c r="AF109" s="363"/>
      <c r="AG109" s="363"/>
    </row>
    <row r="110" spans="2:33" ht="14.25" customHeight="1">
      <c r="B110" s="867"/>
      <c r="C110" s="370"/>
      <c r="D110" s="371"/>
      <c r="E110" s="1324"/>
      <c r="F110" s="1324"/>
      <c r="G110" s="1324"/>
      <c r="H110" s="833"/>
      <c r="I110" s="833"/>
      <c r="J110" s="833"/>
      <c r="K110" s="373"/>
      <c r="L110" s="833"/>
      <c r="M110" s="1325"/>
      <c r="N110" s="1325"/>
      <c r="O110" s="1325"/>
      <c r="P110" s="1325"/>
      <c r="Q110" s="1326"/>
      <c r="R110" s="1326"/>
      <c r="S110" s="833"/>
      <c r="T110" s="738"/>
      <c r="U110" s="1327"/>
      <c r="V110" s="1327"/>
      <c r="W110" s="1327"/>
      <c r="X110" s="1327"/>
      <c r="Y110" s="739"/>
      <c r="Z110" s="363"/>
      <c r="AA110" s="363"/>
      <c r="AB110" s="363"/>
      <c r="AC110" s="363"/>
      <c r="AD110" s="363"/>
      <c r="AE110" s="363"/>
      <c r="AF110" s="363"/>
      <c r="AG110" s="363"/>
    </row>
    <row r="111" spans="2:33" s="355" customFormat="1" ht="14.25" customHeight="1">
      <c r="B111" s="868"/>
      <c r="C111" s="363" t="s">
        <v>536</v>
      </c>
      <c r="D111" s="364"/>
      <c r="E111" s="834"/>
      <c r="F111" s="834"/>
      <c r="G111" s="834"/>
      <c r="H111" s="363"/>
      <c r="I111" s="363"/>
      <c r="J111" s="363"/>
      <c r="K111" s="366"/>
      <c r="L111" s="363"/>
      <c r="M111" s="363"/>
      <c r="N111" s="363"/>
      <c r="O111" s="363"/>
      <c r="P111" s="363"/>
      <c r="Q111" s="834"/>
      <c r="R111" s="834"/>
      <c r="S111" s="363"/>
      <c r="T111" s="740"/>
      <c r="U111" s="368"/>
      <c r="V111" s="368"/>
      <c r="W111" s="368"/>
      <c r="X111" s="368"/>
      <c r="Y111" s="741"/>
      <c r="Z111" s="363"/>
      <c r="AA111" s="363" t="s">
        <v>533</v>
      </c>
      <c r="AB111" s="363"/>
      <c r="AC111" s="363"/>
      <c r="AD111" s="363"/>
      <c r="AE111" s="363"/>
      <c r="AF111" s="363"/>
      <c r="AG111" s="363"/>
    </row>
    <row r="112" spans="2:33" s="355" customFormat="1" ht="14.25" customHeight="1">
      <c r="B112" s="868"/>
      <c r="C112" s="1328" t="s">
        <v>537</v>
      </c>
      <c r="D112" s="1328"/>
      <c r="E112" s="1328"/>
      <c r="F112" s="1328"/>
      <c r="G112" s="1328"/>
      <c r="H112" s="1328"/>
      <c r="I112" s="1328"/>
      <c r="J112" s="1328"/>
      <c r="K112" s="1328"/>
      <c r="L112" s="1328"/>
      <c r="M112" s="1328"/>
      <c r="N112" s="1328"/>
      <c r="O112" s="1328"/>
      <c r="P112" s="1328"/>
      <c r="Q112" s="1328"/>
      <c r="R112" s="1328"/>
      <c r="S112" s="1329"/>
      <c r="T112" s="740"/>
      <c r="U112" s="368"/>
      <c r="V112" s="368"/>
      <c r="W112" s="368"/>
      <c r="X112" s="368"/>
      <c r="Y112" s="741"/>
      <c r="Z112" s="363"/>
      <c r="AA112" s="363"/>
      <c r="AB112" s="363"/>
      <c r="AC112" s="363"/>
      <c r="AD112" s="363"/>
      <c r="AE112" s="363"/>
      <c r="AF112" s="363"/>
      <c r="AG112" s="363"/>
    </row>
    <row r="113" spans="2:33" s="355" customFormat="1" ht="14.25" customHeight="1">
      <c r="B113" s="868"/>
      <c r="C113" s="370"/>
      <c r="D113" s="371" t="s">
        <v>190</v>
      </c>
      <c r="E113" s="1324">
        <v>15000</v>
      </c>
      <c r="F113" s="1324"/>
      <c r="G113" s="1324"/>
      <c r="H113" s="376" t="s">
        <v>468</v>
      </c>
      <c r="I113" s="833"/>
      <c r="J113" s="833"/>
      <c r="K113" s="373" t="s">
        <v>195</v>
      </c>
      <c r="L113" s="833"/>
      <c r="M113" s="1330" t="s">
        <v>538</v>
      </c>
      <c r="N113" s="1330"/>
      <c r="O113" s="1330"/>
      <c r="P113" s="1330"/>
      <c r="Q113" s="1326" t="e">
        <f>IF($U$42&lt;0.5,K48,"0")</f>
        <v>#DIV/0!</v>
      </c>
      <c r="R113" s="1326"/>
      <c r="S113" s="833" t="s">
        <v>384</v>
      </c>
      <c r="T113" s="738" t="s">
        <v>452</v>
      </c>
      <c r="U113" s="1327" t="e">
        <f>IF($K$76&gt;=3,0,IF($U$42&lt;0.5,$E$113*$Q$113*0.5,0))</f>
        <v>#DIV/0!</v>
      </c>
      <c r="V113" s="1327"/>
      <c r="W113" s="1327"/>
      <c r="X113" s="1327"/>
      <c r="Y113" s="739" t="s">
        <v>453</v>
      </c>
      <c r="Z113" s="363"/>
      <c r="AA113" s="363"/>
      <c r="AB113" s="363" t="e">
        <f>IF($U$42&gt;=0.5,"50％以上","50％未満")</f>
        <v>#DIV/0!</v>
      </c>
      <c r="AC113" s="363"/>
      <c r="AD113" s="363"/>
      <c r="AE113" s="363"/>
      <c r="AF113" s="363"/>
      <c r="AG113" s="363"/>
    </row>
    <row r="114" spans="2:33" ht="14.25" customHeight="1">
      <c r="B114" s="867"/>
      <c r="C114" s="370"/>
      <c r="D114" s="371"/>
      <c r="E114" s="829"/>
      <c r="F114" s="829"/>
      <c r="G114" s="829"/>
      <c r="H114" s="833"/>
      <c r="I114" s="833"/>
      <c r="J114" s="833"/>
      <c r="K114" s="373"/>
      <c r="L114" s="833"/>
      <c r="M114" s="833"/>
      <c r="N114" s="833"/>
      <c r="O114" s="833"/>
      <c r="P114" s="833"/>
      <c r="Q114" s="831"/>
      <c r="R114" s="831"/>
      <c r="S114" s="833"/>
      <c r="T114" s="374"/>
      <c r="U114" s="832"/>
      <c r="V114" s="832"/>
      <c r="W114" s="832"/>
      <c r="X114" s="832"/>
      <c r="Y114" s="375"/>
    </row>
    <row r="115" spans="2:33" ht="15" customHeight="1" thickBot="1">
      <c r="B115" s="492"/>
      <c r="C115" s="363" t="s">
        <v>539</v>
      </c>
      <c r="D115" s="363"/>
      <c r="E115" s="363"/>
      <c r="F115" s="363"/>
      <c r="G115" s="363"/>
      <c r="H115" s="394" t="s">
        <v>472</v>
      </c>
      <c r="I115" s="363"/>
      <c r="J115" s="363"/>
      <c r="K115" s="363"/>
      <c r="L115" s="363"/>
      <c r="M115" s="363"/>
      <c r="N115" s="363"/>
      <c r="O115" s="363"/>
      <c r="P115" s="363"/>
      <c r="Q115" s="363"/>
      <c r="R115" s="363"/>
      <c r="S115" s="363"/>
      <c r="T115" s="374"/>
      <c r="U115" s="1429"/>
      <c r="V115" s="1429"/>
      <c r="W115" s="1429"/>
      <c r="X115" s="1429"/>
      <c r="Y115" s="375"/>
    </row>
    <row r="116" spans="2:33" ht="15" customHeight="1" thickBot="1">
      <c r="B116" s="492"/>
      <c r="C116" s="869"/>
      <c r="D116" s="363" t="s">
        <v>473</v>
      </c>
      <c r="E116" s="363"/>
      <c r="F116" s="363"/>
      <c r="G116" s="363"/>
      <c r="H116" s="363"/>
      <c r="I116" s="363"/>
      <c r="J116" s="363"/>
      <c r="K116" s="366" t="s">
        <v>474</v>
      </c>
      <c r="L116" s="394" t="s">
        <v>475</v>
      </c>
      <c r="M116" s="363"/>
      <c r="N116" s="363"/>
      <c r="O116" s="363"/>
      <c r="P116" s="363"/>
      <c r="Q116" s="1436">
        <f>U28</f>
        <v>0</v>
      </c>
      <c r="R116" s="1437"/>
      <c r="S116" s="363" t="s">
        <v>384</v>
      </c>
      <c r="T116" s="367"/>
      <c r="U116" s="1440"/>
      <c r="V116" s="1440"/>
      <c r="W116" s="1440"/>
      <c r="X116" s="1440"/>
      <c r="Y116" s="369"/>
      <c r="AB116" s="172"/>
      <c r="AC116" s="172"/>
      <c r="AF116" s="172"/>
    </row>
    <row r="117" spans="2:33" ht="15" customHeight="1" thickBot="1">
      <c r="B117" s="492"/>
      <c r="C117" s="363"/>
      <c r="D117" s="364" t="s">
        <v>457</v>
      </c>
      <c r="E117" s="1410">
        <v>40000</v>
      </c>
      <c r="F117" s="1410"/>
      <c r="G117" s="1410"/>
      <c r="H117" s="363" t="s">
        <v>476</v>
      </c>
      <c r="I117" s="363"/>
      <c r="J117" s="363"/>
      <c r="K117" s="1441"/>
      <c r="L117" s="1441"/>
      <c r="M117" s="1441"/>
      <c r="N117" s="1441"/>
      <c r="O117" s="1441"/>
      <c r="P117" s="1441"/>
      <c r="Q117" s="1441"/>
      <c r="R117" s="1441"/>
      <c r="S117" s="1442"/>
      <c r="T117" s="492"/>
      <c r="U117" s="870"/>
      <c r="V117" s="870"/>
      <c r="W117" s="870"/>
      <c r="X117" s="870"/>
      <c r="Y117" s="369"/>
      <c r="AE117" s="172"/>
      <c r="AF117" s="172"/>
    </row>
    <row r="118" spans="2:33" ht="15" customHeight="1" thickBot="1">
      <c r="B118" s="492"/>
      <c r="C118" s="871"/>
      <c r="D118" s="363" t="s">
        <v>477</v>
      </c>
      <c r="E118" s="872"/>
      <c r="F118" s="872"/>
      <c r="G118" s="872"/>
      <c r="H118" s="363"/>
      <c r="I118" s="363"/>
      <c r="J118" s="363"/>
      <c r="K118" s="366" t="s">
        <v>195</v>
      </c>
      <c r="L118" s="394" t="s">
        <v>475</v>
      </c>
      <c r="M118" s="873"/>
      <c r="N118" s="873"/>
      <c r="O118" s="873"/>
      <c r="P118" s="873"/>
      <c r="Q118" s="1326">
        <f>U28</f>
        <v>0</v>
      </c>
      <c r="R118" s="1326"/>
      <c r="S118" s="363" t="s">
        <v>386</v>
      </c>
      <c r="T118" s="367" t="s">
        <v>478</v>
      </c>
      <c r="U118" s="1443">
        <f>IF(C118="○",AA119,IF(C116="○",AA118,0))</f>
        <v>0</v>
      </c>
      <c r="V118" s="1443"/>
      <c r="W118" s="1443"/>
      <c r="X118" s="1443"/>
      <c r="Y118" s="369" t="s">
        <v>479</v>
      </c>
      <c r="AA118" s="1198">
        <f>IF(Q118=0,0,ROUNDDOWN((40000*M119/Q119*Q118),0))</f>
        <v>0</v>
      </c>
      <c r="AB118" s="1198"/>
      <c r="AC118" s="1198"/>
      <c r="AD118" s="1198"/>
      <c r="AE118" s="1198"/>
    </row>
    <row r="119" spans="2:33" ht="15" customHeight="1">
      <c r="B119" s="492"/>
      <c r="C119" s="363"/>
      <c r="D119" s="364" t="s">
        <v>457</v>
      </c>
      <c r="E119" s="1410">
        <v>97000</v>
      </c>
      <c r="F119" s="1410"/>
      <c r="G119" s="1410"/>
      <c r="H119" s="363" t="s">
        <v>476</v>
      </c>
      <c r="I119" s="363"/>
      <c r="J119" s="363"/>
      <c r="K119" s="364" t="s">
        <v>457</v>
      </c>
      <c r="L119" s="366" t="s">
        <v>480</v>
      </c>
      <c r="M119" s="1436">
        <f>+V15</f>
        <v>0</v>
      </c>
      <c r="N119" s="1437"/>
      <c r="O119" s="366" t="s">
        <v>481</v>
      </c>
      <c r="P119" s="366" t="s">
        <v>482</v>
      </c>
      <c r="Q119" s="1436">
        <f>+V17</f>
        <v>0</v>
      </c>
      <c r="R119" s="1437"/>
      <c r="S119" s="363" t="s">
        <v>483</v>
      </c>
      <c r="T119" s="367"/>
      <c r="U119" s="368"/>
      <c r="V119" s="368"/>
      <c r="W119" s="368"/>
      <c r="X119" s="368"/>
      <c r="Y119" s="369"/>
      <c r="AA119" s="1198" t="e">
        <f>IF(C116="○","",ROUNDDOWN((97000*M119/Q119*Q118),0))</f>
        <v>#DIV/0!</v>
      </c>
      <c r="AB119" s="1198"/>
      <c r="AC119" s="1198"/>
      <c r="AD119" s="1198"/>
      <c r="AE119" s="1198"/>
    </row>
    <row r="120" spans="2:33" ht="8.25" customHeight="1">
      <c r="B120" s="492"/>
      <c r="C120" s="363"/>
      <c r="D120" s="363"/>
      <c r="E120" s="363"/>
      <c r="F120" s="363"/>
      <c r="G120" s="363"/>
      <c r="H120" s="363"/>
      <c r="I120" s="363"/>
      <c r="J120" s="363"/>
      <c r="K120" s="363"/>
      <c r="L120" s="363"/>
      <c r="M120" s="364"/>
      <c r="N120" s="363"/>
      <c r="O120" s="363"/>
      <c r="P120" s="366"/>
      <c r="Q120" s="363"/>
      <c r="R120" s="363"/>
      <c r="S120" s="363"/>
      <c r="T120" s="492"/>
      <c r="U120" s="870"/>
      <c r="V120" s="870"/>
      <c r="W120" s="870"/>
      <c r="X120" s="870"/>
      <c r="Y120" s="369"/>
    </row>
    <row r="121" spans="2:33" ht="13.5" customHeight="1" thickBot="1">
      <c r="B121" s="492"/>
      <c r="C121" s="394"/>
      <c r="D121" s="394" t="s">
        <v>540</v>
      </c>
      <c r="E121" s="363"/>
      <c r="F121" s="363"/>
      <c r="G121" s="363"/>
      <c r="H121" s="363"/>
      <c r="I121" s="363"/>
      <c r="J121" s="363"/>
      <c r="K121" s="363"/>
      <c r="L121" s="363"/>
      <c r="M121" s="364"/>
      <c r="N121" s="363"/>
      <c r="O121" s="363"/>
      <c r="P121" s="366"/>
      <c r="Q121" s="363"/>
      <c r="R121" s="363"/>
      <c r="S121" s="363"/>
      <c r="T121" s="492"/>
      <c r="U121" s="870"/>
      <c r="V121" s="870"/>
      <c r="W121" s="870"/>
      <c r="X121" s="870"/>
      <c r="Y121" s="369"/>
    </row>
    <row r="122" spans="2:33" ht="15" customHeight="1" thickBot="1">
      <c r="B122" s="492"/>
      <c r="C122" s="874"/>
      <c r="D122" s="394" t="s">
        <v>485</v>
      </c>
      <c r="E122" s="363"/>
      <c r="F122" s="363"/>
      <c r="G122" s="363"/>
      <c r="H122" s="363"/>
      <c r="I122" s="363"/>
      <c r="J122" s="363"/>
      <c r="K122" s="363"/>
      <c r="L122" s="363"/>
      <c r="M122" s="364"/>
      <c r="N122" s="363"/>
      <c r="O122" s="363"/>
      <c r="P122" s="366"/>
      <c r="Q122" s="363"/>
      <c r="R122" s="363"/>
      <c r="S122" s="363"/>
      <c r="T122" s="492"/>
      <c r="U122" s="870"/>
      <c r="V122" s="870"/>
      <c r="W122" s="870"/>
      <c r="X122" s="870"/>
      <c r="Y122" s="369"/>
    </row>
    <row r="123" spans="2:33" ht="15" customHeight="1">
      <c r="B123" s="492"/>
      <c r="C123" s="363" t="s">
        <v>541</v>
      </c>
      <c r="D123" s="363"/>
      <c r="E123" s="363"/>
      <c r="F123" s="363"/>
      <c r="G123" s="363"/>
      <c r="H123" s="363"/>
      <c r="I123" s="363"/>
      <c r="J123" s="363"/>
      <c r="K123" s="363"/>
      <c r="L123" s="875"/>
      <c r="M123" s="875"/>
      <c r="N123" s="875"/>
      <c r="O123" s="875"/>
      <c r="P123" s="875"/>
      <c r="Q123" s="363"/>
      <c r="R123" s="363"/>
      <c r="S123" s="363"/>
      <c r="T123" s="492"/>
      <c r="U123" s="870"/>
      <c r="V123" s="870"/>
      <c r="W123" s="870"/>
      <c r="X123" s="870"/>
      <c r="Y123" s="369"/>
    </row>
    <row r="124" spans="2:33" ht="15" customHeight="1" thickBot="1">
      <c r="B124" s="492"/>
      <c r="C124" s="363"/>
      <c r="D124" s="875"/>
      <c r="E124" s="1438"/>
      <c r="F124" s="1438"/>
      <c r="G124" s="1438"/>
      <c r="H124" s="1438"/>
      <c r="I124" s="363"/>
      <c r="J124" s="363"/>
      <c r="K124" s="1439" t="s">
        <v>487</v>
      </c>
      <c r="L124" s="1439"/>
      <c r="M124" s="1439"/>
      <c r="N124" s="1439"/>
      <c r="O124" s="1439"/>
      <c r="P124" s="1439"/>
      <c r="Q124" s="1326">
        <f>U28</f>
        <v>0</v>
      </c>
      <c r="R124" s="1326"/>
      <c r="S124" s="363" t="s">
        <v>386</v>
      </c>
      <c r="T124" s="367" t="s">
        <v>478</v>
      </c>
      <c r="U124" s="1431">
        <f>IF($C122=1,0,IF(C125="○",0,IF($U28&gt;19,538000,IF($U28&gt;1,269000,IF($U28=0,0,179000)))))</f>
        <v>0</v>
      </c>
      <c r="V124" s="1431"/>
      <c r="W124" s="1431"/>
      <c r="X124" s="1431"/>
      <c r="Y124" s="369" t="s">
        <v>479</v>
      </c>
    </row>
    <row r="125" spans="2:33" ht="15" customHeight="1" thickBot="1">
      <c r="B125" s="492"/>
      <c r="C125" s="876"/>
      <c r="D125" s="1432" t="s">
        <v>488</v>
      </c>
      <c r="E125" s="1432"/>
      <c r="F125" s="1432"/>
      <c r="G125" s="1432"/>
      <c r="H125" s="1432"/>
      <c r="I125" s="1432"/>
      <c r="J125" s="1432"/>
      <c r="K125" s="1432"/>
      <c r="L125" s="1432"/>
      <c r="M125" s="1432"/>
      <c r="N125" s="1432"/>
      <c r="O125" s="1432"/>
      <c r="P125" s="1432"/>
      <c r="Q125" s="1432"/>
      <c r="R125" s="1432"/>
      <c r="S125" s="1433"/>
      <c r="T125" s="367" t="s">
        <v>478</v>
      </c>
      <c r="U125" s="1431">
        <f>IF(C122=1,0,IF(C125="○",1076000,0))</f>
        <v>0</v>
      </c>
      <c r="V125" s="1431"/>
      <c r="W125" s="1431"/>
      <c r="X125" s="1431"/>
      <c r="Y125" s="369" t="s">
        <v>479</v>
      </c>
    </row>
    <row r="126" spans="2:33" ht="7.5" customHeight="1">
      <c r="B126" s="492"/>
      <c r="C126" s="363"/>
      <c r="D126" s="1432"/>
      <c r="E126" s="1432"/>
      <c r="F126" s="1432"/>
      <c r="G126" s="1432"/>
      <c r="H126" s="1432"/>
      <c r="I126" s="1432"/>
      <c r="J126" s="1432"/>
      <c r="K126" s="1432"/>
      <c r="L126" s="1432"/>
      <c r="M126" s="1432"/>
      <c r="N126" s="1432"/>
      <c r="O126" s="1432"/>
      <c r="P126" s="1432"/>
      <c r="Q126" s="1432"/>
      <c r="R126" s="1432"/>
      <c r="S126" s="1433"/>
      <c r="T126" s="367"/>
      <c r="U126" s="368"/>
      <c r="V126" s="368"/>
      <c r="W126" s="368"/>
      <c r="X126" s="368"/>
      <c r="Y126" s="369"/>
    </row>
    <row r="127" spans="2:33" ht="15" customHeight="1">
      <c r="B127" s="492"/>
      <c r="C127" s="363"/>
      <c r="D127" s="875"/>
      <c r="E127" s="875"/>
      <c r="F127" s="363"/>
      <c r="G127" s="363"/>
      <c r="H127" s="363"/>
      <c r="I127" s="363"/>
      <c r="J127" s="363"/>
      <c r="K127" s="363"/>
      <c r="L127" s="363"/>
      <c r="M127" s="363"/>
      <c r="N127" s="363"/>
      <c r="O127" s="363"/>
      <c r="P127" s="363"/>
      <c r="Q127" s="363"/>
      <c r="R127" s="363"/>
      <c r="S127" s="363"/>
      <c r="T127" s="492"/>
      <c r="U127" s="870"/>
      <c r="V127" s="870"/>
      <c r="W127" s="870"/>
      <c r="X127" s="870"/>
      <c r="Y127" s="369"/>
    </row>
    <row r="128" spans="2:33" ht="15" customHeight="1">
      <c r="B128" s="492"/>
      <c r="C128" s="363" t="s">
        <v>542</v>
      </c>
      <c r="D128" s="363"/>
      <c r="E128" s="363"/>
      <c r="F128" s="363"/>
      <c r="G128" s="363"/>
      <c r="H128" s="363"/>
      <c r="I128" s="363"/>
      <c r="J128" s="363"/>
      <c r="K128" s="363"/>
      <c r="L128" s="363"/>
      <c r="M128" s="363"/>
      <c r="N128" s="363"/>
      <c r="O128" s="363"/>
      <c r="P128" s="363"/>
      <c r="Q128" s="363"/>
      <c r="R128" s="363"/>
      <c r="S128" s="363"/>
      <c r="T128" s="367" t="s">
        <v>478</v>
      </c>
      <c r="U128" s="1431">
        <f>U129+U131</f>
        <v>0</v>
      </c>
      <c r="V128" s="1431"/>
      <c r="W128" s="1431"/>
      <c r="X128" s="1431"/>
      <c r="Y128" s="369" t="s">
        <v>479</v>
      </c>
    </row>
    <row r="129" spans="2:39" ht="15" customHeight="1">
      <c r="B129" s="492"/>
      <c r="C129" s="363"/>
      <c r="D129" s="363" t="s">
        <v>490</v>
      </c>
      <c r="E129" s="363"/>
      <c r="F129" s="363"/>
      <c r="G129" s="363"/>
      <c r="H129" s="363"/>
      <c r="I129" s="363"/>
      <c r="J129" s="363"/>
      <c r="K129" s="363"/>
      <c r="L129" s="363"/>
      <c r="M129" s="363"/>
      <c r="N129" s="363"/>
      <c r="O129" s="363"/>
      <c r="P129" s="363"/>
      <c r="Q129" s="363"/>
      <c r="R129" s="363"/>
      <c r="S129" s="363"/>
      <c r="T129" s="367" t="s">
        <v>190</v>
      </c>
      <c r="U129" s="1431">
        <f>IF($I$7="",0,IF(C122=1,0,240000))</f>
        <v>0</v>
      </c>
      <c r="V129" s="1431"/>
      <c r="W129" s="1431"/>
      <c r="X129" s="1431"/>
      <c r="Y129" s="369" t="s">
        <v>191</v>
      </c>
      <c r="AJ129" s="1">
        <v>0</v>
      </c>
    </row>
    <row r="130" spans="2:39" ht="15" customHeight="1">
      <c r="B130" s="492"/>
      <c r="C130" s="363"/>
      <c r="D130" s="363" t="s">
        <v>491</v>
      </c>
      <c r="E130" s="363"/>
      <c r="F130" s="363"/>
      <c r="G130" s="363"/>
      <c r="H130" s="363"/>
      <c r="I130" s="363"/>
      <c r="J130" s="363"/>
      <c r="K130" s="363"/>
      <c r="L130" s="363"/>
      <c r="M130" s="363"/>
      <c r="N130" s="363"/>
      <c r="O130" s="363"/>
      <c r="P130" s="363"/>
      <c r="Q130" s="363"/>
      <c r="R130" s="363"/>
      <c r="S130" s="363"/>
      <c r="T130" s="367"/>
      <c r="U130" s="368"/>
      <c r="V130" s="368"/>
      <c r="W130" s="368"/>
      <c r="X130" s="368"/>
      <c r="Y130" s="369"/>
    </row>
    <row r="131" spans="2:39" ht="15" customHeight="1">
      <c r="B131" s="492"/>
      <c r="C131" s="363"/>
      <c r="D131" s="363"/>
      <c r="E131" s="877"/>
      <c r="F131" s="877"/>
      <c r="G131" s="1359">
        <v>81000</v>
      </c>
      <c r="H131" s="1359"/>
      <c r="I131" s="1359"/>
      <c r="J131" s="363" t="s">
        <v>175</v>
      </c>
      <c r="K131" s="363" t="s">
        <v>474</v>
      </c>
      <c r="L131" s="1434" t="s">
        <v>492</v>
      </c>
      <c r="M131" s="1434"/>
      <c r="N131" s="1434"/>
      <c r="O131" s="1435">
        <v>0</v>
      </c>
      <c r="P131" s="1435"/>
      <c r="Q131" s="363" t="s">
        <v>493</v>
      </c>
      <c r="R131" s="363"/>
      <c r="S131" s="363"/>
      <c r="T131" s="367" t="s">
        <v>190</v>
      </c>
      <c r="U131" s="1431">
        <f>IF(C122=1,0,G131*O131)</f>
        <v>0</v>
      </c>
      <c r="V131" s="1431"/>
      <c r="W131" s="1431"/>
      <c r="X131" s="1431"/>
      <c r="Y131" s="369" t="s">
        <v>191</v>
      </c>
      <c r="AM131" s="155">
        <v>0</v>
      </c>
    </row>
    <row r="132" spans="2:39" ht="15" customHeight="1">
      <c r="B132" s="492"/>
      <c r="C132" s="363"/>
      <c r="D132" s="363"/>
      <c r="E132" s="363"/>
      <c r="F132" s="363"/>
      <c r="G132" s="363"/>
      <c r="H132" s="363"/>
      <c r="I132" s="363"/>
      <c r="J132" s="363"/>
      <c r="K132" s="363"/>
      <c r="L132" s="363"/>
      <c r="M132" s="363"/>
      <c r="N132" s="395" t="s">
        <v>494</v>
      </c>
      <c r="O132" s="363"/>
      <c r="P132" s="363"/>
      <c r="Q132" s="363"/>
      <c r="R132" s="363"/>
      <c r="S132" s="363"/>
      <c r="T132" s="367"/>
      <c r="U132" s="368"/>
      <c r="V132" s="368"/>
      <c r="W132" s="368"/>
      <c r="X132" s="368"/>
      <c r="Y132" s="369"/>
      <c r="AM132" s="155">
        <v>1</v>
      </c>
    </row>
    <row r="133" spans="2:39" ht="15" customHeight="1">
      <c r="B133" s="492"/>
      <c r="C133" s="363" t="s">
        <v>543</v>
      </c>
      <c r="D133" s="363"/>
      <c r="E133" s="363"/>
      <c r="F133" s="363"/>
      <c r="G133" s="363"/>
      <c r="H133" s="363"/>
      <c r="I133" s="363"/>
      <c r="J133" s="363"/>
      <c r="K133" s="363"/>
      <c r="L133" s="363"/>
      <c r="M133" s="363"/>
      <c r="N133" s="363"/>
      <c r="O133" s="363"/>
      <c r="P133" s="363"/>
      <c r="Q133" s="363"/>
      <c r="R133" s="363"/>
      <c r="S133" s="363"/>
      <c r="T133" s="492"/>
      <c r="U133" s="870"/>
      <c r="V133" s="870"/>
      <c r="W133" s="870"/>
      <c r="X133" s="870"/>
      <c r="Y133" s="369"/>
      <c r="AM133" s="155">
        <v>2</v>
      </c>
    </row>
    <row r="134" spans="2:39" ht="15.75" customHeight="1">
      <c r="B134" s="492"/>
      <c r="C134" s="363"/>
      <c r="D134" s="364" t="s">
        <v>457</v>
      </c>
      <c r="E134" s="1359">
        <v>10000</v>
      </c>
      <c r="F134" s="1359"/>
      <c r="G134" s="1359"/>
      <c r="H134" s="363" t="s">
        <v>496</v>
      </c>
      <c r="I134" s="363"/>
      <c r="J134" s="363"/>
      <c r="K134" s="366" t="s">
        <v>195</v>
      </c>
      <c r="L134" s="363"/>
      <c r="M134" s="1355" t="s">
        <v>497</v>
      </c>
      <c r="N134" s="1355"/>
      <c r="O134" s="1355"/>
      <c r="P134" s="363" t="s">
        <v>498</v>
      </c>
      <c r="Q134" s="1326">
        <f>U55</f>
        <v>0</v>
      </c>
      <c r="R134" s="1326"/>
      <c r="S134" s="363" t="s">
        <v>420</v>
      </c>
      <c r="T134" s="367" t="s">
        <v>478</v>
      </c>
      <c r="U134" s="1431">
        <f>+IF(C122=1,0,E134*Q134)</f>
        <v>0</v>
      </c>
      <c r="V134" s="1431"/>
      <c r="W134" s="1431"/>
      <c r="X134" s="1431"/>
      <c r="Y134" s="369" t="s">
        <v>479</v>
      </c>
    </row>
    <row r="135" spans="2:39" ht="15.75" customHeight="1">
      <c r="B135" s="492"/>
      <c r="C135" s="363"/>
      <c r="D135" s="364"/>
      <c r="E135" s="834"/>
      <c r="F135" s="834"/>
      <c r="G135" s="834"/>
      <c r="H135" s="363"/>
      <c r="I135" s="363"/>
      <c r="J135" s="363"/>
      <c r="K135" s="366"/>
      <c r="L135" s="363"/>
      <c r="M135" s="835"/>
      <c r="N135" s="835"/>
      <c r="O135" s="835"/>
      <c r="P135" s="363"/>
      <c r="Q135" s="834"/>
      <c r="R135" s="834"/>
      <c r="S135" s="363"/>
      <c r="T135" s="367"/>
      <c r="U135" s="368"/>
      <c r="V135" s="368"/>
      <c r="W135" s="368"/>
      <c r="X135" s="368"/>
      <c r="Y135" s="369"/>
    </row>
    <row r="136" spans="2:39">
      <c r="B136" s="492"/>
      <c r="C136" s="1119" t="s">
        <v>544</v>
      </c>
      <c r="D136" s="1119"/>
      <c r="E136" s="1119"/>
      <c r="F136" s="1119"/>
      <c r="G136" s="1119"/>
      <c r="H136" s="1119"/>
      <c r="I136" s="1119"/>
      <c r="J136" s="1119"/>
      <c r="K136" s="1119"/>
      <c r="L136" s="1119"/>
      <c r="M136" s="1119"/>
      <c r="N136" s="1119"/>
      <c r="O136" s="1119"/>
      <c r="P136" s="838"/>
      <c r="Q136" s="373"/>
      <c r="R136" s="373"/>
      <c r="S136" s="375"/>
      <c r="T136" s="367"/>
      <c r="U136" s="1431"/>
      <c r="V136" s="1431"/>
      <c r="W136" s="1431"/>
      <c r="X136" s="1431"/>
      <c r="Y136" s="369"/>
    </row>
    <row r="137" spans="2:39" ht="16.5" customHeight="1">
      <c r="B137" s="492"/>
      <c r="C137" s="828"/>
      <c r="D137" s="363" t="s">
        <v>500</v>
      </c>
      <c r="E137" s="363"/>
      <c r="F137" s="828"/>
      <c r="G137" s="828"/>
      <c r="H137" s="828"/>
      <c r="I137" s="828"/>
      <c r="J137" s="828"/>
      <c r="K137" s="828"/>
      <c r="L137" s="828"/>
      <c r="M137" s="828"/>
      <c r="N137" s="828"/>
      <c r="O137" s="828"/>
      <c r="P137" s="838"/>
      <c r="Q137" s="373"/>
      <c r="R137" s="373"/>
      <c r="S137" s="375"/>
      <c r="T137" s="367" t="s">
        <v>478</v>
      </c>
      <c r="U137" s="1431">
        <f>U138+U139</f>
        <v>0</v>
      </c>
      <c r="V137" s="1431"/>
      <c r="W137" s="1431"/>
      <c r="X137" s="1431"/>
      <c r="Y137" s="369" t="s">
        <v>479</v>
      </c>
    </row>
    <row r="138" spans="2:39" ht="25.5" customHeight="1">
      <c r="B138" s="492"/>
      <c r="C138" s="363"/>
      <c r="D138" s="363"/>
      <c r="E138" s="1355"/>
      <c r="F138" s="1355"/>
      <c r="G138" s="364" t="s">
        <v>457</v>
      </c>
      <c r="H138" s="1428">
        <v>120000</v>
      </c>
      <c r="I138" s="1428"/>
      <c r="J138" s="363" t="s">
        <v>501</v>
      </c>
      <c r="K138" s="363"/>
      <c r="L138" s="363"/>
      <c r="M138" s="373" t="s">
        <v>502</v>
      </c>
      <c r="N138" s="1357" t="s">
        <v>554</v>
      </c>
      <c r="O138" s="1358"/>
      <c r="P138" s="1358"/>
      <c r="Q138" s="1429">
        <f>U63</f>
        <v>0</v>
      </c>
      <c r="R138" s="1429"/>
      <c r="S138" s="375" t="s">
        <v>432</v>
      </c>
      <c r="T138" s="374" t="s">
        <v>190</v>
      </c>
      <c r="U138" s="1327">
        <f>H138*Q138</f>
        <v>0</v>
      </c>
      <c r="V138" s="1327"/>
      <c r="W138" s="1327"/>
      <c r="X138" s="1327"/>
      <c r="Y138" s="375" t="s">
        <v>191</v>
      </c>
    </row>
    <row r="139" spans="2:39" ht="25.5" customHeight="1">
      <c r="B139" s="492"/>
      <c r="C139" s="363"/>
      <c r="D139" s="363"/>
      <c r="E139" s="1355"/>
      <c r="F139" s="1355"/>
      <c r="G139" s="364" t="s">
        <v>457</v>
      </c>
      <c r="H139" s="1428">
        <v>30000</v>
      </c>
      <c r="I139" s="1428"/>
      <c r="J139" s="363" t="s">
        <v>496</v>
      </c>
      <c r="K139" s="363"/>
      <c r="L139" s="363"/>
      <c r="M139" s="373" t="s">
        <v>502</v>
      </c>
      <c r="N139" s="1357" t="s">
        <v>555</v>
      </c>
      <c r="O139" s="1358"/>
      <c r="P139" s="1358"/>
      <c r="Q139" s="1429">
        <f>U64</f>
        <v>0</v>
      </c>
      <c r="R139" s="1429"/>
      <c r="S139" s="375" t="s">
        <v>420</v>
      </c>
      <c r="T139" s="374" t="s">
        <v>190</v>
      </c>
      <c r="U139" s="1327">
        <f>H139*Q139</f>
        <v>0</v>
      </c>
      <c r="V139" s="1327"/>
      <c r="W139" s="1327"/>
      <c r="X139" s="1327"/>
      <c r="Y139" s="375" t="s">
        <v>191</v>
      </c>
    </row>
    <row r="140" spans="2:39" ht="12.75" customHeight="1">
      <c r="B140" s="492"/>
      <c r="C140" s="363"/>
      <c r="D140" s="363"/>
      <c r="E140" s="835"/>
      <c r="F140" s="835"/>
      <c r="G140" s="364"/>
      <c r="H140" s="836"/>
      <c r="I140" s="836"/>
      <c r="J140" s="363"/>
      <c r="K140" s="363"/>
      <c r="L140" s="363"/>
      <c r="M140" s="373"/>
      <c r="N140" s="837"/>
      <c r="O140" s="838"/>
      <c r="P140" s="838"/>
      <c r="Q140" s="852"/>
      <c r="R140" s="852"/>
      <c r="S140" s="375"/>
      <c r="T140" s="374"/>
      <c r="U140" s="832"/>
      <c r="V140" s="832"/>
      <c r="W140" s="832"/>
      <c r="X140" s="832"/>
      <c r="Y140" s="375"/>
    </row>
    <row r="141" spans="2:39" ht="15" customHeight="1">
      <c r="B141" s="492"/>
      <c r="C141" s="363"/>
      <c r="D141" s="363" t="s">
        <v>505</v>
      </c>
      <c r="E141" s="363"/>
      <c r="F141" s="828"/>
      <c r="G141" s="828"/>
      <c r="H141" s="828"/>
      <c r="I141" s="828"/>
      <c r="J141" s="828"/>
      <c r="K141" s="828"/>
      <c r="L141" s="828"/>
      <c r="M141" s="828"/>
      <c r="N141" s="828"/>
      <c r="O141" s="828"/>
      <c r="P141" s="838"/>
      <c r="Q141" s="852"/>
      <c r="R141" s="852"/>
      <c r="S141" s="375"/>
      <c r="T141" s="367" t="s">
        <v>478</v>
      </c>
      <c r="U141" s="1431">
        <f>U142+U143</f>
        <v>0</v>
      </c>
      <c r="V141" s="1431"/>
      <c r="W141" s="1431"/>
      <c r="X141" s="1431"/>
      <c r="Y141" s="369" t="s">
        <v>479</v>
      </c>
    </row>
    <row r="142" spans="2:39" ht="27.75" customHeight="1">
      <c r="B142" s="492"/>
      <c r="C142" s="363"/>
      <c r="D142" s="363"/>
      <c r="E142" s="1355"/>
      <c r="F142" s="1355"/>
      <c r="G142" s="364" t="s">
        <v>457</v>
      </c>
      <c r="H142" s="1428">
        <v>20000</v>
      </c>
      <c r="I142" s="1428"/>
      <c r="J142" s="363" t="s">
        <v>501</v>
      </c>
      <c r="K142" s="363"/>
      <c r="L142" s="363"/>
      <c r="M142" s="373" t="s">
        <v>502</v>
      </c>
      <c r="N142" s="1357" t="s">
        <v>556</v>
      </c>
      <c r="O142" s="1358"/>
      <c r="P142" s="1358"/>
      <c r="Q142" s="1429">
        <f>U65</f>
        <v>0</v>
      </c>
      <c r="R142" s="1429"/>
      <c r="S142" s="375" t="s">
        <v>432</v>
      </c>
      <c r="T142" s="374" t="s">
        <v>190</v>
      </c>
      <c r="U142" s="1327">
        <f>H142*Q142</f>
        <v>0</v>
      </c>
      <c r="V142" s="1327"/>
      <c r="W142" s="1327"/>
      <c r="X142" s="1327"/>
      <c r="Y142" s="375" t="s">
        <v>191</v>
      </c>
    </row>
    <row r="143" spans="2:39" ht="27.75" customHeight="1">
      <c r="B143" s="492"/>
      <c r="C143" s="363"/>
      <c r="D143" s="363"/>
      <c r="E143" s="1355"/>
      <c r="F143" s="1355"/>
      <c r="G143" s="364" t="s">
        <v>457</v>
      </c>
      <c r="H143" s="1428">
        <v>5000</v>
      </c>
      <c r="I143" s="1428"/>
      <c r="J143" s="363" t="s">
        <v>496</v>
      </c>
      <c r="K143" s="363"/>
      <c r="L143" s="363"/>
      <c r="M143" s="373" t="s">
        <v>502</v>
      </c>
      <c r="N143" s="1357" t="s">
        <v>557</v>
      </c>
      <c r="O143" s="1358"/>
      <c r="P143" s="1358"/>
      <c r="Q143" s="1429">
        <f>U66</f>
        <v>0</v>
      </c>
      <c r="R143" s="1429"/>
      <c r="S143" s="375" t="s">
        <v>420</v>
      </c>
      <c r="T143" s="374" t="s">
        <v>190</v>
      </c>
      <c r="U143" s="1327">
        <f>H143*Q143</f>
        <v>0</v>
      </c>
      <c r="V143" s="1327"/>
      <c r="W143" s="1327"/>
      <c r="X143" s="1327"/>
      <c r="Y143" s="375" t="s">
        <v>191</v>
      </c>
    </row>
    <row r="144" spans="2:39" ht="13.5" customHeight="1">
      <c r="B144" s="492"/>
      <c r="C144" s="363"/>
      <c r="D144" s="363"/>
      <c r="E144" s="835"/>
      <c r="F144" s="835"/>
      <c r="G144" s="364"/>
      <c r="H144" s="836"/>
      <c r="I144" s="836"/>
      <c r="J144" s="363"/>
      <c r="K144" s="363"/>
      <c r="L144" s="363"/>
      <c r="M144" s="373"/>
      <c r="N144" s="837"/>
      <c r="O144" s="838"/>
      <c r="P144" s="838"/>
      <c r="Q144" s="852"/>
      <c r="R144" s="852"/>
      <c r="S144" s="375"/>
      <c r="T144" s="374"/>
      <c r="U144" s="832"/>
      <c r="V144" s="832"/>
      <c r="W144" s="832"/>
      <c r="X144" s="832"/>
      <c r="Y144" s="375"/>
    </row>
    <row r="145" spans="2:25">
      <c r="B145" s="492"/>
      <c r="C145" s="1119" t="s">
        <v>545</v>
      </c>
      <c r="D145" s="1119"/>
      <c r="E145" s="1119"/>
      <c r="F145" s="1119"/>
      <c r="G145" s="1119"/>
      <c r="H145" s="1119"/>
      <c r="I145" s="1119"/>
      <c r="J145" s="1119"/>
      <c r="K145" s="1119"/>
      <c r="L145" s="1119"/>
      <c r="M145" s="1119"/>
      <c r="N145" s="1119"/>
      <c r="O145" s="1119"/>
      <c r="P145" s="838"/>
      <c r="Q145" s="852"/>
      <c r="R145" s="852"/>
      <c r="S145" s="375"/>
      <c r="T145" s="367"/>
      <c r="U145" s="1431"/>
      <c r="V145" s="1431"/>
      <c r="W145" s="1431"/>
      <c r="X145" s="1431"/>
      <c r="Y145" s="369"/>
    </row>
    <row r="146" spans="2:25" ht="14.25" customHeight="1">
      <c r="B146" s="492"/>
      <c r="C146" s="828"/>
      <c r="D146" s="363" t="s">
        <v>500</v>
      </c>
      <c r="E146" s="363"/>
      <c r="F146" s="828"/>
      <c r="G146" s="828"/>
      <c r="H146" s="828"/>
      <c r="I146" s="828"/>
      <c r="J146" s="828"/>
      <c r="K146" s="828"/>
      <c r="L146" s="828"/>
      <c r="M146" s="828"/>
      <c r="N146" s="828"/>
      <c r="O146" s="828"/>
      <c r="P146" s="838"/>
      <c r="Q146" s="852"/>
      <c r="R146" s="852"/>
      <c r="S146" s="375"/>
      <c r="T146" s="367" t="s">
        <v>478</v>
      </c>
      <c r="U146" s="1431">
        <f>U147+U148</f>
        <v>0</v>
      </c>
      <c r="V146" s="1431"/>
      <c r="W146" s="1431"/>
      <c r="X146" s="1431"/>
      <c r="Y146" s="369" t="s">
        <v>479</v>
      </c>
    </row>
    <row r="147" spans="2:25" ht="25.5" customHeight="1">
      <c r="B147" s="492"/>
      <c r="C147" s="363"/>
      <c r="D147" s="363"/>
      <c r="E147" s="1355"/>
      <c r="F147" s="1355"/>
      <c r="G147" s="364" t="s">
        <v>457</v>
      </c>
      <c r="H147" s="1428">
        <v>120000</v>
      </c>
      <c r="I147" s="1428"/>
      <c r="J147" s="363" t="s">
        <v>501</v>
      </c>
      <c r="K147" s="363"/>
      <c r="L147" s="363"/>
      <c r="M147" s="373" t="s">
        <v>502</v>
      </c>
      <c r="N147" s="1357" t="s">
        <v>787</v>
      </c>
      <c r="O147" s="1358"/>
      <c r="P147" s="1358"/>
      <c r="Q147" s="1429">
        <f>U68</f>
        <v>0</v>
      </c>
      <c r="R147" s="1429"/>
      <c r="S147" s="375" t="s">
        <v>432</v>
      </c>
      <c r="T147" s="374" t="s">
        <v>190</v>
      </c>
      <c r="U147" s="1327">
        <f>H147*Q147</f>
        <v>0</v>
      </c>
      <c r="V147" s="1327"/>
      <c r="W147" s="1327"/>
      <c r="X147" s="1327"/>
      <c r="Y147" s="375" t="s">
        <v>191</v>
      </c>
    </row>
    <row r="148" spans="2:25" ht="25.5" customHeight="1">
      <c r="B148" s="492"/>
      <c r="C148" s="363"/>
      <c r="D148" s="363"/>
      <c r="E148" s="1355"/>
      <c r="F148" s="1355"/>
      <c r="G148" s="364" t="s">
        <v>457</v>
      </c>
      <c r="H148" s="1428">
        <v>30000</v>
      </c>
      <c r="I148" s="1428"/>
      <c r="J148" s="363" t="s">
        <v>496</v>
      </c>
      <c r="K148" s="363"/>
      <c r="L148" s="363"/>
      <c r="M148" s="373" t="s">
        <v>502</v>
      </c>
      <c r="N148" s="1357" t="s">
        <v>788</v>
      </c>
      <c r="O148" s="1358"/>
      <c r="P148" s="1358"/>
      <c r="Q148" s="1429">
        <f>U69</f>
        <v>0</v>
      </c>
      <c r="R148" s="1429"/>
      <c r="S148" s="375" t="s">
        <v>420</v>
      </c>
      <c r="T148" s="374" t="s">
        <v>190</v>
      </c>
      <c r="U148" s="1327">
        <f>H148*Q148</f>
        <v>0</v>
      </c>
      <c r="V148" s="1327"/>
      <c r="W148" s="1327"/>
      <c r="X148" s="1327"/>
      <c r="Y148" s="375" t="s">
        <v>191</v>
      </c>
    </row>
    <row r="149" spans="2:25" ht="14.25" customHeight="1">
      <c r="B149" s="492"/>
      <c r="C149" s="363"/>
      <c r="D149" s="363"/>
      <c r="E149" s="835"/>
      <c r="F149" s="835"/>
      <c r="G149" s="364"/>
      <c r="H149" s="836"/>
      <c r="I149" s="836"/>
      <c r="J149" s="363"/>
      <c r="K149" s="363"/>
      <c r="L149" s="363"/>
      <c r="M149" s="373"/>
      <c r="N149" s="837"/>
      <c r="O149" s="838"/>
      <c r="P149" s="838"/>
      <c r="Q149" s="852"/>
      <c r="R149" s="852"/>
      <c r="S149" s="375"/>
      <c r="T149" s="374"/>
      <c r="U149" s="832"/>
      <c r="V149" s="832"/>
      <c r="W149" s="832"/>
      <c r="X149" s="832"/>
      <c r="Y149" s="375"/>
    </row>
    <row r="150" spans="2:25" ht="15" customHeight="1">
      <c r="B150" s="492"/>
      <c r="C150" s="363"/>
      <c r="D150" s="363" t="s">
        <v>505</v>
      </c>
      <c r="E150" s="363"/>
      <c r="F150" s="828"/>
      <c r="G150" s="828"/>
      <c r="H150" s="828"/>
      <c r="I150" s="828"/>
      <c r="J150" s="828"/>
      <c r="K150" s="828"/>
      <c r="L150" s="828"/>
      <c r="M150" s="828"/>
      <c r="N150" s="828"/>
      <c r="O150" s="828"/>
      <c r="P150" s="838"/>
      <c r="Q150" s="852"/>
      <c r="R150" s="852"/>
      <c r="S150" s="375"/>
      <c r="T150" s="367" t="s">
        <v>478</v>
      </c>
      <c r="U150" s="1431">
        <f>U151+U152</f>
        <v>0</v>
      </c>
      <c r="V150" s="1431"/>
      <c r="W150" s="1431"/>
      <c r="X150" s="1431"/>
      <c r="Y150" s="369" t="s">
        <v>479</v>
      </c>
    </row>
    <row r="151" spans="2:25" ht="27.75" customHeight="1">
      <c r="B151" s="492"/>
      <c r="C151" s="363"/>
      <c r="D151" s="363"/>
      <c r="E151" s="1355"/>
      <c r="F151" s="1355"/>
      <c r="G151" s="364" t="s">
        <v>457</v>
      </c>
      <c r="H151" s="1428">
        <v>20000</v>
      </c>
      <c r="I151" s="1428"/>
      <c r="J151" s="363" t="s">
        <v>501</v>
      </c>
      <c r="K151" s="363"/>
      <c r="L151" s="363"/>
      <c r="M151" s="373" t="s">
        <v>502</v>
      </c>
      <c r="N151" s="1357" t="s">
        <v>789</v>
      </c>
      <c r="O151" s="1358"/>
      <c r="P151" s="1358"/>
      <c r="Q151" s="1429">
        <f>U70</f>
        <v>0</v>
      </c>
      <c r="R151" s="1429"/>
      <c r="S151" s="375" t="s">
        <v>432</v>
      </c>
      <c r="T151" s="374" t="s">
        <v>190</v>
      </c>
      <c r="U151" s="1327">
        <f>H151*Q151</f>
        <v>0</v>
      </c>
      <c r="V151" s="1327"/>
      <c r="W151" s="1327"/>
      <c r="X151" s="1327"/>
      <c r="Y151" s="375" t="s">
        <v>191</v>
      </c>
    </row>
    <row r="152" spans="2:25" ht="27.75" customHeight="1">
      <c r="B152" s="492"/>
      <c r="C152" s="363"/>
      <c r="D152" s="363"/>
      <c r="E152" s="1355"/>
      <c r="F152" s="1355"/>
      <c r="G152" s="364" t="s">
        <v>457</v>
      </c>
      <c r="H152" s="1428">
        <v>5000</v>
      </c>
      <c r="I152" s="1428"/>
      <c r="J152" s="363" t="s">
        <v>496</v>
      </c>
      <c r="K152" s="363"/>
      <c r="L152" s="363"/>
      <c r="M152" s="373" t="s">
        <v>502</v>
      </c>
      <c r="N152" s="1357" t="s">
        <v>790</v>
      </c>
      <c r="O152" s="1358"/>
      <c r="P152" s="1358"/>
      <c r="Q152" s="1429">
        <f>U71</f>
        <v>0</v>
      </c>
      <c r="R152" s="1429"/>
      <c r="S152" s="375" t="s">
        <v>420</v>
      </c>
      <c r="T152" s="374" t="s">
        <v>190</v>
      </c>
      <c r="U152" s="1327">
        <f>H152*Q152</f>
        <v>0</v>
      </c>
      <c r="V152" s="1327"/>
      <c r="W152" s="1327"/>
      <c r="X152" s="1327"/>
      <c r="Y152" s="375" t="s">
        <v>191</v>
      </c>
    </row>
    <row r="153" spans="2:25" ht="8.25" customHeight="1">
      <c r="B153" s="492"/>
      <c r="C153" s="1119"/>
      <c r="D153" s="1119"/>
      <c r="E153" s="1119"/>
      <c r="F153" s="1119"/>
      <c r="G153" s="1119"/>
      <c r="H153" s="1119"/>
      <c r="I153" s="1119"/>
      <c r="J153" s="1119"/>
      <c r="K153" s="1119"/>
      <c r="L153" s="1119"/>
      <c r="M153" s="1119"/>
      <c r="N153" s="1119"/>
      <c r="O153" s="1119"/>
      <c r="P153" s="834"/>
      <c r="Q153" s="834"/>
      <c r="R153" s="834"/>
      <c r="S153" s="369"/>
      <c r="T153" s="367"/>
      <c r="U153" s="368"/>
      <c r="V153" s="368"/>
      <c r="W153" s="368"/>
      <c r="X153" s="368"/>
      <c r="Y153" s="369"/>
    </row>
    <row r="154" spans="2:25" s="809" customFormat="1" ht="15.75" customHeight="1">
      <c r="B154" s="492"/>
      <c r="C154" s="1417" t="s">
        <v>791</v>
      </c>
      <c r="D154" s="1417"/>
      <c r="E154" s="1417"/>
      <c r="F154" s="1417"/>
      <c r="G154" s="1417"/>
      <c r="H154" s="1417"/>
      <c r="I154" s="1417"/>
      <c r="J154" s="1417"/>
      <c r="K154" s="1417"/>
      <c r="L154" s="1417"/>
      <c r="M154" s="1417"/>
      <c r="N154" s="1417"/>
      <c r="O154" s="1417"/>
      <c r="P154" s="838"/>
      <c r="Q154" s="852"/>
      <c r="R154" s="852"/>
      <c r="S154" s="833"/>
      <c r="T154" s="374"/>
      <c r="U154" s="832"/>
      <c r="V154" s="832"/>
      <c r="W154" s="832"/>
      <c r="X154" s="832"/>
      <c r="Y154" s="375"/>
    </row>
    <row r="155" spans="2:25" s="809" customFormat="1">
      <c r="B155" s="492"/>
      <c r="C155" s="363"/>
      <c r="D155" s="833" t="s">
        <v>779</v>
      </c>
      <c r="E155" s="835"/>
      <c r="F155" s="835"/>
      <c r="G155" s="364"/>
      <c r="H155" s="839"/>
      <c r="I155" s="839"/>
      <c r="J155" s="363"/>
      <c r="K155" s="363"/>
      <c r="L155" s="363"/>
      <c r="M155" s="373"/>
      <c r="N155" s="837"/>
      <c r="O155" s="838"/>
      <c r="P155" s="838"/>
      <c r="Q155" s="852"/>
      <c r="R155" s="852"/>
      <c r="S155" s="833"/>
      <c r="T155" s="374"/>
      <c r="U155" s="832"/>
      <c r="V155" s="832"/>
      <c r="W155" s="832"/>
      <c r="X155" s="832"/>
      <c r="Y155" s="375"/>
    </row>
    <row r="156" spans="2:25" s="809" customFormat="1" ht="27.75" customHeight="1">
      <c r="B156" s="492"/>
      <c r="C156" s="363"/>
      <c r="D156" s="364" t="s">
        <v>457</v>
      </c>
      <c r="E156" s="1410">
        <v>538000</v>
      </c>
      <c r="F156" s="1410"/>
      <c r="G156" s="1410"/>
      <c r="H156" s="363" t="s">
        <v>780</v>
      </c>
      <c r="I156" s="363"/>
      <c r="J156" s="363"/>
      <c r="K156" s="366" t="s">
        <v>195</v>
      </c>
      <c r="L156" s="363"/>
      <c r="M156" s="1418" t="s">
        <v>781</v>
      </c>
      <c r="N156" s="1418"/>
      <c r="O156" s="1418"/>
      <c r="P156" s="1418"/>
      <c r="Q156" s="1419"/>
      <c r="R156" s="1419"/>
      <c r="S156" s="363"/>
      <c r="T156" s="374" t="s">
        <v>190</v>
      </c>
      <c r="U156" s="1327">
        <f>E156*Q156</f>
        <v>0</v>
      </c>
      <c r="V156" s="1327"/>
      <c r="W156" s="1327"/>
      <c r="X156" s="1327"/>
      <c r="Y156" s="375" t="s">
        <v>191</v>
      </c>
    </row>
    <row r="157" spans="2:25" s="809" customFormat="1">
      <c r="B157" s="492"/>
      <c r="C157" s="363"/>
      <c r="D157" s="364"/>
      <c r="E157" s="843"/>
      <c r="F157" s="843"/>
      <c r="G157" s="843"/>
      <c r="H157" s="363"/>
      <c r="I157" s="363"/>
      <c r="J157" s="363"/>
      <c r="K157" s="366"/>
      <c r="L157" s="363"/>
      <c r="M157" s="853"/>
      <c r="N157" s="853"/>
      <c r="O157" s="853"/>
      <c r="P157" s="853"/>
      <c r="Q157" s="854"/>
      <c r="R157" s="854"/>
      <c r="S157" s="363"/>
      <c r="T157" s="374"/>
      <c r="U157" s="832"/>
      <c r="V157" s="832"/>
      <c r="W157" s="832"/>
      <c r="X157" s="832"/>
      <c r="Y157" s="375"/>
    </row>
    <row r="158" spans="2:25" s="809" customFormat="1" ht="27.75" customHeight="1">
      <c r="B158" s="492"/>
      <c r="C158" s="363"/>
      <c r="D158" s="363" t="s">
        <v>782</v>
      </c>
      <c r="E158" s="835"/>
      <c r="F158" s="835"/>
      <c r="G158" s="364"/>
      <c r="H158" s="839"/>
      <c r="I158" s="839"/>
      <c r="J158" s="363"/>
      <c r="K158" s="363"/>
      <c r="L158" s="363"/>
      <c r="M158" s="373"/>
      <c r="N158" s="837"/>
      <c r="O158" s="838"/>
      <c r="P158" s="363"/>
      <c r="Q158" s="363"/>
      <c r="R158" s="838"/>
      <c r="S158" s="833"/>
      <c r="T158" s="374"/>
      <c r="U158" s="832"/>
      <c r="V158" s="832"/>
      <c r="W158" s="832"/>
      <c r="X158" s="832"/>
      <c r="Y158" s="375"/>
    </row>
    <row r="159" spans="2:25" s="809" customFormat="1" ht="45.75" customHeight="1">
      <c r="B159" s="492"/>
      <c r="C159" s="363"/>
      <c r="D159" s="364" t="s">
        <v>457</v>
      </c>
      <c r="E159" s="1410">
        <v>184000</v>
      </c>
      <c r="F159" s="1410"/>
      <c r="G159" s="1410"/>
      <c r="H159" s="363" t="s">
        <v>458</v>
      </c>
      <c r="I159" s="363"/>
      <c r="J159" s="363"/>
      <c r="K159" s="366" t="s">
        <v>195</v>
      </c>
      <c r="L159" s="1420" t="s">
        <v>783</v>
      </c>
      <c r="M159" s="1420"/>
      <c r="N159" s="1420"/>
      <c r="O159" s="1420"/>
      <c r="P159" s="1420"/>
      <c r="Q159" s="1419"/>
      <c r="R159" s="1419"/>
      <c r="S159" s="363" t="s">
        <v>386</v>
      </c>
      <c r="T159" s="374" t="s">
        <v>190</v>
      </c>
      <c r="U159" s="1327">
        <f>E159*Q159</f>
        <v>0</v>
      </c>
      <c r="V159" s="1327"/>
      <c r="W159" s="1327"/>
      <c r="X159" s="1327"/>
      <c r="Y159" s="375" t="s">
        <v>191</v>
      </c>
    </row>
    <row r="160" spans="2:25" s="809" customFormat="1">
      <c r="B160" s="492"/>
      <c r="C160" s="363"/>
      <c r="D160" s="364"/>
      <c r="E160" s="843"/>
      <c r="F160" s="843"/>
      <c r="G160" s="843"/>
      <c r="H160" s="363"/>
      <c r="I160" s="363"/>
      <c r="J160" s="363"/>
      <c r="K160" s="366"/>
      <c r="L160" s="855"/>
      <c r="M160" s="855"/>
      <c r="N160" s="855"/>
      <c r="O160" s="855"/>
      <c r="P160" s="855"/>
      <c r="Q160" s="854"/>
      <c r="R160" s="854"/>
      <c r="S160" s="363"/>
      <c r="T160" s="374"/>
      <c r="U160" s="832"/>
      <c r="V160" s="832"/>
      <c r="W160" s="832"/>
      <c r="X160" s="832"/>
      <c r="Y160" s="375"/>
    </row>
    <row r="161" spans="2:28" s="809" customFormat="1" ht="27.75" customHeight="1">
      <c r="B161" s="492"/>
      <c r="C161" s="363"/>
      <c r="D161" s="363" t="s">
        <v>784</v>
      </c>
      <c r="E161" s="835"/>
      <c r="F161" s="835"/>
      <c r="G161" s="364"/>
      <c r="H161" s="839"/>
      <c r="I161" s="839"/>
      <c r="J161" s="363"/>
      <c r="K161" s="363"/>
      <c r="L161" s="363"/>
      <c r="M161" s="373"/>
      <c r="N161" s="837"/>
      <c r="O161" s="838"/>
      <c r="P161" s="838"/>
      <c r="Q161" s="852"/>
      <c r="R161" s="852"/>
      <c r="S161" s="833"/>
      <c r="T161" s="374"/>
      <c r="U161" s="832"/>
      <c r="V161" s="832"/>
      <c r="W161" s="832"/>
      <c r="X161" s="832"/>
      <c r="Y161" s="375"/>
    </row>
    <row r="162" spans="2:28" s="809" customFormat="1" ht="45.75" customHeight="1">
      <c r="B162" s="492"/>
      <c r="C162" s="363"/>
      <c r="D162" s="364" t="s">
        <v>457</v>
      </c>
      <c r="E162" s="1410">
        <v>45000</v>
      </c>
      <c r="F162" s="1410"/>
      <c r="G162" s="1410"/>
      <c r="H162" s="363" t="s">
        <v>458</v>
      </c>
      <c r="I162" s="363"/>
      <c r="J162" s="363"/>
      <c r="K162" s="366" t="s">
        <v>195</v>
      </c>
      <c r="L162" s="1420" t="s">
        <v>783</v>
      </c>
      <c r="M162" s="1420"/>
      <c r="N162" s="1420"/>
      <c r="O162" s="1420"/>
      <c r="P162" s="1420"/>
      <c r="Q162" s="1416"/>
      <c r="R162" s="1416"/>
      <c r="S162" s="363" t="s">
        <v>386</v>
      </c>
      <c r="T162" s="374" t="s">
        <v>190</v>
      </c>
      <c r="U162" s="1327">
        <f>E162*Q162</f>
        <v>0</v>
      </c>
      <c r="V162" s="1327"/>
      <c r="W162" s="1327"/>
      <c r="X162" s="1327"/>
      <c r="Y162" s="375" t="s">
        <v>191</v>
      </c>
    </row>
    <row r="163" spans="2:28" s="809" customFormat="1">
      <c r="B163" s="492"/>
      <c r="C163" s="363"/>
      <c r="D163" s="364"/>
      <c r="E163" s="843"/>
      <c r="F163" s="843"/>
      <c r="G163" s="843"/>
      <c r="H163" s="363"/>
      <c r="I163" s="363"/>
      <c r="J163" s="363"/>
      <c r="K163" s="366"/>
      <c r="L163" s="855"/>
      <c r="M163" s="855"/>
      <c r="N163" s="855"/>
      <c r="O163" s="855"/>
      <c r="P163" s="855"/>
      <c r="Q163" s="856"/>
      <c r="R163" s="856"/>
      <c r="S163" s="363"/>
      <c r="T163" s="374"/>
      <c r="U163" s="832"/>
      <c r="V163" s="832"/>
      <c r="W163" s="832"/>
      <c r="X163" s="832"/>
      <c r="Y163" s="375"/>
    </row>
    <row r="164" spans="2:28" s="809" customFormat="1" ht="22.5" customHeight="1">
      <c r="B164" s="492"/>
      <c r="C164" s="1417" t="s">
        <v>792</v>
      </c>
      <c r="D164" s="1417"/>
      <c r="E164" s="1417"/>
      <c r="F164" s="1417"/>
      <c r="G164" s="1417"/>
      <c r="H164" s="1417"/>
      <c r="I164" s="1417"/>
      <c r="J164" s="1417"/>
      <c r="K164" s="1417"/>
      <c r="L164" s="1417"/>
      <c r="M164" s="1417"/>
      <c r="N164" s="1417"/>
      <c r="O164" s="1417"/>
      <c r="P164" s="838"/>
      <c r="Q164" s="852"/>
      <c r="R164" s="852"/>
      <c r="S164" s="833"/>
      <c r="T164" s="374"/>
      <c r="U164" s="832"/>
      <c r="V164" s="832"/>
      <c r="W164" s="832"/>
      <c r="X164" s="832"/>
      <c r="Y164" s="375"/>
    </row>
    <row r="165" spans="2:28" s="809" customFormat="1" ht="51.75" customHeight="1">
      <c r="B165" s="492"/>
      <c r="C165" s="363"/>
      <c r="D165" s="364" t="s">
        <v>457</v>
      </c>
      <c r="E165" s="1410">
        <v>250000</v>
      </c>
      <c r="F165" s="1410"/>
      <c r="G165" s="1410"/>
      <c r="H165" s="363" t="s">
        <v>780</v>
      </c>
      <c r="I165" s="363"/>
      <c r="J165" s="363"/>
      <c r="K165" s="363"/>
      <c r="L165" s="1421" t="s">
        <v>785</v>
      </c>
      <c r="M165" s="1421"/>
      <c r="N165" s="1421"/>
      <c r="O165" s="1421"/>
      <c r="P165" s="1421"/>
      <c r="Q165" s="1419"/>
      <c r="R165" s="1419"/>
      <c r="S165" s="833"/>
      <c r="T165" s="374" t="s">
        <v>190</v>
      </c>
      <c r="U165" s="1430" t="str">
        <f>IF(Q165="認定",E165,"0")</f>
        <v>0</v>
      </c>
      <c r="V165" s="1430"/>
      <c r="W165" s="1430"/>
      <c r="X165" s="1430"/>
      <c r="Y165" s="375" t="s">
        <v>191</v>
      </c>
      <c r="AB165" s="809" t="s">
        <v>786</v>
      </c>
    </row>
    <row r="166" spans="2:28" s="809" customFormat="1" ht="8.25" customHeight="1">
      <c r="B166" s="2"/>
      <c r="C166" s="801"/>
      <c r="D166" s="801"/>
      <c r="E166" s="801"/>
      <c r="F166" s="801"/>
      <c r="G166" s="801"/>
      <c r="H166" s="801"/>
      <c r="I166" s="801"/>
      <c r="J166" s="801"/>
      <c r="K166" s="801"/>
      <c r="L166" s="801"/>
      <c r="M166" s="801"/>
      <c r="N166" s="801"/>
      <c r="O166" s="801"/>
      <c r="P166" s="805"/>
      <c r="Q166" s="805"/>
      <c r="R166" s="805"/>
      <c r="S166" s="736"/>
      <c r="T166" s="8"/>
      <c r="U166" s="804"/>
      <c r="V166" s="804"/>
      <c r="W166" s="804"/>
      <c r="X166" s="804"/>
      <c r="Y166" s="9"/>
    </row>
    <row r="167" spans="2:28" ht="9" customHeight="1">
      <c r="B167" s="2"/>
      <c r="D167" s="599"/>
      <c r="E167" s="596"/>
      <c r="F167" s="596"/>
      <c r="G167" s="577"/>
      <c r="H167" s="613"/>
      <c r="I167" s="613"/>
      <c r="M167" s="581"/>
      <c r="N167" s="594"/>
      <c r="O167" s="70"/>
      <c r="P167" s="70"/>
      <c r="Q167" s="607"/>
      <c r="R167" s="607"/>
      <c r="T167" s="167"/>
      <c r="U167" s="614"/>
      <c r="V167" s="614"/>
      <c r="W167" s="614"/>
      <c r="X167" s="614"/>
      <c r="Y167" s="168"/>
    </row>
    <row r="168" spans="2:28" ht="15" customHeight="1">
      <c r="B168" s="2"/>
      <c r="K168" s="1" t="s">
        <v>513</v>
      </c>
      <c r="P168" s="576"/>
      <c r="Q168" s="599"/>
      <c r="R168" s="599"/>
      <c r="S168" s="600"/>
      <c r="T168" s="8" t="s">
        <v>478</v>
      </c>
      <c r="U168" s="1316" t="e">
        <f>IF(P177="○",(U76+U109+U113+U118+U124+U125+U128+U134+U137+U141+U146+U150+U156+U159+U162+U165)*0.8,U76+U109+U113+U118+U124+U125+U128+U134+U137+U141+U146+U150+U156+U159+U162+U165)</f>
        <v>#VALUE!</v>
      </c>
      <c r="V168" s="1316"/>
      <c r="W168" s="1316"/>
      <c r="X168" s="1316"/>
      <c r="Y168" s="9" t="s">
        <v>479</v>
      </c>
      <c r="AB168" s="82" t="e">
        <f>U168</f>
        <v>#VALUE!</v>
      </c>
    </row>
    <row r="169" spans="2:28" ht="6" customHeight="1" thickBot="1">
      <c r="B169" s="184"/>
      <c r="C169" s="185"/>
      <c r="D169" s="185"/>
      <c r="E169" s="185"/>
      <c r="F169" s="185"/>
      <c r="G169" s="185"/>
      <c r="H169" s="185"/>
      <c r="I169" s="185"/>
      <c r="J169" s="185"/>
      <c r="K169" s="185"/>
      <c r="L169" s="185"/>
      <c r="M169" s="185"/>
      <c r="N169" s="185"/>
      <c r="O169" s="185"/>
      <c r="P169" s="185"/>
      <c r="Q169" s="185"/>
      <c r="R169" s="185"/>
      <c r="S169" s="186"/>
      <c r="T169" s="184"/>
      <c r="U169" s="185"/>
      <c r="V169" s="185"/>
      <c r="W169" s="185"/>
      <c r="X169" s="185"/>
      <c r="Y169" s="186"/>
    </row>
    <row r="170" spans="2:28" ht="30" customHeight="1" thickTop="1">
      <c r="B170" s="1170" t="s">
        <v>514</v>
      </c>
      <c r="C170" s="1171"/>
      <c r="D170" s="1171"/>
      <c r="E170" s="1171"/>
      <c r="F170" s="1171"/>
      <c r="G170" s="1171"/>
      <c r="H170" s="1171"/>
      <c r="I170" s="1174"/>
      <c r="J170" s="1174"/>
      <c r="K170" s="1174"/>
      <c r="L170" s="1174"/>
      <c r="M170" s="1174"/>
      <c r="N170" s="1426"/>
      <c r="O170" s="1426"/>
      <c r="P170" s="1426"/>
      <c r="Q170" s="1426"/>
      <c r="R170" s="1426"/>
      <c r="S170" s="32"/>
      <c r="T170" s="1176" t="s">
        <v>515</v>
      </c>
      <c r="U170" s="1177"/>
      <c r="V170" s="1177"/>
      <c r="W170" s="1177"/>
      <c r="X170" s="1177"/>
      <c r="Y170" s="1178"/>
    </row>
    <row r="171" spans="2:28" ht="30" customHeight="1" thickBot="1">
      <c r="B171" s="1172"/>
      <c r="C171" s="1173"/>
      <c r="D171" s="1173"/>
      <c r="E171" s="1173"/>
      <c r="F171" s="1173"/>
      <c r="G171" s="1173"/>
      <c r="H171" s="1179" t="s">
        <v>516</v>
      </c>
      <c r="I171" s="1180"/>
      <c r="J171" s="1180"/>
      <c r="K171" s="1180"/>
      <c r="L171" s="1180"/>
      <c r="M171" s="1180"/>
      <c r="N171" s="1427">
        <f>'第4号様式別紙2-3（臨床研修（医師）実績報告）'!F10</f>
        <v>0</v>
      </c>
      <c r="O171" s="1427"/>
      <c r="P171" s="1427"/>
      <c r="Q171" s="1427"/>
      <c r="R171" s="1427"/>
      <c r="S171" s="9" t="s">
        <v>175</v>
      </c>
      <c r="T171" s="1158"/>
      <c r="U171" s="1159"/>
      <c r="V171" s="1159"/>
      <c r="W171" s="1159"/>
      <c r="X171" s="1159"/>
      <c r="Y171" s="1160"/>
      <c r="AB171" s="187" t="e">
        <f>U168</f>
        <v>#VALUE!</v>
      </c>
    </row>
    <row r="172" spans="2:28" ht="17.25" customHeight="1">
      <c r="B172" s="33"/>
      <c r="C172" s="34"/>
      <c r="D172" s="34"/>
      <c r="E172" s="34"/>
      <c r="F172" s="34"/>
      <c r="G172" s="34"/>
      <c r="H172" s="34"/>
      <c r="I172" s="34"/>
      <c r="J172" s="97" t="s">
        <v>546</v>
      </c>
      <c r="S172" s="9"/>
      <c r="T172" s="8" t="s">
        <v>478</v>
      </c>
      <c r="U172" s="1314">
        <f>ROUNDDOWN(IF(N171&gt;7200000,U168*0.8,0),0)</f>
        <v>0</v>
      </c>
      <c r="V172" s="1314"/>
      <c r="W172" s="1314"/>
      <c r="X172" s="1314"/>
      <c r="Y172" s="9" t="s">
        <v>479</v>
      </c>
      <c r="AB172" s="187">
        <f>U172</f>
        <v>0</v>
      </c>
    </row>
    <row r="173" spans="2:28" ht="28.5" customHeight="1">
      <c r="B173" s="11"/>
      <c r="C173" s="35"/>
      <c r="D173" s="35"/>
      <c r="E173" s="35"/>
      <c r="F173" s="35"/>
      <c r="G173" s="35"/>
      <c r="H173" s="1156" t="s">
        <v>547</v>
      </c>
      <c r="I173" s="1156"/>
      <c r="J173" s="1156"/>
      <c r="K173" s="1156"/>
      <c r="L173" s="1156"/>
      <c r="M173" s="1156"/>
      <c r="N173" s="1156"/>
      <c r="O173" s="1156"/>
      <c r="P173" s="1156"/>
      <c r="Q173" s="1156"/>
      <c r="R173" s="1156"/>
      <c r="S173" s="1157"/>
      <c r="T173" s="1158" t="s">
        <v>519</v>
      </c>
      <c r="U173" s="1159"/>
      <c r="V173" s="1159"/>
      <c r="W173" s="1159"/>
      <c r="X173" s="1159"/>
      <c r="Y173" s="1160"/>
      <c r="AB173" s="82">
        <f>U175</f>
        <v>0</v>
      </c>
    </row>
    <row r="174" spans="2:28" ht="30" customHeight="1">
      <c r="B174" s="1161" t="s">
        <v>520</v>
      </c>
      <c r="C174" s="1162"/>
      <c r="D174" s="1162"/>
      <c r="E174" s="1162"/>
      <c r="F174" s="1162"/>
      <c r="G174" s="1162"/>
      <c r="H174" s="1165"/>
      <c r="I174" s="1165"/>
      <c r="J174" s="1165"/>
      <c r="K174" s="36"/>
      <c r="L174" s="36"/>
      <c r="M174" s="36"/>
      <c r="N174" s="37"/>
      <c r="O174" s="37"/>
      <c r="P174" s="37"/>
      <c r="Q174" s="37"/>
      <c r="R174" s="37"/>
      <c r="S174" s="38"/>
      <c r="T174" s="1158"/>
      <c r="U174" s="1159"/>
      <c r="V174" s="1159"/>
      <c r="W174" s="1159"/>
      <c r="X174" s="1159"/>
      <c r="Y174" s="1160"/>
    </row>
    <row r="175" spans="2:28" ht="30" customHeight="1" thickBot="1">
      <c r="B175" s="1163"/>
      <c r="C175" s="1164"/>
      <c r="D175" s="1164"/>
      <c r="E175" s="1164"/>
      <c r="F175" s="1164"/>
      <c r="G175" s="1164"/>
      <c r="H175" s="1166"/>
      <c r="I175" s="1167"/>
      <c r="J175" s="1167"/>
      <c r="K175" s="1167"/>
      <c r="L175" s="1167"/>
      <c r="M175" s="1167"/>
      <c r="N175" s="1425"/>
      <c r="O175" s="1425"/>
      <c r="P175" s="1425"/>
      <c r="Q175" s="1425"/>
      <c r="R175" s="1425"/>
      <c r="S175" s="9" t="s">
        <v>384</v>
      </c>
      <c r="T175" s="8" t="s">
        <v>478</v>
      </c>
      <c r="U175" s="1314">
        <f>ROUNDDOWN(IF(AND(N171&gt;6300000,N171&lt;=7200000),U168*0.9,0),0)</f>
        <v>0</v>
      </c>
      <c r="V175" s="1314"/>
      <c r="W175" s="1314"/>
      <c r="X175" s="1314"/>
      <c r="Y175" s="9" t="s">
        <v>479</v>
      </c>
    </row>
    <row r="176" spans="2:28" ht="43.5" customHeight="1">
      <c r="B176" s="1152" t="s">
        <v>521</v>
      </c>
      <c r="C176" s="1153"/>
      <c r="D176" s="1153"/>
      <c r="E176" s="1153"/>
      <c r="F176" s="1153"/>
      <c r="G176" s="1153"/>
      <c r="H176" s="1153"/>
      <c r="I176" s="1153"/>
      <c r="J176" s="1153"/>
      <c r="K176" s="1153"/>
      <c r="L176" s="1153"/>
      <c r="M176" s="1153"/>
      <c r="N176" s="1153"/>
      <c r="O176" s="1153"/>
      <c r="P176" s="1153"/>
      <c r="Q176" s="1153"/>
      <c r="R176" s="1153"/>
      <c r="S176" s="1154"/>
      <c r="T176" s="8"/>
      <c r="U176" s="351"/>
      <c r="V176" s="351"/>
      <c r="W176" s="351"/>
      <c r="X176" s="351"/>
      <c r="Y176" s="9"/>
    </row>
    <row r="177" spans="2:25" ht="48" customHeight="1">
      <c r="B177" s="1152" t="s">
        <v>777</v>
      </c>
      <c r="C177" s="1153"/>
      <c r="D177" s="1153"/>
      <c r="E177" s="1153"/>
      <c r="F177" s="1153"/>
      <c r="G177" s="1153"/>
      <c r="H177" s="1153"/>
      <c r="I177" s="1153"/>
      <c r="J177" s="1153"/>
      <c r="K177" s="1153"/>
      <c r="L177" s="1153"/>
      <c r="M177" s="1153"/>
      <c r="N177" s="1153"/>
      <c r="O177" s="592"/>
      <c r="P177" s="1422"/>
      <c r="Q177" s="1422"/>
      <c r="R177" s="592"/>
      <c r="S177" s="593"/>
      <c r="T177" s="8"/>
      <c r="U177" s="351"/>
      <c r="V177" s="351"/>
      <c r="W177" s="351"/>
      <c r="X177" s="351"/>
      <c r="Y177" s="9"/>
    </row>
    <row r="178" spans="2:25" ht="9.75" customHeight="1">
      <c r="B178" s="606"/>
      <c r="C178" s="605"/>
      <c r="D178" s="605"/>
      <c r="E178" s="605"/>
      <c r="F178" s="605"/>
      <c r="G178" s="605"/>
      <c r="H178" s="605"/>
      <c r="I178" s="605"/>
      <c r="J178" s="605"/>
      <c r="K178" s="605"/>
      <c r="L178" s="605"/>
      <c r="M178" s="605"/>
      <c r="N178" s="605"/>
      <c r="O178" s="592"/>
      <c r="P178" s="736"/>
      <c r="Q178" s="743"/>
      <c r="R178" s="743"/>
      <c r="S178" s="593"/>
      <c r="T178" s="8"/>
      <c r="U178" s="351"/>
      <c r="V178" s="351"/>
      <c r="W178" s="351"/>
      <c r="X178" s="351"/>
      <c r="Y178" s="9"/>
    </row>
    <row r="179" spans="2:25" ht="48" customHeight="1">
      <c r="B179" s="1423" t="s">
        <v>776</v>
      </c>
      <c r="C179" s="1424"/>
      <c r="D179" s="1424"/>
      <c r="E179" s="1424"/>
      <c r="F179" s="1424"/>
      <c r="G179" s="1424"/>
      <c r="H179" s="1424"/>
      <c r="I179" s="1424"/>
      <c r="J179" s="1424"/>
      <c r="K179" s="1424"/>
      <c r="L179" s="1424"/>
      <c r="M179" s="1424"/>
      <c r="N179" s="1424"/>
      <c r="O179" s="816"/>
      <c r="P179" s="1312"/>
      <c r="Q179" s="1313"/>
      <c r="R179" s="816"/>
      <c r="S179" s="38"/>
      <c r="T179" s="2"/>
      <c r="U179" s="736"/>
      <c r="V179" s="736"/>
      <c r="W179" s="736"/>
      <c r="X179" s="736"/>
      <c r="Y179" s="9"/>
    </row>
    <row r="180" spans="2:25" s="809" customFormat="1">
      <c r="B180" s="818"/>
      <c r="C180" s="815"/>
      <c r="D180" s="815"/>
      <c r="E180" s="815"/>
      <c r="F180" s="815"/>
      <c r="G180" s="815"/>
      <c r="H180" s="815"/>
      <c r="I180" s="815"/>
      <c r="J180" s="815"/>
      <c r="K180" s="815"/>
      <c r="L180" s="815"/>
      <c r="M180" s="815"/>
      <c r="N180" s="815"/>
      <c r="O180" s="816"/>
      <c r="P180"/>
      <c r="Q180"/>
      <c r="R180" s="817"/>
      <c r="S180" s="38"/>
      <c r="T180" s="736"/>
      <c r="U180" s="736"/>
      <c r="V180" s="736"/>
      <c r="W180" s="736"/>
      <c r="X180" s="736"/>
      <c r="Y180" s="736"/>
    </row>
    <row r="181" spans="2:25" s="809" customFormat="1" ht="48" customHeight="1">
      <c r="B181" s="1412" t="s">
        <v>778</v>
      </c>
      <c r="C181" s="1413"/>
      <c r="D181" s="1413"/>
      <c r="E181" s="1413"/>
      <c r="F181" s="1413"/>
      <c r="G181" s="1413"/>
      <c r="H181" s="1413"/>
      <c r="I181" s="1413"/>
      <c r="J181" s="1413"/>
      <c r="K181" s="1413"/>
      <c r="L181" s="1413"/>
      <c r="M181" s="1413"/>
      <c r="N181" s="1413"/>
      <c r="O181" s="858"/>
      <c r="P181" s="1414"/>
      <c r="Q181" s="1415"/>
      <c r="R181" s="40"/>
      <c r="S181" s="42"/>
      <c r="T181" s="35"/>
      <c r="U181" s="35"/>
      <c r="V181" s="35"/>
      <c r="W181" s="35"/>
      <c r="X181" s="35"/>
      <c r="Y181" s="35"/>
    </row>
    <row r="182" spans="2:25" ht="15.75" customHeight="1">
      <c r="B182" s="188" t="s">
        <v>215</v>
      </c>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row>
    <row r="183" spans="2:25" ht="11.1" customHeight="1">
      <c r="B183" s="190"/>
      <c r="C183" s="190"/>
      <c r="D183" s="190"/>
      <c r="E183" s="190"/>
      <c r="F183" s="190"/>
      <c r="G183" s="190"/>
      <c r="H183" s="190"/>
      <c r="I183" s="190"/>
      <c r="J183" s="190"/>
      <c r="K183" s="190"/>
      <c r="L183" s="190"/>
      <c r="M183" s="190"/>
      <c r="N183" s="190"/>
      <c r="O183" s="190"/>
      <c r="P183" s="190"/>
      <c r="Q183" s="190"/>
      <c r="R183" s="190"/>
      <c r="S183" s="190"/>
      <c r="T183" s="190"/>
      <c r="U183" s="190"/>
      <c r="V183" s="190"/>
      <c r="W183" s="190"/>
      <c r="X183" s="190"/>
      <c r="Y183" s="190"/>
    </row>
    <row r="184" spans="2:25" ht="11.25" customHeight="1">
      <c r="B184" s="190"/>
      <c r="C184" s="190"/>
      <c r="D184" s="190"/>
      <c r="E184" s="190"/>
      <c r="F184" s="190"/>
      <c r="G184" s="190"/>
      <c r="H184" s="190"/>
      <c r="I184" s="190"/>
      <c r="J184" s="190"/>
      <c r="K184" s="190"/>
      <c r="L184" s="190"/>
      <c r="M184" s="190"/>
      <c r="N184" s="190"/>
      <c r="O184" s="190"/>
      <c r="P184" s="190"/>
      <c r="Q184" s="190"/>
      <c r="R184" s="190"/>
      <c r="S184" s="190"/>
      <c r="T184" s="190"/>
      <c r="U184" s="190"/>
      <c r="V184" s="190"/>
      <c r="W184" s="190"/>
      <c r="X184" s="190"/>
      <c r="Y184" s="190"/>
    </row>
  </sheetData>
  <mergeCells count="275">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J26:M26"/>
    <mergeCell ref="T26:X26"/>
    <mergeCell ref="U27:X27"/>
    <mergeCell ref="U28:X28"/>
    <mergeCell ref="J31:M31"/>
    <mergeCell ref="T31:X31"/>
    <mergeCell ref="M17:O17"/>
    <mergeCell ref="Q17:S17"/>
    <mergeCell ref="V17:X17"/>
    <mergeCell ref="D19:Y19"/>
    <mergeCell ref="D20:Y20"/>
    <mergeCell ref="J25:M25"/>
    <mergeCell ref="T25:X25"/>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D50:Y50"/>
    <mergeCell ref="D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2:S92"/>
    <mergeCell ref="B93:C93"/>
    <mergeCell ref="E93:G93"/>
    <mergeCell ref="M93:P93"/>
    <mergeCell ref="Q93:R93"/>
    <mergeCell ref="E100:G100"/>
    <mergeCell ref="B101:C101"/>
    <mergeCell ref="E101:G101"/>
    <mergeCell ref="M101:P101"/>
    <mergeCell ref="Q101:R101"/>
    <mergeCell ref="E102:G102"/>
    <mergeCell ref="B97:C97"/>
    <mergeCell ref="E97:G97"/>
    <mergeCell ref="M97:P97"/>
    <mergeCell ref="Q97:R97"/>
    <mergeCell ref="B99:C99"/>
    <mergeCell ref="E99:G99"/>
    <mergeCell ref="M99:P99"/>
    <mergeCell ref="Q99:R99"/>
    <mergeCell ref="U105:X105"/>
    <mergeCell ref="C108:S108"/>
    <mergeCell ref="E109:G109"/>
    <mergeCell ref="M109:P109"/>
    <mergeCell ref="Q109:R109"/>
    <mergeCell ref="U109:X109"/>
    <mergeCell ref="B103:C103"/>
    <mergeCell ref="E103:G103"/>
    <mergeCell ref="M103:P103"/>
    <mergeCell ref="Q103:R103"/>
    <mergeCell ref="E105:G105"/>
    <mergeCell ref="M105:P105"/>
    <mergeCell ref="Q105:R105"/>
    <mergeCell ref="U115:X115"/>
    <mergeCell ref="Q116:R116"/>
    <mergeCell ref="U116:X116"/>
    <mergeCell ref="E117:G117"/>
    <mergeCell ref="K117:S117"/>
    <mergeCell ref="Q118:R118"/>
    <mergeCell ref="U118:X118"/>
    <mergeCell ref="E110:G110"/>
    <mergeCell ref="M110:P110"/>
    <mergeCell ref="Q110:R110"/>
    <mergeCell ref="U110:X110"/>
    <mergeCell ref="C112:S112"/>
    <mergeCell ref="E113:G113"/>
    <mergeCell ref="M113:P113"/>
    <mergeCell ref="Q113:R113"/>
    <mergeCell ref="U113:X113"/>
    <mergeCell ref="AA118:AE118"/>
    <mergeCell ref="E119:G119"/>
    <mergeCell ref="M119:N119"/>
    <mergeCell ref="Q119:R119"/>
    <mergeCell ref="AA119:AE119"/>
    <mergeCell ref="E124:H124"/>
    <mergeCell ref="K124:P124"/>
    <mergeCell ref="Q124:R124"/>
    <mergeCell ref="U124:X124"/>
    <mergeCell ref="E134:G134"/>
    <mergeCell ref="M134:O134"/>
    <mergeCell ref="Q134:R134"/>
    <mergeCell ref="U134:X134"/>
    <mergeCell ref="C136:O136"/>
    <mergeCell ref="U136:X136"/>
    <mergeCell ref="D125:S126"/>
    <mergeCell ref="U125:X125"/>
    <mergeCell ref="U128:X128"/>
    <mergeCell ref="U129:X129"/>
    <mergeCell ref="G131:I131"/>
    <mergeCell ref="L131:N131"/>
    <mergeCell ref="O131:P131"/>
    <mergeCell ref="U131:X131"/>
    <mergeCell ref="E139:F139"/>
    <mergeCell ref="H139:I139"/>
    <mergeCell ref="N139:P139"/>
    <mergeCell ref="Q139:R139"/>
    <mergeCell ref="U139:X139"/>
    <mergeCell ref="U141:X141"/>
    <mergeCell ref="U137:X137"/>
    <mergeCell ref="E138:F138"/>
    <mergeCell ref="H138:I138"/>
    <mergeCell ref="N138:P138"/>
    <mergeCell ref="Q138:R138"/>
    <mergeCell ref="U138:X138"/>
    <mergeCell ref="E142:F142"/>
    <mergeCell ref="H142:I142"/>
    <mergeCell ref="N142:P142"/>
    <mergeCell ref="Q142:R142"/>
    <mergeCell ref="U142:X142"/>
    <mergeCell ref="E143:F143"/>
    <mergeCell ref="H143:I143"/>
    <mergeCell ref="N143:P143"/>
    <mergeCell ref="Q143:R143"/>
    <mergeCell ref="U143:X143"/>
    <mergeCell ref="E148:F148"/>
    <mergeCell ref="H148:I148"/>
    <mergeCell ref="N148:P148"/>
    <mergeCell ref="Q148:R148"/>
    <mergeCell ref="U148:X148"/>
    <mergeCell ref="U150:X150"/>
    <mergeCell ref="C145:O145"/>
    <mergeCell ref="U145:X145"/>
    <mergeCell ref="U146:X146"/>
    <mergeCell ref="E147:F147"/>
    <mergeCell ref="H147:I147"/>
    <mergeCell ref="N147:P147"/>
    <mergeCell ref="Q147:R147"/>
    <mergeCell ref="U147:X147"/>
    <mergeCell ref="C153:O153"/>
    <mergeCell ref="U168:X168"/>
    <mergeCell ref="B170:G171"/>
    <mergeCell ref="H170:M170"/>
    <mergeCell ref="N170:R170"/>
    <mergeCell ref="T170:Y171"/>
    <mergeCell ref="H171:M171"/>
    <mergeCell ref="N171:R171"/>
    <mergeCell ref="E151:F151"/>
    <mergeCell ref="H151:I151"/>
    <mergeCell ref="N151:P151"/>
    <mergeCell ref="Q151:R151"/>
    <mergeCell ref="U151:X151"/>
    <mergeCell ref="E152:F152"/>
    <mergeCell ref="H152:I152"/>
    <mergeCell ref="N152:P152"/>
    <mergeCell ref="Q152:R152"/>
    <mergeCell ref="U152:X152"/>
    <mergeCell ref="U156:X156"/>
    <mergeCell ref="U159:X159"/>
    <mergeCell ref="U162:X162"/>
    <mergeCell ref="U165:X165"/>
    <mergeCell ref="B176:S176"/>
    <mergeCell ref="B177:N177"/>
    <mergeCell ref="P177:Q177"/>
    <mergeCell ref="B179:N179"/>
    <mergeCell ref="P179:Q179"/>
    <mergeCell ref="U172:X172"/>
    <mergeCell ref="H173:S173"/>
    <mergeCell ref="T173:Y174"/>
    <mergeCell ref="B174:G175"/>
    <mergeCell ref="H174:J174"/>
    <mergeCell ref="H175:M175"/>
    <mergeCell ref="N175:R175"/>
    <mergeCell ref="U175:X175"/>
    <mergeCell ref="B81:C81"/>
    <mergeCell ref="E81:G81"/>
    <mergeCell ref="M81:P81"/>
    <mergeCell ref="Q81:R81"/>
    <mergeCell ref="B181:N181"/>
    <mergeCell ref="P181:Q181"/>
    <mergeCell ref="B95:C95"/>
    <mergeCell ref="E95:G95"/>
    <mergeCell ref="M95:P95"/>
    <mergeCell ref="Q95:R95"/>
    <mergeCell ref="C154:O154"/>
    <mergeCell ref="E156:G156"/>
    <mergeCell ref="M156:P156"/>
    <mergeCell ref="Q156:R156"/>
    <mergeCell ref="E159:G159"/>
    <mergeCell ref="L159:P159"/>
    <mergeCell ref="Q159:R159"/>
    <mergeCell ref="E162:G162"/>
    <mergeCell ref="L162:P162"/>
    <mergeCell ref="Q162:R162"/>
    <mergeCell ref="C164:O164"/>
    <mergeCell ref="E165:G165"/>
    <mergeCell ref="L165:P165"/>
    <mergeCell ref="Q165:R165"/>
  </mergeCells>
  <phoneticPr fontId="4"/>
  <conditionalFormatting sqref="B48 F48">
    <cfRule type="containsBlanks" dxfId="48" priority="4">
      <formula>LEN(TRIM(B48))=0</formula>
    </cfRule>
  </conditionalFormatting>
  <conditionalFormatting sqref="C116">
    <cfRule type="containsBlanks" dxfId="47" priority="9">
      <formula>LEN(TRIM(C116))=0</formula>
    </cfRule>
  </conditionalFormatting>
  <conditionalFormatting sqref="C118">
    <cfRule type="containsBlanks" dxfId="46" priority="8">
      <formula>LEN(TRIM(C118))=0</formula>
    </cfRule>
  </conditionalFormatting>
  <conditionalFormatting sqref="C122">
    <cfRule type="containsBlanks" dxfId="45" priority="7">
      <formula>LEN(TRIM(C122))=0</formula>
    </cfRule>
  </conditionalFormatting>
  <conditionalFormatting sqref="C125">
    <cfRule type="containsBlanks" dxfId="44" priority="6">
      <formula>LEN(TRIM(C125))=0</formula>
    </cfRule>
  </conditionalFormatting>
  <conditionalFormatting sqref="I7">
    <cfRule type="containsBlanks" dxfId="43" priority="12" stopIfTrue="1">
      <formula>LEN(TRIM(I7))=0</formula>
    </cfRule>
  </conditionalFormatting>
  <conditionalFormatting sqref="J39:M40 U39:X40">
    <cfRule type="containsBlanks" dxfId="42" priority="14">
      <formula>LEN(TRIM(J39))=0</formula>
    </cfRule>
  </conditionalFormatting>
  <conditionalFormatting sqref="K76 N76">
    <cfRule type="containsBlanks" dxfId="41" priority="10" stopIfTrue="1">
      <formula>LEN(TRIM(K76))=0</formula>
    </cfRule>
  </conditionalFormatting>
  <conditionalFormatting sqref="N175:R175">
    <cfRule type="containsBlanks" dxfId="40" priority="15">
      <formula>LEN(TRIM(N175))=0</formula>
    </cfRule>
  </conditionalFormatting>
  <conditionalFormatting sqref="N6:Y6">
    <cfRule type="containsBlanks" dxfId="39" priority="13" stopIfTrue="1">
      <formula>LEN(TRIM(N6))=0</formula>
    </cfRule>
  </conditionalFormatting>
  <conditionalFormatting sqref="O131:P131">
    <cfRule type="containsBlanks" dxfId="38" priority="5">
      <formula>LEN(TRIM(O131))=0</formula>
    </cfRule>
  </conditionalFormatting>
  <conditionalFormatting sqref="P177:Q177">
    <cfRule type="containsBlanks" dxfId="37" priority="16">
      <formula>LEN(TRIM(P177))=0</formula>
    </cfRule>
  </conditionalFormatting>
  <conditionalFormatting sqref="P179:Q179">
    <cfRule type="containsBlanks" dxfId="36" priority="3">
      <formula>LEN(TRIM(P179))=0</formula>
    </cfRule>
  </conditionalFormatting>
  <conditionalFormatting sqref="P181:Q181">
    <cfRule type="containsBlanks" dxfId="35" priority="2">
      <formula>LEN(TRIM(P181))=0</formula>
    </cfRule>
  </conditionalFormatting>
  <conditionalFormatting sqref="Q156:R156 Q159:R159 Q162:R162 Q165:R165">
    <cfRule type="containsBlanks" dxfId="34" priority="1">
      <formula>LEN(TRIM(Q156))=0</formula>
    </cfRule>
  </conditionalFormatting>
  <conditionalFormatting sqref="V59:Y62">
    <cfRule type="containsBlanks" dxfId="33" priority="11" stopIfTrue="1">
      <formula>LEN(TRIM(V59))=0</formula>
    </cfRule>
  </conditionalFormatting>
  <dataValidations count="7">
    <dataValidation type="list" allowBlank="1" showInputMessage="1" showErrorMessage="1" sqref="P177:Q177 P179:Q179 P181:Q181" xr:uid="{BD2EEB5F-E639-4A8A-BF8F-787B78568423}">
      <formula1>"○"</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611:Y65614 JR65611:JU65614 TN65611:TQ65614 ADJ65611:ADM65614 ANF65611:ANI65614 AXB65611:AXE65614 BGX65611:BHA65614 BQT65611:BQW65614 CAP65611:CAS65614 CKL65611:CKO65614 CUH65611:CUK65614 DED65611:DEG65614 DNZ65611:DOC65614 DXV65611:DXY65614 EHR65611:EHU65614 ERN65611:ERQ65614 FBJ65611:FBM65614 FLF65611:FLI65614 FVB65611:FVE65614 GEX65611:GFA65614 GOT65611:GOW65614 GYP65611:GYS65614 HIL65611:HIO65614 HSH65611:HSK65614 ICD65611:ICG65614 ILZ65611:IMC65614 IVV65611:IVY65614 JFR65611:JFU65614 JPN65611:JPQ65614 JZJ65611:JZM65614 KJF65611:KJI65614 KTB65611:KTE65614 LCX65611:LDA65614 LMT65611:LMW65614 LWP65611:LWS65614 MGL65611:MGO65614 MQH65611:MQK65614 NAD65611:NAG65614 NJZ65611:NKC65614 NTV65611:NTY65614 ODR65611:ODU65614 ONN65611:ONQ65614 OXJ65611:OXM65614 PHF65611:PHI65614 PRB65611:PRE65614 QAX65611:QBA65614 QKT65611:QKW65614 QUP65611:QUS65614 REL65611:REO65614 ROH65611:ROK65614 RYD65611:RYG65614 SHZ65611:SIC65614 SRV65611:SRY65614 TBR65611:TBU65614 TLN65611:TLQ65614 TVJ65611:TVM65614 UFF65611:UFI65614 UPB65611:UPE65614 UYX65611:UZA65614 VIT65611:VIW65614 VSP65611:VSS65614 WCL65611:WCO65614 WMH65611:WMK65614 WWD65611:WWG65614 V131147:Y131150 JR131147:JU131150 TN131147:TQ131150 ADJ131147:ADM131150 ANF131147:ANI131150 AXB131147:AXE131150 BGX131147:BHA131150 BQT131147:BQW131150 CAP131147:CAS131150 CKL131147:CKO131150 CUH131147:CUK131150 DED131147:DEG131150 DNZ131147:DOC131150 DXV131147:DXY131150 EHR131147:EHU131150 ERN131147:ERQ131150 FBJ131147:FBM131150 FLF131147:FLI131150 FVB131147:FVE131150 GEX131147:GFA131150 GOT131147:GOW131150 GYP131147:GYS131150 HIL131147:HIO131150 HSH131147:HSK131150 ICD131147:ICG131150 ILZ131147:IMC131150 IVV131147:IVY131150 JFR131147:JFU131150 JPN131147:JPQ131150 JZJ131147:JZM131150 KJF131147:KJI131150 KTB131147:KTE131150 LCX131147:LDA131150 LMT131147:LMW131150 LWP131147:LWS131150 MGL131147:MGO131150 MQH131147:MQK131150 NAD131147:NAG131150 NJZ131147:NKC131150 NTV131147:NTY131150 ODR131147:ODU131150 ONN131147:ONQ131150 OXJ131147:OXM131150 PHF131147:PHI131150 PRB131147:PRE131150 QAX131147:QBA131150 QKT131147:QKW131150 QUP131147:QUS131150 REL131147:REO131150 ROH131147:ROK131150 RYD131147:RYG131150 SHZ131147:SIC131150 SRV131147:SRY131150 TBR131147:TBU131150 TLN131147:TLQ131150 TVJ131147:TVM131150 UFF131147:UFI131150 UPB131147:UPE131150 UYX131147:UZA131150 VIT131147:VIW131150 VSP131147:VSS131150 WCL131147:WCO131150 WMH131147:WMK131150 WWD131147:WWG131150 V196683:Y196686 JR196683:JU196686 TN196683:TQ196686 ADJ196683:ADM196686 ANF196683:ANI196686 AXB196683:AXE196686 BGX196683:BHA196686 BQT196683:BQW196686 CAP196683:CAS196686 CKL196683:CKO196686 CUH196683:CUK196686 DED196683:DEG196686 DNZ196683:DOC196686 DXV196683:DXY196686 EHR196683:EHU196686 ERN196683:ERQ196686 FBJ196683:FBM196686 FLF196683:FLI196686 FVB196683:FVE196686 GEX196683:GFA196686 GOT196683:GOW196686 GYP196683:GYS196686 HIL196683:HIO196686 HSH196683:HSK196686 ICD196683:ICG196686 ILZ196683:IMC196686 IVV196683:IVY196686 JFR196683:JFU196686 JPN196683:JPQ196686 JZJ196683:JZM196686 KJF196683:KJI196686 KTB196683:KTE196686 LCX196683:LDA196686 LMT196683:LMW196686 LWP196683:LWS196686 MGL196683:MGO196686 MQH196683:MQK196686 NAD196683:NAG196686 NJZ196683:NKC196686 NTV196683:NTY196686 ODR196683:ODU196686 ONN196683:ONQ196686 OXJ196683:OXM196686 PHF196683:PHI196686 PRB196683:PRE196686 QAX196683:QBA196686 QKT196683:QKW196686 QUP196683:QUS196686 REL196683:REO196686 ROH196683:ROK196686 RYD196683:RYG196686 SHZ196683:SIC196686 SRV196683:SRY196686 TBR196683:TBU196686 TLN196683:TLQ196686 TVJ196683:TVM196686 UFF196683:UFI196686 UPB196683:UPE196686 UYX196683:UZA196686 VIT196683:VIW196686 VSP196683:VSS196686 WCL196683:WCO196686 WMH196683:WMK196686 WWD196683:WWG196686 V262219:Y262222 JR262219:JU262222 TN262219:TQ262222 ADJ262219:ADM262222 ANF262219:ANI262222 AXB262219:AXE262222 BGX262219:BHA262222 BQT262219:BQW262222 CAP262219:CAS262222 CKL262219:CKO262222 CUH262219:CUK262222 DED262219:DEG262222 DNZ262219:DOC262222 DXV262219:DXY262222 EHR262219:EHU262222 ERN262219:ERQ262222 FBJ262219:FBM262222 FLF262219:FLI262222 FVB262219:FVE262222 GEX262219:GFA262222 GOT262219:GOW262222 GYP262219:GYS262222 HIL262219:HIO262222 HSH262219:HSK262222 ICD262219:ICG262222 ILZ262219:IMC262222 IVV262219:IVY262222 JFR262219:JFU262222 JPN262219:JPQ262222 JZJ262219:JZM262222 KJF262219:KJI262222 KTB262219:KTE262222 LCX262219:LDA262222 LMT262219:LMW262222 LWP262219:LWS262222 MGL262219:MGO262222 MQH262219:MQK262222 NAD262219:NAG262222 NJZ262219:NKC262222 NTV262219:NTY262222 ODR262219:ODU262222 ONN262219:ONQ262222 OXJ262219:OXM262222 PHF262219:PHI262222 PRB262219:PRE262222 QAX262219:QBA262222 QKT262219:QKW262222 QUP262219:QUS262222 REL262219:REO262222 ROH262219:ROK262222 RYD262219:RYG262222 SHZ262219:SIC262222 SRV262219:SRY262222 TBR262219:TBU262222 TLN262219:TLQ262222 TVJ262219:TVM262222 UFF262219:UFI262222 UPB262219:UPE262222 UYX262219:UZA262222 VIT262219:VIW262222 VSP262219:VSS262222 WCL262219:WCO262222 WMH262219:WMK262222 WWD262219:WWG262222 V327755:Y327758 JR327755:JU327758 TN327755:TQ327758 ADJ327755:ADM327758 ANF327755:ANI327758 AXB327755:AXE327758 BGX327755:BHA327758 BQT327755:BQW327758 CAP327755:CAS327758 CKL327755:CKO327758 CUH327755:CUK327758 DED327755:DEG327758 DNZ327755:DOC327758 DXV327755:DXY327758 EHR327755:EHU327758 ERN327755:ERQ327758 FBJ327755:FBM327758 FLF327755:FLI327758 FVB327755:FVE327758 GEX327755:GFA327758 GOT327755:GOW327758 GYP327755:GYS327758 HIL327755:HIO327758 HSH327755:HSK327758 ICD327755:ICG327758 ILZ327755:IMC327758 IVV327755:IVY327758 JFR327755:JFU327758 JPN327755:JPQ327758 JZJ327755:JZM327758 KJF327755:KJI327758 KTB327755:KTE327758 LCX327755:LDA327758 LMT327755:LMW327758 LWP327755:LWS327758 MGL327755:MGO327758 MQH327755:MQK327758 NAD327755:NAG327758 NJZ327755:NKC327758 NTV327755:NTY327758 ODR327755:ODU327758 ONN327755:ONQ327758 OXJ327755:OXM327758 PHF327755:PHI327758 PRB327755:PRE327758 QAX327755:QBA327758 QKT327755:QKW327758 QUP327755:QUS327758 REL327755:REO327758 ROH327755:ROK327758 RYD327755:RYG327758 SHZ327755:SIC327758 SRV327755:SRY327758 TBR327755:TBU327758 TLN327755:TLQ327758 TVJ327755:TVM327758 UFF327755:UFI327758 UPB327755:UPE327758 UYX327755:UZA327758 VIT327755:VIW327758 VSP327755:VSS327758 WCL327755:WCO327758 WMH327755:WMK327758 WWD327755:WWG327758 V393291:Y393294 JR393291:JU393294 TN393291:TQ393294 ADJ393291:ADM393294 ANF393291:ANI393294 AXB393291:AXE393294 BGX393291:BHA393294 BQT393291:BQW393294 CAP393291:CAS393294 CKL393291:CKO393294 CUH393291:CUK393294 DED393291:DEG393294 DNZ393291:DOC393294 DXV393291:DXY393294 EHR393291:EHU393294 ERN393291:ERQ393294 FBJ393291:FBM393294 FLF393291:FLI393294 FVB393291:FVE393294 GEX393291:GFA393294 GOT393291:GOW393294 GYP393291:GYS393294 HIL393291:HIO393294 HSH393291:HSK393294 ICD393291:ICG393294 ILZ393291:IMC393294 IVV393291:IVY393294 JFR393291:JFU393294 JPN393291:JPQ393294 JZJ393291:JZM393294 KJF393291:KJI393294 KTB393291:KTE393294 LCX393291:LDA393294 LMT393291:LMW393294 LWP393291:LWS393294 MGL393291:MGO393294 MQH393291:MQK393294 NAD393291:NAG393294 NJZ393291:NKC393294 NTV393291:NTY393294 ODR393291:ODU393294 ONN393291:ONQ393294 OXJ393291:OXM393294 PHF393291:PHI393294 PRB393291:PRE393294 QAX393291:QBA393294 QKT393291:QKW393294 QUP393291:QUS393294 REL393291:REO393294 ROH393291:ROK393294 RYD393291:RYG393294 SHZ393291:SIC393294 SRV393291:SRY393294 TBR393291:TBU393294 TLN393291:TLQ393294 TVJ393291:TVM393294 UFF393291:UFI393294 UPB393291:UPE393294 UYX393291:UZA393294 VIT393291:VIW393294 VSP393291:VSS393294 WCL393291:WCO393294 WMH393291:WMK393294 WWD393291:WWG393294 V458827:Y458830 JR458827:JU458830 TN458827:TQ458830 ADJ458827:ADM458830 ANF458827:ANI458830 AXB458827:AXE458830 BGX458827:BHA458830 BQT458827:BQW458830 CAP458827:CAS458830 CKL458827:CKO458830 CUH458827:CUK458830 DED458827:DEG458830 DNZ458827:DOC458830 DXV458827:DXY458830 EHR458827:EHU458830 ERN458827:ERQ458830 FBJ458827:FBM458830 FLF458827:FLI458830 FVB458827:FVE458830 GEX458827:GFA458830 GOT458827:GOW458830 GYP458827:GYS458830 HIL458827:HIO458830 HSH458827:HSK458830 ICD458827:ICG458830 ILZ458827:IMC458830 IVV458827:IVY458830 JFR458827:JFU458830 JPN458827:JPQ458830 JZJ458827:JZM458830 KJF458827:KJI458830 KTB458827:KTE458830 LCX458827:LDA458830 LMT458827:LMW458830 LWP458827:LWS458830 MGL458827:MGO458830 MQH458827:MQK458830 NAD458827:NAG458830 NJZ458827:NKC458830 NTV458827:NTY458830 ODR458827:ODU458830 ONN458827:ONQ458830 OXJ458827:OXM458830 PHF458827:PHI458830 PRB458827:PRE458830 QAX458827:QBA458830 QKT458827:QKW458830 QUP458827:QUS458830 REL458827:REO458830 ROH458827:ROK458830 RYD458827:RYG458830 SHZ458827:SIC458830 SRV458827:SRY458830 TBR458827:TBU458830 TLN458827:TLQ458830 TVJ458827:TVM458830 UFF458827:UFI458830 UPB458827:UPE458830 UYX458827:UZA458830 VIT458827:VIW458830 VSP458827:VSS458830 WCL458827:WCO458830 WMH458827:WMK458830 WWD458827:WWG458830 V524363:Y524366 JR524363:JU524366 TN524363:TQ524366 ADJ524363:ADM524366 ANF524363:ANI524366 AXB524363:AXE524366 BGX524363:BHA524366 BQT524363:BQW524366 CAP524363:CAS524366 CKL524363:CKO524366 CUH524363:CUK524366 DED524363:DEG524366 DNZ524363:DOC524366 DXV524363:DXY524366 EHR524363:EHU524366 ERN524363:ERQ524366 FBJ524363:FBM524366 FLF524363:FLI524366 FVB524363:FVE524366 GEX524363:GFA524366 GOT524363:GOW524366 GYP524363:GYS524366 HIL524363:HIO524366 HSH524363:HSK524366 ICD524363:ICG524366 ILZ524363:IMC524366 IVV524363:IVY524366 JFR524363:JFU524366 JPN524363:JPQ524366 JZJ524363:JZM524366 KJF524363:KJI524366 KTB524363:KTE524366 LCX524363:LDA524366 LMT524363:LMW524366 LWP524363:LWS524366 MGL524363:MGO524366 MQH524363:MQK524366 NAD524363:NAG524366 NJZ524363:NKC524366 NTV524363:NTY524366 ODR524363:ODU524366 ONN524363:ONQ524366 OXJ524363:OXM524366 PHF524363:PHI524366 PRB524363:PRE524366 QAX524363:QBA524366 QKT524363:QKW524366 QUP524363:QUS524366 REL524363:REO524366 ROH524363:ROK524366 RYD524363:RYG524366 SHZ524363:SIC524366 SRV524363:SRY524366 TBR524363:TBU524366 TLN524363:TLQ524366 TVJ524363:TVM524366 UFF524363:UFI524366 UPB524363:UPE524366 UYX524363:UZA524366 VIT524363:VIW524366 VSP524363:VSS524366 WCL524363:WCO524366 WMH524363:WMK524366 WWD524363:WWG524366 V589899:Y589902 JR589899:JU589902 TN589899:TQ589902 ADJ589899:ADM589902 ANF589899:ANI589902 AXB589899:AXE589902 BGX589899:BHA589902 BQT589899:BQW589902 CAP589899:CAS589902 CKL589899:CKO589902 CUH589899:CUK589902 DED589899:DEG589902 DNZ589899:DOC589902 DXV589899:DXY589902 EHR589899:EHU589902 ERN589899:ERQ589902 FBJ589899:FBM589902 FLF589899:FLI589902 FVB589899:FVE589902 GEX589899:GFA589902 GOT589899:GOW589902 GYP589899:GYS589902 HIL589899:HIO589902 HSH589899:HSK589902 ICD589899:ICG589902 ILZ589899:IMC589902 IVV589899:IVY589902 JFR589899:JFU589902 JPN589899:JPQ589902 JZJ589899:JZM589902 KJF589899:KJI589902 KTB589899:KTE589902 LCX589899:LDA589902 LMT589899:LMW589902 LWP589899:LWS589902 MGL589899:MGO589902 MQH589899:MQK589902 NAD589899:NAG589902 NJZ589899:NKC589902 NTV589899:NTY589902 ODR589899:ODU589902 ONN589899:ONQ589902 OXJ589899:OXM589902 PHF589899:PHI589902 PRB589899:PRE589902 QAX589899:QBA589902 QKT589899:QKW589902 QUP589899:QUS589902 REL589899:REO589902 ROH589899:ROK589902 RYD589899:RYG589902 SHZ589899:SIC589902 SRV589899:SRY589902 TBR589899:TBU589902 TLN589899:TLQ589902 TVJ589899:TVM589902 UFF589899:UFI589902 UPB589899:UPE589902 UYX589899:UZA589902 VIT589899:VIW589902 VSP589899:VSS589902 WCL589899:WCO589902 WMH589899:WMK589902 WWD589899:WWG589902 V655435:Y655438 JR655435:JU655438 TN655435:TQ655438 ADJ655435:ADM655438 ANF655435:ANI655438 AXB655435:AXE655438 BGX655435:BHA655438 BQT655435:BQW655438 CAP655435:CAS655438 CKL655435:CKO655438 CUH655435:CUK655438 DED655435:DEG655438 DNZ655435:DOC655438 DXV655435:DXY655438 EHR655435:EHU655438 ERN655435:ERQ655438 FBJ655435:FBM655438 FLF655435:FLI655438 FVB655435:FVE655438 GEX655435:GFA655438 GOT655435:GOW655438 GYP655435:GYS655438 HIL655435:HIO655438 HSH655435:HSK655438 ICD655435:ICG655438 ILZ655435:IMC655438 IVV655435:IVY655438 JFR655435:JFU655438 JPN655435:JPQ655438 JZJ655435:JZM655438 KJF655435:KJI655438 KTB655435:KTE655438 LCX655435:LDA655438 LMT655435:LMW655438 LWP655435:LWS655438 MGL655435:MGO655438 MQH655435:MQK655438 NAD655435:NAG655438 NJZ655435:NKC655438 NTV655435:NTY655438 ODR655435:ODU655438 ONN655435:ONQ655438 OXJ655435:OXM655438 PHF655435:PHI655438 PRB655435:PRE655438 QAX655435:QBA655438 QKT655435:QKW655438 QUP655435:QUS655438 REL655435:REO655438 ROH655435:ROK655438 RYD655435:RYG655438 SHZ655435:SIC655438 SRV655435:SRY655438 TBR655435:TBU655438 TLN655435:TLQ655438 TVJ655435:TVM655438 UFF655435:UFI655438 UPB655435:UPE655438 UYX655435:UZA655438 VIT655435:VIW655438 VSP655435:VSS655438 WCL655435:WCO655438 WMH655435:WMK655438 WWD655435:WWG655438 V720971:Y720974 JR720971:JU720974 TN720971:TQ720974 ADJ720971:ADM720974 ANF720971:ANI720974 AXB720971:AXE720974 BGX720971:BHA720974 BQT720971:BQW720974 CAP720971:CAS720974 CKL720971:CKO720974 CUH720971:CUK720974 DED720971:DEG720974 DNZ720971:DOC720974 DXV720971:DXY720974 EHR720971:EHU720974 ERN720971:ERQ720974 FBJ720971:FBM720974 FLF720971:FLI720974 FVB720971:FVE720974 GEX720971:GFA720974 GOT720971:GOW720974 GYP720971:GYS720974 HIL720971:HIO720974 HSH720971:HSK720974 ICD720971:ICG720974 ILZ720971:IMC720974 IVV720971:IVY720974 JFR720971:JFU720974 JPN720971:JPQ720974 JZJ720971:JZM720974 KJF720971:KJI720974 KTB720971:KTE720974 LCX720971:LDA720974 LMT720971:LMW720974 LWP720971:LWS720974 MGL720971:MGO720974 MQH720971:MQK720974 NAD720971:NAG720974 NJZ720971:NKC720974 NTV720971:NTY720974 ODR720971:ODU720974 ONN720971:ONQ720974 OXJ720971:OXM720974 PHF720971:PHI720974 PRB720971:PRE720974 QAX720971:QBA720974 QKT720971:QKW720974 QUP720971:QUS720974 REL720971:REO720974 ROH720971:ROK720974 RYD720971:RYG720974 SHZ720971:SIC720974 SRV720971:SRY720974 TBR720971:TBU720974 TLN720971:TLQ720974 TVJ720971:TVM720974 UFF720971:UFI720974 UPB720971:UPE720974 UYX720971:UZA720974 VIT720971:VIW720974 VSP720971:VSS720974 WCL720971:WCO720974 WMH720971:WMK720974 WWD720971:WWG720974 V786507:Y786510 JR786507:JU786510 TN786507:TQ786510 ADJ786507:ADM786510 ANF786507:ANI786510 AXB786507:AXE786510 BGX786507:BHA786510 BQT786507:BQW786510 CAP786507:CAS786510 CKL786507:CKO786510 CUH786507:CUK786510 DED786507:DEG786510 DNZ786507:DOC786510 DXV786507:DXY786510 EHR786507:EHU786510 ERN786507:ERQ786510 FBJ786507:FBM786510 FLF786507:FLI786510 FVB786507:FVE786510 GEX786507:GFA786510 GOT786507:GOW786510 GYP786507:GYS786510 HIL786507:HIO786510 HSH786507:HSK786510 ICD786507:ICG786510 ILZ786507:IMC786510 IVV786507:IVY786510 JFR786507:JFU786510 JPN786507:JPQ786510 JZJ786507:JZM786510 KJF786507:KJI786510 KTB786507:KTE786510 LCX786507:LDA786510 LMT786507:LMW786510 LWP786507:LWS786510 MGL786507:MGO786510 MQH786507:MQK786510 NAD786507:NAG786510 NJZ786507:NKC786510 NTV786507:NTY786510 ODR786507:ODU786510 ONN786507:ONQ786510 OXJ786507:OXM786510 PHF786507:PHI786510 PRB786507:PRE786510 QAX786507:QBA786510 QKT786507:QKW786510 QUP786507:QUS786510 REL786507:REO786510 ROH786507:ROK786510 RYD786507:RYG786510 SHZ786507:SIC786510 SRV786507:SRY786510 TBR786507:TBU786510 TLN786507:TLQ786510 TVJ786507:TVM786510 UFF786507:UFI786510 UPB786507:UPE786510 UYX786507:UZA786510 VIT786507:VIW786510 VSP786507:VSS786510 WCL786507:WCO786510 WMH786507:WMK786510 WWD786507:WWG786510 V852043:Y852046 JR852043:JU852046 TN852043:TQ852046 ADJ852043:ADM852046 ANF852043:ANI852046 AXB852043:AXE852046 BGX852043:BHA852046 BQT852043:BQW852046 CAP852043:CAS852046 CKL852043:CKO852046 CUH852043:CUK852046 DED852043:DEG852046 DNZ852043:DOC852046 DXV852043:DXY852046 EHR852043:EHU852046 ERN852043:ERQ852046 FBJ852043:FBM852046 FLF852043:FLI852046 FVB852043:FVE852046 GEX852043:GFA852046 GOT852043:GOW852046 GYP852043:GYS852046 HIL852043:HIO852046 HSH852043:HSK852046 ICD852043:ICG852046 ILZ852043:IMC852046 IVV852043:IVY852046 JFR852043:JFU852046 JPN852043:JPQ852046 JZJ852043:JZM852046 KJF852043:KJI852046 KTB852043:KTE852046 LCX852043:LDA852046 LMT852043:LMW852046 LWP852043:LWS852046 MGL852043:MGO852046 MQH852043:MQK852046 NAD852043:NAG852046 NJZ852043:NKC852046 NTV852043:NTY852046 ODR852043:ODU852046 ONN852043:ONQ852046 OXJ852043:OXM852046 PHF852043:PHI852046 PRB852043:PRE852046 QAX852043:QBA852046 QKT852043:QKW852046 QUP852043:QUS852046 REL852043:REO852046 ROH852043:ROK852046 RYD852043:RYG852046 SHZ852043:SIC852046 SRV852043:SRY852046 TBR852043:TBU852046 TLN852043:TLQ852046 TVJ852043:TVM852046 UFF852043:UFI852046 UPB852043:UPE852046 UYX852043:UZA852046 VIT852043:VIW852046 VSP852043:VSS852046 WCL852043:WCO852046 WMH852043:WMK852046 WWD852043:WWG852046 V917579:Y917582 JR917579:JU917582 TN917579:TQ917582 ADJ917579:ADM917582 ANF917579:ANI917582 AXB917579:AXE917582 BGX917579:BHA917582 BQT917579:BQW917582 CAP917579:CAS917582 CKL917579:CKO917582 CUH917579:CUK917582 DED917579:DEG917582 DNZ917579:DOC917582 DXV917579:DXY917582 EHR917579:EHU917582 ERN917579:ERQ917582 FBJ917579:FBM917582 FLF917579:FLI917582 FVB917579:FVE917582 GEX917579:GFA917582 GOT917579:GOW917582 GYP917579:GYS917582 HIL917579:HIO917582 HSH917579:HSK917582 ICD917579:ICG917582 ILZ917579:IMC917582 IVV917579:IVY917582 JFR917579:JFU917582 JPN917579:JPQ917582 JZJ917579:JZM917582 KJF917579:KJI917582 KTB917579:KTE917582 LCX917579:LDA917582 LMT917579:LMW917582 LWP917579:LWS917582 MGL917579:MGO917582 MQH917579:MQK917582 NAD917579:NAG917582 NJZ917579:NKC917582 NTV917579:NTY917582 ODR917579:ODU917582 ONN917579:ONQ917582 OXJ917579:OXM917582 PHF917579:PHI917582 PRB917579:PRE917582 QAX917579:QBA917582 QKT917579:QKW917582 QUP917579:QUS917582 REL917579:REO917582 ROH917579:ROK917582 RYD917579:RYG917582 SHZ917579:SIC917582 SRV917579:SRY917582 TBR917579:TBU917582 TLN917579:TLQ917582 TVJ917579:TVM917582 UFF917579:UFI917582 UPB917579:UPE917582 UYX917579:UZA917582 VIT917579:VIW917582 VSP917579:VSS917582 WCL917579:WCO917582 WMH917579:WMK917582 WWD917579:WWG917582 V983115:Y983118 JR983115:JU983118 TN983115:TQ983118 ADJ983115:ADM983118 ANF983115:ANI983118 AXB983115:AXE983118 BGX983115:BHA983118 BQT983115:BQW983118 CAP983115:CAS983118 CKL983115:CKO983118 CUH983115:CUK983118 DED983115:DEG983118 DNZ983115:DOC983118 DXV983115:DXY983118 EHR983115:EHU983118 ERN983115:ERQ983118 FBJ983115:FBM983118 FLF983115:FLI983118 FVB983115:FVE983118 GEX983115:GFA983118 GOT983115:GOW983118 GYP983115:GYS983118 HIL983115:HIO983118 HSH983115:HSK983118 ICD983115:ICG983118 ILZ983115:IMC983118 IVV983115:IVY983118 JFR983115:JFU983118 JPN983115:JPQ983118 JZJ983115:JZM983118 KJF983115:KJI983118 KTB983115:KTE983118 LCX983115:LDA983118 LMT983115:LMW983118 LWP983115:LWS983118 MGL983115:MGO983118 MQH983115:MQK983118 NAD983115:NAG983118 NJZ983115:NKC983118 NTV983115:NTY983118 ODR983115:ODU983118 ONN983115:ONQ983118 OXJ983115:OXM983118 PHF983115:PHI983118 PRB983115:PRE983118 QAX983115:QBA983118 QKT983115:QKW983118 QUP983115:QUS983118 REL983115:REO983118 ROH983115:ROK983118 RYD983115:RYG983118 SHZ983115:SIC983118 SRV983115:SRY983118 TBR983115:TBU983118 TLN983115:TLQ983118 TVJ983115:TVM983118 UFF983115:UFI983118 UPB983115:UPE983118 UYX983115:UZA983118 VIT983115:VIW983118 VSP983115:VSS983118 WCL983115:WCO983118 WMH983115:WMK983118 WWD983115:WWG983118" xr:uid="{E32C1778-CED3-4314-B5B9-469CF8B81A49}">
      <formula1>$AA$1</formula1>
    </dataValidation>
    <dataValidation type="list" allowBlank="1" showInputMessage="1" showErrorMessage="1" sqref="C116 IY116 SU116 ACQ116 AMM116 AWI116 BGE116 BQA116 BZW116 CJS116 CTO116 DDK116 DNG116 DXC116 EGY116 EQU116 FAQ116 FKM116 FUI116 GEE116 GOA116 GXW116 HHS116 HRO116 IBK116 ILG116 IVC116 JEY116 JOU116 JYQ116 KIM116 KSI116 LCE116 LMA116 LVW116 MFS116 MPO116 MZK116 NJG116 NTC116 OCY116 OMU116 OWQ116 PGM116 PQI116 QAE116 QKA116 QTW116 RDS116 RNO116 RXK116 SHG116 SRC116 TAY116 TKU116 TUQ116 UEM116 UOI116 UYE116 VIA116 VRW116 WBS116 WLO116 WVK116 C65669 IY65669 SU65669 ACQ65669 AMM65669 AWI65669 BGE65669 BQA65669 BZW65669 CJS65669 CTO65669 DDK65669 DNG65669 DXC65669 EGY65669 EQU65669 FAQ65669 FKM65669 FUI65669 GEE65669 GOA65669 GXW65669 HHS65669 HRO65669 IBK65669 ILG65669 IVC65669 JEY65669 JOU65669 JYQ65669 KIM65669 KSI65669 LCE65669 LMA65669 LVW65669 MFS65669 MPO65669 MZK65669 NJG65669 NTC65669 OCY65669 OMU65669 OWQ65669 PGM65669 PQI65669 QAE65669 QKA65669 QTW65669 RDS65669 RNO65669 RXK65669 SHG65669 SRC65669 TAY65669 TKU65669 TUQ65669 UEM65669 UOI65669 UYE65669 VIA65669 VRW65669 WBS65669 WLO65669 WVK65669 C131205 IY131205 SU131205 ACQ131205 AMM131205 AWI131205 BGE131205 BQA131205 BZW131205 CJS131205 CTO131205 DDK131205 DNG131205 DXC131205 EGY131205 EQU131205 FAQ131205 FKM131205 FUI131205 GEE131205 GOA131205 GXW131205 HHS131205 HRO131205 IBK131205 ILG131205 IVC131205 JEY131205 JOU131205 JYQ131205 KIM131205 KSI131205 LCE131205 LMA131205 LVW131205 MFS131205 MPO131205 MZK131205 NJG131205 NTC131205 OCY131205 OMU131205 OWQ131205 PGM131205 PQI131205 QAE131205 QKA131205 QTW131205 RDS131205 RNO131205 RXK131205 SHG131205 SRC131205 TAY131205 TKU131205 TUQ131205 UEM131205 UOI131205 UYE131205 VIA131205 VRW131205 WBS131205 WLO131205 WVK131205 C196741 IY196741 SU196741 ACQ196741 AMM196741 AWI196741 BGE196741 BQA196741 BZW196741 CJS196741 CTO196741 DDK196741 DNG196741 DXC196741 EGY196741 EQU196741 FAQ196741 FKM196741 FUI196741 GEE196741 GOA196741 GXW196741 HHS196741 HRO196741 IBK196741 ILG196741 IVC196741 JEY196741 JOU196741 JYQ196741 KIM196741 KSI196741 LCE196741 LMA196741 LVW196741 MFS196741 MPO196741 MZK196741 NJG196741 NTC196741 OCY196741 OMU196741 OWQ196741 PGM196741 PQI196741 QAE196741 QKA196741 QTW196741 RDS196741 RNO196741 RXK196741 SHG196741 SRC196741 TAY196741 TKU196741 TUQ196741 UEM196741 UOI196741 UYE196741 VIA196741 VRW196741 WBS196741 WLO196741 WVK196741 C262277 IY262277 SU262277 ACQ262277 AMM262277 AWI262277 BGE262277 BQA262277 BZW262277 CJS262277 CTO262277 DDK262277 DNG262277 DXC262277 EGY262277 EQU262277 FAQ262277 FKM262277 FUI262277 GEE262277 GOA262277 GXW262277 HHS262277 HRO262277 IBK262277 ILG262277 IVC262277 JEY262277 JOU262277 JYQ262277 KIM262277 KSI262277 LCE262277 LMA262277 LVW262277 MFS262277 MPO262277 MZK262277 NJG262277 NTC262277 OCY262277 OMU262277 OWQ262277 PGM262277 PQI262277 QAE262277 QKA262277 QTW262277 RDS262277 RNO262277 RXK262277 SHG262277 SRC262277 TAY262277 TKU262277 TUQ262277 UEM262277 UOI262277 UYE262277 VIA262277 VRW262277 WBS262277 WLO262277 WVK262277 C327813 IY327813 SU327813 ACQ327813 AMM327813 AWI327813 BGE327813 BQA327813 BZW327813 CJS327813 CTO327813 DDK327813 DNG327813 DXC327813 EGY327813 EQU327813 FAQ327813 FKM327813 FUI327813 GEE327813 GOA327813 GXW327813 HHS327813 HRO327813 IBK327813 ILG327813 IVC327813 JEY327813 JOU327813 JYQ327813 KIM327813 KSI327813 LCE327813 LMA327813 LVW327813 MFS327813 MPO327813 MZK327813 NJG327813 NTC327813 OCY327813 OMU327813 OWQ327813 PGM327813 PQI327813 QAE327813 QKA327813 QTW327813 RDS327813 RNO327813 RXK327813 SHG327813 SRC327813 TAY327813 TKU327813 TUQ327813 UEM327813 UOI327813 UYE327813 VIA327813 VRW327813 WBS327813 WLO327813 WVK327813 C393349 IY393349 SU393349 ACQ393349 AMM393349 AWI393349 BGE393349 BQA393349 BZW393349 CJS393349 CTO393349 DDK393349 DNG393349 DXC393349 EGY393349 EQU393349 FAQ393349 FKM393349 FUI393349 GEE393349 GOA393349 GXW393349 HHS393349 HRO393349 IBK393349 ILG393349 IVC393349 JEY393349 JOU393349 JYQ393349 KIM393349 KSI393349 LCE393349 LMA393349 LVW393349 MFS393349 MPO393349 MZK393349 NJG393349 NTC393349 OCY393349 OMU393349 OWQ393349 PGM393349 PQI393349 QAE393349 QKA393349 QTW393349 RDS393349 RNO393349 RXK393349 SHG393349 SRC393349 TAY393349 TKU393349 TUQ393349 UEM393349 UOI393349 UYE393349 VIA393349 VRW393349 WBS393349 WLO393349 WVK393349 C458885 IY458885 SU458885 ACQ458885 AMM458885 AWI458885 BGE458885 BQA458885 BZW458885 CJS458885 CTO458885 DDK458885 DNG458885 DXC458885 EGY458885 EQU458885 FAQ458885 FKM458885 FUI458885 GEE458885 GOA458885 GXW458885 HHS458885 HRO458885 IBK458885 ILG458885 IVC458885 JEY458885 JOU458885 JYQ458885 KIM458885 KSI458885 LCE458885 LMA458885 LVW458885 MFS458885 MPO458885 MZK458885 NJG458885 NTC458885 OCY458885 OMU458885 OWQ458885 PGM458885 PQI458885 QAE458885 QKA458885 QTW458885 RDS458885 RNO458885 RXK458885 SHG458885 SRC458885 TAY458885 TKU458885 TUQ458885 UEM458885 UOI458885 UYE458885 VIA458885 VRW458885 WBS458885 WLO458885 WVK458885 C524421 IY524421 SU524421 ACQ524421 AMM524421 AWI524421 BGE524421 BQA524421 BZW524421 CJS524421 CTO524421 DDK524421 DNG524421 DXC524421 EGY524421 EQU524421 FAQ524421 FKM524421 FUI524421 GEE524421 GOA524421 GXW524421 HHS524421 HRO524421 IBK524421 ILG524421 IVC524421 JEY524421 JOU524421 JYQ524421 KIM524421 KSI524421 LCE524421 LMA524421 LVW524421 MFS524421 MPO524421 MZK524421 NJG524421 NTC524421 OCY524421 OMU524421 OWQ524421 PGM524421 PQI524421 QAE524421 QKA524421 QTW524421 RDS524421 RNO524421 RXK524421 SHG524421 SRC524421 TAY524421 TKU524421 TUQ524421 UEM524421 UOI524421 UYE524421 VIA524421 VRW524421 WBS524421 WLO524421 WVK524421 C589957 IY589957 SU589957 ACQ589957 AMM589957 AWI589957 BGE589957 BQA589957 BZW589957 CJS589957 CTO589957 DDK589957 DNG589957 DXC589957 EGY589957 EQU589957 FAQ589957 FKM589957 FUI589957 GEE589957 GOA589957 GXW589957 HHS589957 HRO589957 IBK589957 ILG589957 IVC589957 JEY589957 JOU589957 JYQ589957 KIM589957 KSI589957 LCE589957 LMA589957 LVW589957 MFS589957 MPO589957 MZK589957 NJG589957 NTC589957 OCY589957 OMU589957 OWQ589957 PGM589957 PQI589957 QAE589957 QKA589957 QTW589957 RDS589957 RNO589957 RXK589957 SHG589957 SRC589957 TAY589957 TKU589957 TUQ589957 UEM589957 UOI589957 UYE589957 VIA589957 VRW589957 WBS589957 WLO589957 WVK589957 C655493 IY655493 SU655493 ACQ655493 AMM655493 AWI655493 BGE655493 BQA655493 BZW655493 CJS655493 CTO655493 DDK655493 DNG655493 DXC655493 EGY655493 EQU655493 FAQ655493 FKM655493 FUI655493 GEE655493 GOA655493 GXW655493 HHS655493 HRO655493 IBK655493 ILG655493 IVC655493 JEY655493 JOU655493 JYQ655493 KIM655493 KSI655493 LCE655493 LMA655493 LVW655493 MFS655493 MPO655493 MZK655493 NJG655493 NTC655493 OCY655493 OMU655493 OWQ655493 PGM655493 PQI655493 QAE655493 QKA655493 QTW655493 RDS655493 RNO655493 RXK655493 SHG655493 SRC655493 TAY655493 TKU655493 TUQ655493 UEM655493 UOI655493 UYE655493 VIA655493 VRW655493 WBS655493 WLO655493 WVK655493 C721029 IY721029 SU721029 ACQ721029 AMM721029 AWI721029 BGE721029 BQA721029 BZW721029 CJS721029 CTO721029 DDK721029 DNG721029 DXC721029 EGY721029 EQU721029 FAQ721029 FKM721029 FUI721029 GEE721029 GOA721029 GXW721029 HHS721029 HRO721029 IBK721029 ILG721029 IVC721029 JEY721029 JOU721029 JYQ721029 KIM721029 KSI721029 LCE721029 LMA721029 LVW721029 MFS721029 MPO721029 MZK721029 NJG721029 NTC721029 OCY721029 OMU721029 OWQ721029 PGM721029 PQI721029 QAE721029 QKA721029 QTW721029 RDS721029 RNO721029 RXK721029 SHG721029 SRC721029 TAY721029 TKU721029 TUQ721029 UEM721029 UOI721029 UYE721029 VIA721029 VRW721029 WBS721029 WLO721029 WVK721029 C786565 IY786565 SU786565 ACQ786565 AMM786565 AWI786565 BGE786565 BQA786565 BZW786565 CJS786565 CTO786565 DDK786565 DNG786565 DXC786565 EGY786565 EQU786565 FAQ786565 FKM786565 FUI786565 GEE786565 GOA786565 GXW786565 HHS786565 HRO786565 IBK786565 ILG786565 IVC786565 JEY786565 JOU786565 JYQ786565 KIM786565 KSI786565 LCE786565 LMA786565 LVW786565 MFS786565 MPO786565 MZK786565 NJG786565 NTC786565 OCY786565 OMU786565 OWQ786565 PGM786565 PQI786565 QAE786565 QKA786565 QTW786565 RDS786565 RNO786565 RXK786565 SHG786565 SRC786565 TAY786565 TKU786565 TUQ786565 UEM786565 UOI786565 UYE786565 VIA786565 VRW786565 WBS786565 WLO786565 WVK786565 C852101 IY852101 SU852101 ACQ852101 AMM852101 AWI852101 BGE852101 BQA852101 BZW852101 CJS852101 CTO852101 DDK852101 DNG852101 DXC852101 EGY852101 EQU852101 FAQ852101 FKM852101 FUI852101 GEE852101 GOA852101 GXW852101 HHS852101 HRO852101 IBK852101 ILG852101 IVC852101 JEY852101 JOU852101 JYQ852101 KIM852101 KSI852101 LCE852101 LMA852101 LVW852101 MFS852101 MPO852101 MZK852101 NJG852101 NTC852101 OCY852101 OMU852101 OWQ852101 PGM852101 PQI852101 QAE852101 QKA852101 QTW852101 RDS852101 RNO852101 RXK852101 SHG852101 SRC852101 TAY852101 TKU852101 TUQ852101 UEM852101 UOI852101 UYE852101 VIA852101 VRW852101 WBS852101 WLO852101 WVK852101 C917637 IY917637 SU917637 ACQ917637 AMM917637 AWI917637 BGE917637 BQA917637 BZW917637 CJS917637 CTO917637 DDK917637 DNG917637 DXC917637 EGY917637 EQU917637 FAQ917637 FKM917637 FUI917637 GEE917637 GOA917637 GXW917637 HHS917637 HRO917637 IBK917637 ILG917637 IVC917637 JEY917637 JOU917637 JYQ917637 KIM917637 KSI917637 LCE917637 LMA917637 LVW917637 MFS917637 MPO917637 MZK917637 NJG917637 NTC917637 OCY917637 OMU917637 OWQ917637 PGM917637 PQI917637 QAE917637 QKA917637 QTW917637 RDS917637 RNO917637 RXK917637 SHG917637 SRC917637 TAY917637 TKU917637 TUQ917637 UEM917637 UOI917637 UYE917637 VIA917637 VRW917637 WBS917637 WLO917637 WVK917637 C983173 IY983173 SU983173 ACQ983173 AMM983173 AWI983173 BGE983173 BQA983173 BZW983173 CJS983173 CTO983173 DDK983173 DNG983173 DXC983173 EGY983173 EQU983173 FAQ983173 FKM983173 FUI983173 GEE983173 GOA983173 GXW983173 HHS983173 HRO983173 IBK983173 ILG983173 IVC983173 JEY983173 JOU983173 JYQ983173 KIM983173 KSI983173 LCE983173 LMA983173 LVW983173 MFS983173 MPO983173 MZK983173 NJG983173 NTC983173 OCY983173 OMU983173 OWQ983173 PGM983173 PQI983173 QAE983173 QKA983173 QTW983173 RDS983173 RNO983173 RXK983173 SHG983173 SRC983173 TAY983173 TKU983173 TUQ983173 UEM983173 UOI983173 UYE983173 VIA983173 VRW983173 WBS983173 WLO983173 WVK983173 C118 IY118 SU118 ACQ118 AMM118 AWI118 BGE118 BQA118 BZW118 CJS118 CTO118 DDK118 DNG118 DXC118 EGY118 EQU118 FAQ118 FKM118 FUI118 GEE118 GOA118 GXW118 HHS118 HRO118 IBK118 ILG118 IVC118 JEY118 JOU118 JYQ118 KIM118 KSI118 LCE118 LMA118 LVW118 MFS118 MPO118 MZK118 NJG118 NTC118 OCY118 OMU118 OWQ118 PGM118 PQI118 QAE118 QKA118 QTW118 RDS118 RNO118 RXK118 SHG118 SRC118 TAY118 TKU118 TUQ118 UEM118 UOI118 UYE118 VIA118 VRW118 WBS118 WLO118 WVK118 C65671 IY65671 SU65671 ACQ65671 AMM65671 AWI65671 BGE65671 BQA65671 BZW65671 CJS65671 CTO65671 DDK65671 DNG65671 DXC65671 EGY65671 EQU65671 FAQ65671 FKM65671 FUI65671 GEE65671 GOA65671 GXW65671 HHS65671 HRO65671 IBK65671 ILG65671 IVC65671 JEY65671 JOU65671 JYQ65671 KIM65671 KSI65671 LCE65671 LMA65671 LVW65671 MFS65671 MPO65671 MZK65671 NJG65671 NTC65671 OCY65671 OMU65671 OWQ65671 PGM65671 PQI65671 QAE65671 QKA65671 QTW65671 RDS65671 RNO65671 RXK65671 SHG65671 SRC65671 TAY65671 TKU65671 TUQ65671 UEM65671 UOI65671 UYE65671 VIA65671 VRW65671 WBS65671 WLO65671 WVK65671 C131207 IY131207 SU131207 ACQ131207 AMM131207 AWI131207 BGE131207 BQA131207 BZW131207 CJS131207 CTO131207 DDK131207 DNG131207 DXC131207 EGY131207 EQU131207 FAQ131207 FKM131207 FUI131207 GEE131207 GOA131207 GXW131207 HHS131207 HRO131207 IBK131207 ILG131207 IVC131207 JEY131207 JOU131207 JYQ131207 KIM131207 KSI131207 LCE131207 LMA131207 LVW131207 MFS131207 MPO131207 MZK131207 NJG131207 NTC131207 OCY131207 OMU131207 OWQ131207 PGM131207 PQI131207 QAE131207 QKA131207 QTW131207 RDS131207 RNO131207 RXK131207 SHG131207 SRC131207 TAY131207 TKU131207 TUQ131207 UEM131207 UOI131207 UYE131207 VIA131207 VRW131207 WBS131207 WLO131207 WVK131207 C196743 IY196743 SU196743 ACQ196743 AMM196743 AWI196743 BGE196743 BQA196743 BZW196743 CJS196743 CTO196743 DDK196743 DNG196743 DXC196743 EGY196743 EQU196743 FAQ196743 FKM196743 FUI196743 GEE196743 GOA196743 GXW196743 HHS196743 HRO196743 IBK196743 ILG196743 IVC196743 JEY196743 JOU196743 JYQ196743 KIM196743 KSI196743 LCE196743 LMA196743 LVW196743 MFS196743 MPO196743 MZK196743 NJG196743 NTC196743 OCY196743 OMU196743 OWQ196743 PGM196743 PQI196743 QAE196743 QKA196743 QTW196743 RDS196743 RNO196743 RXK196743 SHG196743 SRC196743 TAY196743 TKU196743 TUQ196743 UEM196743 UOI196743 UYE196743 VIA196743 VRW196743 WBS196743 WLO196743 WVK196743 C262279 IY262279 SU262279 ACQ262279 AMM262279 AWI262279 BGE262279 BQA262279 BZW262279 CJS262279 CTO262279 DDK262279 DNG262279 DXC262279 EGY262279 EQU262279 FAQ262279 FKM262279 FUI262279 GEE262279 GOA262279 GXW262279 HHS262279 HRO262279 IBK262279 ILG262279 IVC262279 JEY262279 JOU262279 JYQ262279 KIM262279 KSI262279 LCE262279 LMA262279 LVW262279 MFS262279 MPO262279 MZK262279 NJG262279 NTC262279 OCY262279 OMU262279 OWQ262279 PGM262279 PQI262279 QAE262279 QKA262279 QTW262279 RDS262279 RNO262279 RXK262279 SHG262279 SRC262279 TAY262279 TKU262279 TUQ262279 UEM262279 UOI262279 UYE262279 VIA262279 VRW262279 WBS262279 WLO262279 WVK262279 C327815 IY327815 SU327815 ACQ327815 AMM327815 AWI327815 BGE327815 BQA327815 BZW327815 CJS327815 CTO327815 DDK327815 DNG327815 DXC327815 EGY327815 EQU327815 FAQ327815 FKM327815 FUI327815 GEE327815 GOA327815 GXW327815 HHS327815 HRO327815 IBK327815 ILG327815 IVC327815 JEY327815 JOU327815 JYQ327815 KIM327815 KSI327815 LCE327815 LMA327815 LVW327815 MFS327815 MPO327815 MZK327815 NJG327815 NTC327815 OCY327815 OMU327815 OWQ327815 PGM327815 PQI327815 QAE327815 QKA327815 QTW327815 RDS327815 RNO327815 RXK327815 SHG327815 SRC327815 TAY327815 TKU327815 TUQ327815 UEM327815 UOI327815 UYE327815 VIA327815 VRW327815 WBS327815 WLO327815 WVK327815 C393351 IY393351 SU393351 ACQ393351 AMM393351 AWI393351 BGE393351 BQA393351 BZW393351 CJS393351 CTO393351 DDK393351 DNG393351 DXC393351 EGY393351 EQU393351 FAQ393351 FKM393351 FUI393351 GEE393351 GOA393351 GXW393351 HHS393351 HRO393351 IBK393351 ILG393351 IVC393351 JEY393351 JOU393351 JYQ393351 KIM393351 KSI393351 LCE393351 LMA393351 LVW393351 MFS393351 MPO393351 MZK393351 NJG393351 NTC393351 OCY393351 OMU393351 OWQ393351 PGM393351 PQI393351 QAE393351 QKA393351 QTW393351 RDS393351 RNO393351 RXK393351 SHG393351 SRC393351 TAY393351 TKU393351 TUQ393351 UEM393351 UOI393351 UYE393351 VIA393351 VRW393351 WBS393351 WLO393351 WVK393351 C458887 IY458887 SU458887 ACQ458887 AMM458887 AWI458887 BGE458887 BQA458887 BZW458887 CJS458887 CTO458887 DDK458887 DNG458887 DXC458887 EGY458887 EQU458887 FAQ458887 FKM458887 FUI458887 GEE458887 GOA458887 GXW458887 HHS458887 HRO458887 IBK458887 ILG458887 IVC458887 JEY458887 JOU458887 JYQ458887 KIM458887 KSI458887 LCE458887 LMA458887 LVW458887 MFS458887 MPO458887 MZK458887 NJG458887 NTC458887 OCY458887 OMU458887 OWQ458887 PGM458887 PQI458887 QAE458887 QKA458887 QTW458887 RDS458887 RNO458887 RXK458887 SHG458887 SRC458887 TAY458887 TKU458887 TUQ458887 UEM458887 UOI458887 UYE458887 VIA458887 VRW458887 WBS458887 WLO458887 WVK458887 C524423 IY524423 SU524423 ACQ524423 AMM524423 AWI524423 BGE524423 BQA524423 BZW524423 CJS524423 CTO524423 DDK524423 DNG524423 DXC524423 EGY524423 EQU524423 FAQ524423 FKM524423 FUI524423 GEE524423 GOA524423 GXW524423 HHS524423 HRO524423 IBK524423 ILG524423 IVC524423 JEY524423 JOU524423 JYQ524423 KIM524423 KSI524423 LCE524423 LMA524423 LVW524423 MFS524423 MPO524423 MZK524423 NJG524423 NTC524423 OCY524423 OMU524423 OWQ524423 PGM524423 PQI524423 QAE524423 QKA524423 QTW524423 RDS524423 RNO524423 RXK524423 SHG524423 SRC524423 TAY524423 TKU524423 TUQ524423 UEM524423 UOI524423 UYE524423 VIA524423 VRW524423 WBS524423 WLO524423 WVK524423 C589959 IY589959 SU589959 ACQ589959 AMM589959 AWI589959 BGE589959 BQA589959 BZW589959 CJS589959 CTO589959 DDK589959 DNG589959 DXC589959 EGY589959 EQU589959 FAQ589959 FKM589959 FUI589959 GEE589959 GOA589959 GXW589959 HHS589959 HRO589959 IBK589959 ILG589959 IVC589959 JEY589959 JOU589959 JYQ589959 KIM589959 KSI589959 LCE589959 LMA589959 LVW589959 MFS589959 MPO589959 MZK589959 NJG589959 NTC589959 OCY589959 OMU589959 OWQ589959 PGM589959 PQI589959 QAE589959 QKA589959 QTW589959 RDS589959 RNO589959 RXK589959 SHG589959 SRC589959 TAY589959 TKU589959 TUQ589959 UEM589959 UOI589959 UYE589959 VIA589959 VRW589959 WBS589959 WLO589959 WVK589959 C655495 IY655495 SU655495 ACQ655495 AMM655495 AWI655495 BGE655495 BQA655495 BZW655495 CJS655495 CTO655495 DDK655495 DNG655495 DXC655495 EGY655495 EQU655495 FAQ655495 FKM655495 FUI655495 GEE655495 GOA655495 GXW655495 HHS655495 HRO655495 IBK655495 ILG655495 IVC655495 JEY655495 JOU655495 JYQ655495 KIM655495 KSI655495 LCE655495 LMA655495 LVW655495 MFS655495 MPO655495 MZK655495 NJG655495 NTC655495 OCY655495 OMU655495 OWQ655495 PGM655495 PQI655495 QAE655495 QKA655495 QTW655495 RDS655495 RNO655495 RXK655495 SHG655495 SRC655495 TAY655495 TKU655495 TUQ655495 UEM655495 UOI655495 UYE655495 VIA655495 VRW655495 WBS655495 WLO655495 WVK655495 C721031 IY721031 SU721031 ACQ721031 AMM721031 AWI721031 BGE721031 BQA721031 BZW721031 CJS721031 CTO721031 DDK721031 DNG721031 DXC721031 EGY721031 EQU721031 FAQ721031 FKM721031 FUI721031 GEE721031 GOA721031 GXW721031 HHS721031 HRO721031 IBK721031 ILG721031 IVC721031 JEY721031 JOU721031 JYQ721031 KIM721031 KSI721031 LCE721031 LMA721031 LVW721031 MFS721031 MPO721031 MZK721031 NJG721031 NTC721031 OCY721031 OMU721031 OWQ721031 PGM721031 PQI721031 QAE721031 QKA721031 QTW721031 RDS721031 RNO721031 RXK721031 SHG721031 SRC721031 TAY721031 TKU721031 TUQ721031 UEM721031 UOI721031 UYE721031 VIA721031 VRW721031 WBS721031 WLO721031 WVK721031 C786567 IY786567 SU786567 ACQ786567 AMM786567 AWI786567 BGE786567 BQA786567 BZW786567 CJS786567 CTO786567 DDK786567 DNG786567 DXC786567 EGY786567 EQU786567 FAQ786567 FKM786567 FUI786567 GEE786567 GOA786567 GXW786567 HHS786567 HRO786567 IBK786567 ILG786567 IVC786567 JEY786567 JOU786567 JYQ786567 KIM786567 KSI786567 LCE786567 LMA786567 LVW786567 MFS786567 MPO786567 MZK786567 NJG786567 NTC786567 OCY786567 OMU786567 OWQ786567 PGM786567 PQI786567 QAE786567 QKA786567 QTW786567 RDS786567 RNO786567 RXK786567 SHG786567 SRC786567 TAY786567 TKU786567 TUQ786567 UEM786567 UOI786567 UYE786567 VIA786567 VRW786567 WBS786567 WLO786567 WVK786567 C852103 IY852103 SU852103 ACQ852103 AMM852103 AWI852103 BGE852103 BQA852103 BZW852103 CJS852103 CTO852103 DDK852103 DNG852103 DXC852103 EGY852103 EQU852103 FAQ852103 FKM852103 FUI852103 GEE852103 GOA852103 GXW852103 HHS852103 HRO852103 IBK852103 ILG852103 IVC852103 JEY852103 JOU852103 JYQ852103 KIM852103 KSI852103 LCE852103 LMA852103 LVW852103 MFS852103 MPO852103 MZK852103 NJG852103 NTC852103 OCY852103 OMU852103 OWQ852103 PGM852103 PQI852103 QAE852103 QKA852103 QTW852103 RDS852103 RNO852103 RXK852103 SHG852103 SRC852103 TAY852103 TKU852103 TUQ852103 UEM852103 UOI852103 UYE852103 VIA852103 VRW852103 WBS852103 WLO852103 WVK852103 C917639 IY917639 SU917639 ACQ917639 AMM917639 AWI917639 BGE917639 BQA917639 BZW917639 CJS917639 CTO917639 DDK917639 DNG917639 DXC917639 EGY917639 EQU917639 FAQ917639 FKM917639 FUI917639 GEE917639 GOA917639 GXW917639 HHS917639 HRO917639 IBK917639 ILG917639 IVC917639 JEY917639 JOU917639 JYQ917639 KIM917639 KSI917639 LCE917639 LMA917639 LVW917639 MFS917639 MPO917639 MZK917639 NJG917639 NTC917639 OCY917639 OMU917639 OWQ917639 PGM917639 PQI917639 QAE917639 QKA917639 QTW917639 RDS917639 RNO917639 RXK917639 SHG917639 SRC917639 TAY917639 TKU917639 TUQ917639 UEM917639 UOI917639 UYE917639 VIA917639 VRW917639 WBS917639 WLO917639 WVK917639 C983175 IY983175 SU983175 ACQ983175 AMM983175 AWI983175 BGE983175 BQA983175 BZW983175 CJS983175 CTO983175 DDK983175 DNG983175 DXC983175 EGY983175 EQU983175 FAQ983175 FKM983175 FUI983175 GEE983175 GOA983175 GXW983175 HHS983175 HRO983175 IBK983175 ILG983175 IVC983175 JEY983175 JOU983175 JYQ983175 KIM983175 KSI983175 LCE983175 LMA983175 LVW983175 MFS983175 MPO983175 MZK983175 NJG983175 NTC983175 OCY983175 OMU983175 OWQ983175 PGM983175 PQI983175 QAE983175 QKA983175 QTW983175 RDS983175 RNO983175 RXK983175 SHG983175 SRC983175 TAY983175 TKU983175 TUQ983175 UEM983175 UOI983175 UYE983175 VIA983175 VRW983175 WBS983175 WLO983175 WVK983175 C125 IY125 SU125 ACQ125 AMM125 AWI125 BGE125 BQA125 BZW125 CJS125 CTO125 DDK125 DNG125 DXC125 EGY125 EQU125 FAQ125 FKM125 FUI125 GEE125 GOA125 GXW125 HHS125 HRO125 IBK125 ILG125 IVC125 JEY125 JOU125 JYQ125 KIM125 KSI125 LCE125 LMA125 LVW125 MFS125 MPO125 MZK125 NJG125 NTC125 OCY125 OMU125 OWQ125 PGM125 PQI125 QAE125 QKA125 QTW125 RDS125 RNO125 RXK125 SHG125 SRC125 TAY125 TKU125 TUQ125 UEM125 UOI125 UYE125 VIA125 VRW125 WBS125 WLO125 WVK125 C65678 IY65678 SU65678 ACQ65678 AMM65678 AWI65678 BGE65678 BQA65678 BZW65678 CJS65678 CTO65678 DDK65678 DNG65678 DXC65678 EGY65678 EQU65678 FAQ65678 FKM65678 FUI65678 GEE65678 GOA65678 GXW65678 HHS65678 HRO65678 IBK65678 ILG65678 IVC65678 JEY65678 JOU65678 JYQ65678 KIM65678 KSI65678 LCE65678 LMA65678 LVW65678 MFS65678 MPO65678 MZK65678 NJG65678 NTC65678 OCY65678 OMU65678 OWQ65678 PGM65678 PQI65678 QAE65678 QKA65678 QTW65678 RDS65678 RNO65678 RXK65678 SHG65678 SRC65678 TAY65678 TKU65678 TUQ65678 UEM65678 UOI65678 UYE65678 VIA65678 VRW65678 WBS65678 WLO65678 WVK65678 C131214 IY131214 SU131214 ACQ131214 AMM131214 AWI131214 BGE131214 BQA131214 BZW131214 CJS131214 CTO131214 DDK131214 DNG131214 DXC131214 EGY131214 EQU131214 FAQ131214 FKM131214 FUI131214 GEE131214 GOA131214 GXW131214 HHS131214 HRO131214 IBK131214 ILG131214 IVC131214 JEY131214 JOU131214 JYQ131214 KIM131214 KSI131214 LCE131214 LMA131214 LVW131214 MFS131214 MPO131214 MZK131214 NJG131214 NTC131214 OCY131214 OMU131214 OWQ131214 PGM131214 PQI131214 QAE131214 QKA131214 QTW131214 RDS131214 RNO131214 RXK131214 SHG131214 SRC131214 TAY131214 TKU131214 TUQ131214 UEM131214 UOI131214 UYE131214 VIA131214 VRW131214 WBS131214 WLO131214 WVK131214 C196750 IY196750 SU196750 ACQ196750 AMM196750 AWI196750 BGE196750 BQA196750 BZW196750 CJS196750 CTO196750 DDK196750 DNG196750 DXC196750 EGY196750 EQU196750 FAQ196750 FKM196750 FUI196750 GEE196750 GOA196750 GXW196750 HHS196750 HRO196750 IBK196750 ILG196750 IVC196750 JEY196750 JOU196750 JYQ196750 KIM196750 KSI196750 LCE196750 LMA196750 LVW196750 MFS196750 MPO196750 MZK196750 NJG196750 NTC196750 OCY196750 OMU196750 OWQ196750 PGM196750 PQI196750 QAE196750 QKA196750 QTW196750 RDS196750 RNO196750 RXK196750 SHG196750 SRC196750 TAY196750 TKU196750 TUQ196750 UEM196750 UOI196750 UYE196750 VIA196750 VRW196750 WBS196750 WLO196750 WVK196750 C262286 IY262286 SU262286 ACQ262286 AMM262286 AWI262286 BGE262286 BQA262286 BZW262286 CJS262286 CTO262286 DDK262286 DNG262286 DXC262286 EGY262286 EQU262286 FAQ262286 FKM262286 FUI262286 GEE262286 GOA262286 GXW262286 HHS262286 HRO262286 IBK262286 ILG262286 IVC262286 JEY262286 JOU262286 JYQ262286 KIM262286 KSI262286 LCE262286 LMA262286 LVW262286 MFS262286 MPO262286 MZK262286 NJG262286 NTC262286 OCY262286 OMU262286 OWQ262286 PGM262286 PQI262286 QAE262286 QKA262286 QTW262286 RDS262286 RNO262286 RXK262286 SHG262286 SRC262286 TAY262286 TKU262286 TUQ262286 UEM262286 UOI262286 UYE262286 VIA262286 VRW262286 WBS262286 WLO262286 WVK262286 C327822 IY327822 SU327822 ACQ327822 AMM327822 AWI327822 BGE327822 BQA327822 BZW327822 CJS327822 CTO327822 DDK327822 DNG327822 DXC327822 EGY327822 EQU327822 FAQ327822 FKM327822 FUI327822 GEE327822 GOA327822 GXW327822 HHS327822 HRO327822 IBK327822 ILG327822 IVC327822 JEY327822 JOU327822 JYQ327822 KIM327822 KSI327822 LCE327822 LMA327822 LVW327822 MFS327822 MPO327822 MZK327822 NJG327822 NTC327822 OCY327822 OMU327822 OWQ327822 PGM327822 PQI327822 QAE327822 QKA327822 QTW327822 RDS327822 RNO327822 RXK327822 SHG327822 SRC327822 TAY327822 TKU327822 TUQ327822 UEM327822 UOI327822 UYE327822 VIA327822 VRW327822 WBS327822 WLO327822 WVK327822 C393358 IY393358 SU393358 ACQ393358 AMM393358 AWI393358 BGE393358 BQA393358 BZW393358 CJS393358 CTO393358 DDK393358 DNG393358 DXC393358 EGY393358 EQU393358 FAQ393358 FKM393358 FUI393358 GEE393358 GOA393358 GXW393358 HHS393358 HRO393358 IBK393358 ILG393358 IVC393358 JEY393358 JOU393358 JYQ393358 KIM393358 KSI393358 LCE393358 LMA393358 LVW393358 MFS393358 MPO393358 MZK393358 NJG393358 NTC393358 OCY393358 OMU393358 OWQ393358 PGM393358 PQI393358 QAE393358 QKA393358 QTW393358 RDS393358 RNO393358 RXK393358 SHG393358 SRC393358 TAY393358 TKU393358 TUQ393358 UEM393358 UOI393358 UYE393358 VIA393358 VRW393358 WBS393358 WLO393358 WVK393358 C458894 IY458894 SU458894 ACQ458894 AMM458894 AWI458894 BGE458894 BQA458894 BZW458894 CJS458894 CTO458894 DDK458894 DNG458894 DXC458894 EGY458894 EQU458894 FAQ458894 FKM458894 FUI458894 GEE458894 GOA458894 GXW458894 HHS458894 HRO458894 IBK458894 ILG458894 IVC458894 JEY458894 JOU458894 JYQ458894 KIM458894 KSI458894 LCE458894 LMA458894 LVW458894 MFS458894 MPO458894 MZK458894 NJG458894 NTC458894 OCY458894 OMU458894 OWQ458894 PGM458894 PQI458894 QAE458894 QKA458894 QTW458894 RDS458894 RNO458894 RXK458894 SHG458894 SRC458894 TAY458894 TKU458894 TUQ458894 UEM458894 UOI458894 UYE458894 VIA458894 VRW458894 WBS458894 WLO458894 WVK458894 C524430 IY524430 SU524430 ACQ524430 AMM524430 AWI524430 BGE524430 BQA524430 BZW524430 CJS524430 CTO524430 DDK524430 DNG524430 DXC524430 EGY524430 EQU524430 FAQ524430 FKM524430 FUI524430 GEE524430 GOA524430 GXW524430 HHS524430 HRO524430 IBK524430 ILG524430 IVC524430 JEY524430 JOU524430 JYQ524430 KIM524430 KSI524430 LCE524430 LMA524430 LVW524430 MFS524430 MPO524430 MZK524430 NJG524430 NTC524430 OCY524430 OMU524430 OWQ524430 PGM524430 PQI524430 QAE524430 QKA524430 QTW524430 RDS524430 RNO524430 RXK524430 SHG524430 SRC524430 TAY524430 TKU524430 TUQ524430 UEM524430 UOI524430 UYE524430 VIA524430 VRW524430 WBS524430 WLO524430 WVK524430 C589966 IY589966 SU589966 ACQ589966 AMM589966 AWI589966 BGE589966 BQA589966 BZW589966 CJS589966 CTO589966 DDK589966 DNG589966 DXC589966 EGY589966 EQU589966 FAQ589966 FKM589966 FUI589966 GEE589966 GOA589966 GXW589966 HHS589966 HRO589966 IBK589966 ILG589966 IVC589966 JEY589966 JOU589966 JYQ589966 KIM589966 KSI589966 LCE589966 LMA589966 LVW589966 MFS589966 MPO589966 MZK589966 NJG589966 NTC589966 OCY589966 OMU589966 OWQ589966 PGM589966 PQI589966 QAE589966 QKA589966 QTW589966 RDS589966 RNO589966 RXK589966 SHG589966 SRC589966 TAY589966 TKU589966 TUQ589966 UEM589966 UOI589966 UYE589966 VIA589966 VRW589966 WBS589966 WLO589966 WVK589966 C655502 IY655502 SU655502 ACQ655502 AMM655502 AWI655502 BGE655502 BQA655502 BZW655502 CJS655502 CTO655502 DDK655502 DNG655502 DXC655502 EGY655502 EQU655502 FAQ655502 FKM655502 FUI655502 GEE655502 GOA655502 GXW655502 HHS655502 HRO655502 IBK655502 ILG655502 IVC655502 JEY655502 JOU655502 JYQ655502 KIM655502 KSI655502 LCE655502 LMA655502 LVW655502 MFS655502 MPO655502 MZK655502 NJG655502 NTC655502 OCY655502 OMU655502 OWQ655502 PGM655502 PQI655502 QAE655502 QKA655502 QTW655502 RDS655502 RNO655502 RXK655502 SHG655502 SRC655502 TAY655502 TKU655502 TUQ655502 UEM655502 UOI655502 UYE655502 VIA655502 VRW655502 WBS655502 WLO655502 WVK655502 C721038 IY721038 SU721038 ACQ721038 AMM721038 AWI721038 BGE721038 BQA721038 BZW721038 CJS721038 CTO721038 DDK721038 DNG721038 DXC721038 EGY721038 EQU721038 FAQ721038 FKM721038 FUI721038 GEE721038 GOA721038 GXW721038 HHS721038 HRO721038 IBK721038 ILG721038 IVC721038 JEY721038 JOU721038 JYQ721038 KIM721038 KSI721038 LCE721038 LMA721038 LVW721038 MFS721038 MPO721038 MZK721038 NJG721038 NTC721038 OCY721038 OMU721038 OWQ721038 PGM721038 PQI721038 QAE721038 QKA721038 QTW721038 RDS721038 RNO721038 RXK721038 SHG721038 SRC721038 TAY721038 TKU721038 TUQ721038 UEM721038 UOI721038 UYE721038 VIA721038 VRW721038 WBS721038 WLO721038 WVK721038 C786574 IY786574 SU786574 ACQ786574 AMM786574 AWI786574 BGE786574 BQA786574 BZW786574 CJS786574 CTO786574 DDK786574 DNG786574 DXC786574 EGY786574 EQU786574 FAQ786574 FKM786574 FUI786574 GEE786574 GOA786574 GXW786574 HHS786574 HRO786574 IBK786574 ILG786574 IVC786574 JEY786574 JOU786574 JYQ786574 KIM786574 KSI786574 LCE786574 LMA786574 LVW786574 MFS786574 MPO786574 MZK786574 NJG786574 NTC786574 OCY786574 OMU786574 OWQ786574 PGM786574 PQI786574 QAE786574 QKA786574 QTW786574 RDS786574 RNO786574 RXK786574 SHG786574 SRC786574 TAY786574 TKU786574 TUQ786574 UEM786574 UOI786574 UYE786574 VIA786574 VRW786574 WBS786574 WLO786574 WVK786574 C852110 IY852110 SU852110 ACQ852110 AMM852110 AWI852110 BGE852110 BQA852110 BZW852110 CJS852110 CTO852110 DDK852110 DNG852110 DXC852110 EGY852110 EQU852110 FAQ852110 FKM852110 FUI852110 GEE852110 GOA852110 GXW852110 HHS852110 HRO852110 IBK852110 ILG852110 IVC852110 JEY852110 JOU852110 JYQ852110 KIM852110 KSI852110 LCE852110 LMA852110 LVW852110 MFS852110 MPO852110 MZK852110 NJG852110 NTC852110 OCY852110 OMU852110 OWQ852110 PGM852110 PQI852110 QAE852110 QKA852110 QTW852110 RDS852110 RNO852110 RXK852110 SHG852110 SRC852110 TAY852110 TKU852110 TUQ852110 UEM852110 UOI852110 UYE852110 VIA852110 VRW852110 WBS852110 WLO852110 WVK852110 C917646 IY917646 SU917646 ACQ917646 AMM917646 AWI917646 BGE917646 BQA917646 BZW917646 CJS917646 CTO917646 DDK917646 DNG917646 DXC917646 EGY917646 EQU917646 FAQ917646 FKM917646 FUI917646 GEE917646 GOA917646 GXW917646 HHS917646 HRO917646 IBK917646 ILG917646 IVC917646 JEY917646 JOU917646 JYQ917646 KIM917646 KSI917646 LCE917646 LMA917646 LVW917646 MFS917646 MPO917646 MZK917646 NJG917646 NTC917646 OCY917646 OMU917646 OWQ917646 PGM917646 PQI917646 QAE917646 QKA917646 QTW917646 RDS917646 RNO917646 RXK917646 SHG917646 SRC917646 TAY917646 TKU917646 TUQ917646 UEM917646 UOI917646 UYE917646 VIA917646 VRW917646 WBS917646 WLO917646 WVK917646 C983182 IY983182 SU983182 ACQ983182 AMM983182 AWI983182 BGE983182 BQA983182 BZW983182 CJS983182 CTO983182 DDK983182 DNG983182 DXC983182 EGY983182 EQU983182 FAQ983182 FKM983182 FUI983182 GEE983182 GOA983182 GXW983182 HHS983182 HRO983182 IBK983182 ILG983182 IVC983182 JEY983182 JOU983182 JYQ983182 KIM983182 KSI983182 LCE983182 LMA983182 LVW983182 MFS983182 MPO983182 MZK983182 NJG983182 NTC983182 OCY983182 OMU983182 OWQ983182 PGM983182 PQI983182 QAE983182 QKA983182 QTW983182 RDS983182 RNO983182 RXK983182 SHG983182 SRC983182 TAY983182 TKU983182 TUQ983182 UEM983182 UOI983182 UYE983182 VIA983182 VRW983182 WBS983182 WLO983182 WVK983182" xr:uid="{EC3825AA-886E-4BAC-808D-E7A1001744EE}">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30 JG65630 TC65630 ACY65630 AMU65630 AWQ65630 BGM65630 BQI65630 CAE65630 CKA65630 CTW65630 DDS65630 DNO65630 DXK65630 EHG65630 ERC65630 FAY65630 FKU65630 FUQ65630 GEM65630 GOI65630 GYE65630 HIA65630 HRW65630 IBS65630 ILO65630 IVK65630 JFG65630 JPC65630 JYY65630 KIU65630 KSQ65630 LCM65630 LMI65630 LWE65630 MGA65630 MPW65630 MZS65630 NJO65630 NTK65630 ODG65630 ONC65630 OWY65630 PGU65630 PQQ65630 QAM65630 QKI65630 QUE65630 REA65630 RNW65630 RXS65630 SHO65630 SRK65630 TBG65630 TLC65630 TUY65630 UEU65630 UOQ65630 UYM65630 VII65630 VSE65630 WCA65630 WLW65630 WVS65630 K131166 JG131166 TC131166 ACY131166 AMU131166 AWQ131166 BGM131166 BQI131166 CAE131166 CKA131166 CTW131166 DDS131166 DNO131166 DXK131166 EHG131166 ERC131166 FAY131166 FKU131166 FUQ131166 GEM131166 GOI131166 GYE131166 HIA131166 HRW131166 IBS131166 ILO131166 IVK131166 JFG131166 JPC131166 JYY131166 KIU131166 KSQ131166 LCM131166 LMI131166 LWE131166 MGA131166 MPW131166 MZS131166 NJO131166 NTK131166 ODG131166 ONC131166 OWY131166 PGU131166 PQQ131166 QAM131166 QKI131166 QUE131166 REA131166 RNW131166 RXS131166 SHO131166 SRK131166 TBG131166 TLC131166 TUY131166 UEU131166 UOQ131166 UYM131166 VII131166 VSE131166 WCA131166 WLW131166 WVS131166 K196702 JG196702 TC196702 ACY196702 AMU196702 AWQ196702 BGM196702 BQI196702 CAE196702 CKA196702 CTW196702 DDS196702 DNO196702 DXK196702 EHG196702 ERC196702 FAY196702 FKU196702 FUQ196702 GEM196702 GOI196702 GYE196702 HIA196702 HRW196702 IBS196702 ILO196702 IVK196702 JFG196702 JPC196702 JYY196702 KIU196702 KSQ196702 LCM196702 LMI196702 LWE196702 MGA196702 MPW196702 MZS196702 NJO196702 NTK196702 ODG196702 ONC196702 OWY196702 PGU196702 PQQ196702 QAM196702 QKI196702 QUE196702 REA196702 RNW196702 RXS196702 SHO196702 SRK196702 TBG196702 TLC196702 TUY196702 UEU196702 UOQ196702 UYM196702 VII196702 VSE196702 WCA196702 WLW196702 WVS196702 K262238 JG262238 TC262238 ACY262238 AMU262238 AWQ262238 BGM262238 BQI262238 CAE262238 CKA262238 CTW262238 DDS262238 DNO262238 DXK262238 EHG262238 ERC262238 FAY262238 FKU262238 FUQ262238 GEM262238 GOI262238 GYE262238 HIA262238 HRW262238 IBS262238 ILO262238 IVK262238 JFG262238 JPC262238 JYY262238 KIU262238 KSQ262238 LCM262238 LMI262238 LWE262238 MGA262238 MPW262238 MZS262238 NJO262238 NTK262238 ODG262238 ONC262238 OWY262238 PGU262238 PQQ262238 QAM262238 QKI262238 QUE262238 REA262238 RNW262238 RXS262238 SHO262238 SRK262238 TBG262238 TLC262238 TUY262238 UEU262238 UOQ262238 UYM262238 VII262238 VSE262238 WCA262238 WLW262238 WVS262238 K327774 JG327774 TC327774 ACY327774 AMU327774 AWQ327774 BGM327774 BQI327774 CAE327774 CKA327774 CTW327774 DDS327774 DNO327774 DXK327774 EHG327774 ERC327774 FAY327774 FKU327774 FUQ327774 GEM327774 GOI327774 GYE327774 HIA327774 HRW327774 IBS327774 ILO327774 IVK327774 JFG327774 JPC327774 JYY327774 KIU327774 KSQ327774 LCM327774 LMI327774 LWE327774 MGA327774 MPW327774 MZS327774 NJO327774 NTK327774 ODG327774 ONC327774 OWY327774 PGU327774 PQQ327774 QAM327774 QKI327774 QUE327774 REA327774 RNW327774 RXS327774 SHO327774 SRK327774 TBG327774 TLC327774 TUY327774 UEU327774 UOQ327774 UYM327774 VII327774 VSE327774 WCA327774 WLW327774 WVS327774 K393310 JG393310 TC393310 ACY393310 AMU393310 AWQ393310 BGM393310 BQI393310 CAE393310 CKA393310 CTW393310 DDS393310 DNO393310 DXK393310 EHG393310 ERC393310 FAY393310 FKU393310 FUQ393310 GEM393310 GOI393310 GYE393310 HIA393310 HRW393310 IBS393310 ILO393310 IVK393310 JFG393310 JPC393310 JYY393310 KIU393310 KSQ393310 LCM393310 LMI393310 LWE393310 MGA393310 MPW393310 MZS393310 NJO393310 NTK393310 ODG393310 ONC393310 OWY393310 PGU393310 PQQ393310 QAM393310 QKI393310 QUE393310 REA393310 RNW393310 RXS393310 SHO393310 SRK393310 TBG393310 TLC393310 TUY393310 UEU393310 UOQ393310 UYM393310 VII393310 VSE393310 WCA393310 WLW393310 WVS393310 K458846 JG458846 TC458846 ACY458846 AMU458846 AWQ458846 BGM458846 BQI458846 CAE458846 CKA458846 CTW458846 DDS458846 DNO458846 DXK458846 EHG458846 ERC458846 FAY458846 FKU458846 FUQ458846 GEM458846 GOI458846 GYE458846 HIA458846 HRW458846 IBS458846 ILO458846 IVK458846 JFG458846 JPC458846 JYY458846 KIU458846 KSQ458846 LCM458846 LMI458846 LWE458846 MGA458846 MPW458846 MZS458846 NJO458846 NTK458846 ODG458846 ONC458846 OWY458846 PGU458846 PQQ458846 QAM458846 QKI458846 QUE458846 REA458846 RNW458846 RXS458846 SHO458846 SRK458846 TBG458846 TLC458846 TUY458846 UEU458846 UOQ458846 UYM458846 VII458846 VSE458846 WCA458846 WLW458846 WVS458846 K524382 JG524382 TC524382 ACY524382 AMU524382 AWQ524382 BGM524382 BQI524382 CAE524382 CKA524382 CTW524382 DDS524382 DNO524382 DXK524382 EHG524382 ERC524382 FAY524382 FKU524382 FUQ524382 GEM524382 GOI524382 GYE524382 HIA524382 HRW524382 IBS524382 ILO524382 IVK524382 JFG524382 JPC524382 JYY524382 KIU524382 KSQ524382 LCM524382 LMI524382 LWE524382 MGA524382 MPW524382 MZS524382 NJO524382 NTK524382 ODG524382 ONC524382 OWY524382 PGU524382 PQQ524382 QAM524382 QKI524382 QUE524382 REA524382 RNW524382 RXS524382 SHO524382 SRK524382 TBG524382 TLC524382 TUY524382 UEU524382 UOQ524382 UYM524382 VII524382 VSE524382 WCA524382 WLW524382 WVS524382 K589918 JG589918 TC589918 ACY589918 AMU589918 AWQ589918 BGM589918 BQI589918 CAE589918 CKA589918 CTW589918 DDS589918 DNO589918 DXK589918 EHG589918 ERC589918 FAY589918 FKU589918 FUQ589918 GEM589918 GOI589918 GYE589918 HIA589918 HRW589918 IBS589918 ILO589918 IVK589918 JFG589918 JPC589918 JYY589918 KIU589918 KSQ589918 LCM589918 LMI589918 LWE589918 MGA589918 MPW589918 MZS589918 NJO589918 NTK589918 ODG589918 ONC589918 OWY589918 PGU589918 PQQ589918 QAM589918 QKI589918 QUE589918 REA589918 RNW589918 RXS589918 SHO589918 SRK589918 TBG589918 TLC589918 TUY589918 UEU589918 UOQ589918 UYM589918 VII589918 VSE589918 WCA589918 WLW589918 WVS589918 K655454 JG655454 TC655454 ACY655454 AMU655454 AWQ655454 BGM655454 BQI655454 CAE655454 CKA655454 CTW655454 DDS655454 DNO655454 DXK655454 EHG655454 ERC655454 FAY655454 FKU655454 FUQ655454 GEM655454 GOI655454 GYE655454 HIA655454 HRW655454 IBS655454 ILO655454 IVK655454 JFG655454 JPC655454 JYY655454 KIU655454 KSQ655454 LCM655454 LMI655454 LWE655454 MGA655454 MPW655454 MZS655454 NJO655454 NTK655454 ODG655454 ONC655454 OWY655454 PGU655454 PQQ655454 QAM655454 QKI655454 QUE655454 REA655454 RNW655454 RXS655454 SHO655454 SRK655454 TBG655454 TLC655454 TUY655454 UEU655454 UOQ655454 UYM655454 VII655454 VSE655454 WCA655454 WLW655454 WVS655454 K720990 JG720990 TC720990 ACY720990 AMU720990 AWQ720990 BGM720990 BQI720990 CAE720990 CKA720990 CTW720990 DDS720990 DNO720990 DXK720990 EHG720990 ERC720990 FAY720990 FKU720990 FUQ720990 GEM720990 GOI720990 GYE720990 HIA720990 HRW720990 IBS720990 ILO720990 IVK720990 JFG720990 JPC720990 JYY720990 KIU720990 KSQ720990 LCM720990 LMI720990 LWE720990 MGA720990 MPW720990 MZS720990 NJO720990 NTK720990 ODG720990 ONC720990 OWY720990 PGU720990 PQQ720990 QAM720990 QKI720990 QUE720990 REA720990 RNW720990 RXS720990 SHO720990 SRK720990 TBG720990 TLC720990 TUY720990 UEU720990 UOQ720990 UYM720990 VII720990 VSE720990 WCA720990 WLW720990 WVS720990 K786526 JG786526 TC786526 ACY786526 AMU786526 AWQ786526 BGM786526 BQI786526 CAE786526 CKA786526 CTW786526 DDS786526 DNO786526 DXK786526 EHG786526 ERC786526 FAY786526 FKU786526 FUQ786526 GEM786526 GOI786526 GYE786526 HIA786526 HRW786526 IBS786526 ILO786526 IVK786526 JFG786526 JPC786526 JYY786526 KIU786526 KSQ786526 LCM786526 LMI786526 LWE786526 MGA786526 MPW786526 MZS786526 NJO786526 NTK786526 ODG786526 ONC786526 OWY786526 PGU786526 PQQ786526 QAM786526 QKI786526 QUE786526 REA786526 RNW786526 RXS786526 SHO786526 SRK786526 TBG786526 TLC786526 TUY786526 UEU786526 UOQ786526 UYM786526 VII786526 VSE786526 WCA786526 WLW786526 WVS786526 K852062 JG852062 TC852062 ACY852062 AMU852062 AWQ852062 BGM852062 BQI852062 CAE852062 CKA852062 CTW852062 DDS852062 DNO852062 DXK852062 EHG852062 ERC852062 FAY852062 FKU852062 FUQ852062 GEM852062 GOI852062 GYE852062 HIA852062 HRW852062 IBS852062 ILO852062 IVK852062 JFG852062 JPC852062 JYY852062 KIU852062 KSQ852062 LCM852062 LMI852062 LWE852062 MGA852062 MPW852062 MZS852062 NJO852062 NTK852062 ODG852062 ONC852062 OWY852062 PGU852062 PQQ852062 QAM852062 QKI852062 QUE852062 REA852062 RNW852062 RXS852062 SHO852062 SRK852062 TBG852062 TLC852062 TUY852062 UEU852062 UOQ852062 UYM852062 VII852062 VSE852062 WCA852062 WLW852062 WVS852062 K917598 JG917598 TC917598 ACY917598 AMU917598 AWQ917598 BGM917598 BQI917598 CAE917598 CKA917598 CTW917598 DDS917598 DNO917598 DXK917598 EHG917598 ERC917598 FAY917598 FKU917598 FUQ917598 GEM917598 GOI917598 GYE917598 HIA917598 HRW917598 IBS917598 ILO917598 IVK917598 JFG917598 JPC917598 JYY917598 KIU917598 KSQ917598 LCM917598 LMI917598 LWE917598 MGA917598 MPW917598 MZS917598 NJO917598 NTK917598 ODG917598 ONC917598 OWY917598 PGU917598 PQQ917598 QAM917598 QKI917598 QUE917598 REA917598 RNW917598 RXS917598 SHO917598 SRK917598 TBG917598 TLC917598 TUY917598 UEU917598 UOQ917598 UYM917598 VII917598 VSE917598 WCA917598 WLW917598 WVS917598 K983134 JG983134 TC983134 ACY983134 AMU983134 AWQ983134 BGM983134 BQI983134 CAE983134 CKA983134 CTW983134 DDS983134 DNO983134 DXK983134 EHG983134 ERC983134 FAY983134 FKU983134 FUQ983134 GEM983134 GOI983134 GYE983134 HIA983134 HRW983134 IBS983134 ILO983134 IVK983134 JFG983134 JPC983134 JYY983134 KIU983134 KSQ983134 LCM983134 LMI983134 LWE983134 MGA983134 MPW983134 MZS983134 NJO983134 NTK983134 ODG983134 ONC983134 OWY983134 PGU983134 PQQ983134 QAM983134 QKI983134 QUE983134 REA983134 RNW983134 RXS983134 SHO983134 SRK983134 TBG983134 TLC983134 TUY983134 UEU983134 UOQ983134 UYM983134 VII983134 VSE983134 WCA983134 WLW983134 WVS983134" xr:uid="{99A8C35E-0CBC-4542-A579-B4F2492E8927}">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30 JJ65630 TF65630 ADB65630 AMX65630 AWT65630 BGP65630 BQL65630 CAH65630 CKD65630 CTZ65630 DDV65630 DNR65630 DXN65630 EHJ65630 ERF65630 FBB65630 FKX65630 FUT65630 GEP65630 GOL65630 GYH65630 HID65630 HRZ65630 IBV65630 ILR65630 IVN65630 JFJ65630 JPF65630 JZB65630 KIX65630 KST65630 LCP65630 LML65630 LWH65630 MGD65630 MPZ65630 MZV65630 NJR65630 NTN65630 ODJ65630 ONF65630 OXB65630 PGX65630 PQT65630 QAP65630 QKL65630 QUH65630 RED65630 RNZ65630 RXV65630 SHR65630 SRN65630 TBJ65630 TLF65630 TVB65630 UEX65630 UOT65630 UYP65630 VIL65630 VSH65630 WCD65630 WLZ65630 WVV65630 N131166 JJ131166 TF131166 ADB131166 AMX131166 AWT131166 BGP131166 BQL131166 CAH131166 CKD131166 CTZ131166 DDV131166 DNR131166 DXN131166 EHJ131166 ERF131166 FBB131166 FKX131166 FUT131166 GEP131166 GOL131166 GYH131166 HID131166 HRZ131166 IBV131166 ILR131166 IVN131166 JFJ131166 JPF131166 JZB131166 KIX131166 KST131166 LCP131166 LML131166 LWH131166 MGD131166 MPZ131166 MZV131166 NJR131166 NTN131166 ODJ131166 ONF131166 OXB131166 PGX131166 PQT131166 QAP131166 QKL131166 QUH131166 RED131166 RNZ131166 RXV131166 SHR131166 SRN131166 TBJ131166 TLF131166 TVB131166 UEX131166 UOT131166 UYP131166 VIL131166 VSH131166 WCD131166 WLZ131166 WVV131166 N196702 JJ196702 TF196702 ADB196702 AMX196702 AWT196702 BGP196702 BQL196702 CAH196702 CKD196702 CTZ196702 DDV196702 DNR196702 DXN196702 EHJ196702 ERF196702 FBB196702 FKX196702 FUT196702 GEP196702 GOL196702 GYH196702 HID196702 HRZ196702 IBV196702 ILR196702 IVN196702 JFJ196702 JPF196702 JZB196702 KIX196702 KST196702 LCP196702 LML196702 LWH196702 MGD196702 MPZ196702 MZV196702 NJR196702 NTN196702 ODJ196702 ONF196702 OXB196702 PGX196702 PQT196702 QAP196702 QKL196702 QUH196702 RED196702 RNZ196702 RXV196702 SHR196702 SRN196702 TBJ196702 TLF196702 TVB196702 UEX196702 UOT196702 UYP196702 VIL196702 VSH196702 WCD196702 WLZ196702 WVV196702 N262238 JJ262238 TF262238 ADB262238 AMX262238 AWT262238 BGP262238 BQL262238 CAH262238 CKD262238 CTZ262238 DDV262238 DNR262238 DXN262238 EHJ262238 ERF262238 FBB262238 FKX262238 FUT262238 GEP262238 GOL262238 GYH262238 HID262238 HRZ262238 IBV262238 ILR262238 IVN262238 JFJ262238 JPF262238 JZB262238 KIX262238 KST262238 LCP262238 LML262238 LWH262238 MGD262238 MPZ262238 MZV262238 NJR262238 NTN262238 ODJ262238 ONF262238 OXB262238 PGX262238 PQT262238 QAP262238 QKL262238 QUH262238 RED262238 RNZ262238 RXV262238 SHR262238 SRN262238 TBJ262238 TLF262238 TVB262238 UEX262238 UOT262238 UYP262238 VIL262238 VSH262238 WCD262238 WLZ262238 WVV262238 N327774 JJ327774 TF327774 ADB327774 AMX327774 AWT327774 BGP327774 BQL327774 CAH327774 CKD327774 CTZ327774 DDV327774 DNR327774 DXN327774 EHJ327774 ERF327774 FBB327774 FKX327774 FUT327774 GEP327774 GOL327774 GYH327774 HID327774 HRZ327774 IBV327774 ILR327774 IVN327774 JFJ327774 JPF327774 JZB327774 KIX327774 KST327774 LCP327774 LML327774 LWH327774 MGD327774 MPZ327774 MZV327774 NJR327774 NTN327774 ODJ327774 ONF327774 OXB327774 PGX327774 PQT327774 QAP327774 QKL327774 QUH327774 RED327774 RNZ327774 RXV327774 SHR327774 SRN327774 TBJ327774 TLF327774 TVB327774 UEX327774 UOT327774 UYP327774 VIL327774 VSH327774 WCD327774 WLZ327774 WVV327774 N393310 JJ393310 TF393310 ADB393310 AMX393310 AWT393310 BGP393310 BQL393310 CAH393310 CKD393310 CTZ393310 DDV393310 DNR393310 DXN393310 EHJ393310 ERF393310 FBB393310 FKX393310 FUT393310 GEP393310 GOL393310 GYH393310 HID393310 HRZ393310 IBV393310 ILR393310 IVN393310 JFJ393310 JPF393310 JZB393310 KIX393310 KST393310 LCP393310 LML393310 LWH393310 MGD393310 MPZ393310 MZV393310 NJR393310 NTN393310 ODJ393310 ONF393310 OXB393310 PGX393310 PQT393310 QAP393310 QKL393310 QUH393310 RED393310 RNZ393310 RXV393310 SHR393310 SRN393310 TBJ393310 TLF393310 TVB393310 UEX393310 UOT393310 UYP393310 VIL393310 VSH393310 WCD393310 WLZ393310 WVV393310 N458846 JJ458846 TF458846 ADB458846 AMX458846 AWT458846 BGP458846 BQL458846 CAH458846 CKD458846 CTZ458846 DDV458846 DNR458846 DXN458846 EHJ458846 ERF458846 FBB458846 FKX458846 FUT458846 GEP458846 GOL458846 GYH458846 HID458846 HRZ458846 IBV458846 ILR458846 IVN458846 JFJ458846 JPF458846 JZB458846 KIX458846 KST458846 LCP458846 LML458846 LWH458846 MGD458846 MPZ458846 MZV458846 NJR458846 NTN458846 ODJ458846 ONF458846 OXB458846 PGX458846 PQT458846 QAP458846 QKL458846 QUH458846 RED458846 RNZ458846 RXV458846 SHR458846 SRN458846 TBJ458846 TLF458846 TVB458846 UEX458846 UOT458846 UYP458846 VIL458846 VSH458846 WCD458846 WLZ458846 WVV458846 N524382 JJ524382 TF524382 ADB524382 AMX524382 AWT524382 BGP524382 BQL524382 CAH524382 CKD524382 CTZ524382 DDV524382 DNR524382 DXN524382 EHJ524382 ERF524382 FBB524382 FKX524382 FUT524382 GEP524382 GOL524382 GYH524382 HID524382 HRZ524382 IBV524382 ILR524382 IVN524382 JFJ524382 JPF524382 JZB524382 KIX524382 KST524382 LCP524382 LML524382 LWH524382 MGD524382 MPZ524382 MZV524382 NJR524382 NTN524382 ODJ524382 ONF524382 OXB524382 PGX524382 PQT524382 QAP524382 QKL524382 QUH524382 RED524382 RNZ524382 RXV524382 SHR524382 SRN524382 TBJ524382 TLF524382 TVB524382 UEX524382 UOT524382 UYP524382 VIL524382 VSH524382 WCD524382 WLZ524382 WVV524382 N589918 JJ589918 TF589918 ADB589918 AMX589918 AWT589918 BGP589918 BQL589918 CAH589918 CKD589918 CTZ589918 DDV589918 DNR589918 DXN589918 EHJ589918 ERF589918 FBB589918 FKX589918 FUT589918 GEP589918 GOL589918 GYH589918 HID589918 HRZ589918 IBV589918 ILR589918 IVN589918 JFJ589918 JPF589918 JZB589918 KIX589918 KST589918 LCP589918 LML589918 LWH589918 MGD589918 MPZ589918 MZV589918 NJR589918 NTN589918 ODJ589918 ONF589918 OXB589918 PGX589918 PQT589918 QAP589918 QKL589918 QUH589918 RED589918 RNZ589918 RXV589918 SHR589918 SRN589918 TBJ589918 TLF589918 TVB589918 UEX589918 UOT589918 UYP589918 VIL589918 VSH589918 WCD589918 WLZ589918 WVV589918 N655454 JJ655454 TF655454 ADB655454 AMX655454 AWT655454 BGP655454 BQL655454 CAH655454 CKD655454 CTZ655454 DDV655454 DNR655454 DXN655454 EHJ655454 ERF655454 FBB655454 FKX655454 FUT655454 GEP655454 GOL655454 GYH655454 HID655454 HRZ655454 IBV655454 ILR655454 IVN655454 JFJ655454 JPF655454 JZB655454 KIX655454 KST655454 LCP655454 LML655454 LWH655454 MGD655454 MPZ655454 MZV655454 NJR655454 NTN655454 ODJ655454 ONF655454 OXB655454 PGX655454 PQT655454 QAP655454 QKL655454 QUH655454 RED655454 RNZ655454 RXV655454 SHR655454 SRN655454 TBJ655454 TLF655454 TVB655454 UEX655454 UOT655454 UYP655454 VIL655454 VSH655454 WCD655454 WLZ655454 WVV655454 N720990 JJ720990 TF720990 ADB720990 AMX720990 AWT720990 BGP720990 BQL720990 CAH720990 CKD720990 CTZ720990 DDV720990 DNR720990 DXN720990 EHJ720990 ERF720990 FBB720990 FKX720990 FUT720990 GEP720990 GOL720990 GYH720990 HID720990 HRZ720990 IBV720990 ILR720990 IVN720990 JFJ720990 JPF720990 JZB720990 KIX720990 KST720990 LCP720990 LML720990 LWH720990 MGD720990 MPZ720990 MZV720990 NJR720990 NTN720990 ODJ720990 ONF720990 OXB720990 PGX720990 PQT720990 QAP720990 QKL720990 QUH720990 RED720990 RNZ720990 RXV720990 SHR720990 SRN720990 TBJ720990 TLF720990 TVB720990 UEX720990 UOT720990 UYP720990 VIL720990 VSH720990 WCD720990 WLZ720990 WVV720990 N786526 JJ786526 TF786526 ADB786526 AMX786526 AWT786526 BGP786526 BQL786526 CAH786526 CKD786526 CTZ786526 DDV786526 DNR786526 DXN786526 EHJ786526 ERF786526 FBB786526 FKX786526 FUT786526 GEP786526 GOL786526 GYH786526 HID786526 HRZ786526 IBV786526 ILR786526 IVN786526 JFJ786526 JPF786526 JZB786526 KIX786526 KST786526 LCP786526 LML786526 LWH786526 MGD786526 MPZ786526 MZV786526 NJR786526 NTN786526 ODJ786526 ONF786526 OXB786526 PGX786526 PQT786526 QAP786526 QKL786526 QUH786526 RED786526 RNZ786526 RXV786526 SHR786526 SRN786526 TBJ786526 TLF786526 TVB786526 UEX786526 UOT786526 UYP786526 VIL786526 VSH786526 WCD786526 WLZ786526 WVV786526 N852062 JJ852062 TF852062 ADB852062 AMX852062 AWT852062 BGP852062 BQL852062 CAH852062 CKD852062 CTZ852062 DDV852062 DNR852062 DXN852062 EHJ852062 ERF852062 FBB852062 FKX852062 FUT852062 GEP852062 GOL852062 GYH852062 HID852062 HRZ852062 IBV852062 ILR852062 IVN852062 JFJ852062 JPF852062 JZB852062 KIX852062 KST852062 LCP852062 LML852062 LWH852062 MGD852062 MPZ852062 MZV852062 NJR852062 NTN852062 ODJ852062 ONF852062 OXB852062 PGX852062 PQT852062 QAP852062 QKL852062 QUH852062 RED852062 RNZ852062 RXV852062 SHR852062 SRN852062 TBJ852062 TLF852062 TVB852062 UEX852062 UOT852062 UYP852062 VIL852062 VSH852062 WCD852062 WLZ852062 WVV852062 N917598 JJ917598 TF917598 ADB917598 AMX917598 AWT917598 BGP917598 BQL917598 CAH917598 CKD917598 CTZ917598 DDV917598 DNR917598 DXN917598 EHJ917598 ERF917598 FBB917598 FKX917598 FUT917598 GEP917598 GOL917598 GYH917598 HID917598 HRZ917598 IBV917598 ILR917598 IVN917598 JFJ917598 JPF917598 JZB917598 KIX917598 KST917598 LCP917598 LML917598 LWH917598 MGD917598 MPZ917598 MZV917598 NJR917598 NTN917598 ODJ917598 ONF917598 OXB917598 PGX917598 PQT917598 QAP917598 QKL917598 QUH917598 RED917598 RNZ917598 RXV917598 SHR917598 SRN917598 TBJ917598 TLF917598 TVB917598 UEX917598 UOT917598 UYP917598 VIL917598 VSH917598 WCD917598 WLZ917598 WVV917598 N983134 JJ983134 TF983134 ADB983134 AMX983134 AWT983134 BGP983134 BQL983134 CAH983134 CKD983134 CTZ983134 DDV983134 DNR983134 DXN983134 EHJ983134 ERF983134 FBB983134 FKX983134 FUT983134 GEP983134 GOL983134 GYH983134 HID983134 HRZ983134 IBV983134 ILR983134 IVN983134 JFJ983134 JPF983134 JZB983134 KIX983134 KST983134 LCP983134 LML983134 LWH983134 MGD983134 MPZ983134 MZV983134 NJR983134 NTN983134 ODJ983134 ONF983134 OXB983134 PGX983134 PQT983134 QAP983134 QKL983134 QUH983134 RED983134 RNZ983134 RXV983134 SHR983134 SRN983134 TBJ983134 TLF983134 TVB983134 UEX983134 UOT983134 UYP983134 VIL983134 VSH983134 WCD983134 WLZ983134 WVV983134" xr:uid="{C38E33BD-4045-4BF3-A9AC-329EF00A986B}">
      <formula1>$AN$64:$AN$66</formula1>
    </dataValidation>
    <dataValidation type="list" allowBlank="1" showInputMessage="1" showErrorMessage="1" sqref="O131:P131 JK131:JL131 TG131:TH131 ADC131:ADD131 AMY131:AMZ131 AWU131:AWV131 BGQ131:BGR131 BQM131:BQN131 CAI131:CAJ131 CKE131:CKF131 CUA131:CUB131 DDW131:DDX131 DNS131:DNT131 DXO131:DXP131 EHK131:EHL131 ERG131:ERH131 FBC131:FBD131 FKY131:FKZ131 FUU131:FUV131 GEQ131:GER131 GOM131:GON131 GYI131:GYJ131 HIE131:HIF131 HSA131:HSB131 IBW131:IBX131 ILS131:ILT131 IVO131:IVP131 JFK131:JFL131 JPG131:JPH131 JZC131:JZD131 KIY131:KIZ131 KSU131:KSV131 LCQ131:LCR131 LMM131:LMN131 LWI131:LWJ131 MGE131:MGF131 MQA131:MQB131 MZW131:MZX131 NJS131:NJT131 NTO131:NTP131 ODK131:ODL131 ONG131:ONH131 OXC131:OXD131 PGY131:PGZ131 PQU131:PQV131 QAQ131:QAR131 QKM131:QKN131 QUI131:QUJ131 REE131:REF131 ROA131:ROB131 RXW131:RXX131 SHS131:SHT131 SRO131:SRP131 TBK131:TBL131 TLG131:TLH131 TVC131:TVD131 UEY131:UEZ131 UOU131:UOV131 UYQ131:UYR131 VIM131:VIN131 VSI131:VSJ131 WCE131:WCF131 WMA131:WMB131 WVW131:WVX131 O65684:P65684 JK65684:JL65684 TG65684:TH65684 ADC65684:ADD65684 AMY65684:AMZ65684 AWU65684:AWV65684 BGQ65684:BGR65684 BQM65684:BQN65684 CAI65684:CAJ65684 CKE65684:CKF65684 CUA65684:CUB65684 DDW65684:DDX65684 DNS65684:DNT65684 DXO65684:DXP65684 EHK65684:EHL65684 ERG65684:ERH65684 FBC65684:FBD65684 FKY65684:FKZ65684 FUU65684:FUV65684 GEQ65684:GER65684 GOM65684:GON65684 GYI65684:GYJ65684 HIE65684:HIF65684 HSA65684:HSB65684 IBW65684:IBX65684 ILS65684:ILT65684 IVO65684:IVP65684 JFK65684:JFL65684 JPG65684:JPH65684 JZC65684:JZD65684 KIY65684:KIZ65684 KSU65684:KSV65684 LCQ65684:LCR65684 LMM65684:LMN65684 LWI65684:LWJ65684 MGE65684:MGF65684 MQA65684:MQB65684 MZW65684:MZX65684 NJS65684:NJT65684 NTO65684:NTP65684 ODK65684:ODL65684 ONG65684:ONH65684 OXC65684:OXD65684 PGY65684:PGZ65684 PQU65684:PQV65684 QAQ65684:QAR65684 QKM65684:QKN65684 QUI65684:QUJ65684 REE65684:REF65684 ROA65684:ROB65684 RXW65684:RXX65684 SHS65684:SHT65684 SRO65684:SRP65684 TBK65684:TBL65684 TLG65684:TLH65684 TVC65684:TVD65684 UEY65684:UEZ65684 UOU65684:UOV65684 UYQ65684:UYR65684 VIM65684:VIN65684 VSI65684:VSJ65684 WCE65684:WCF65684 WMA65684:WMB65684 WVW65684:WVX65684 O131220:P131220 JK131220:JL131220 TG131220:TH131220 ADC131220:ADD131220 AMY131220:AMZ131220 AWU131220:AWV131220 BGQ131220:BGR131220 BQM131220:BQN131220 CAI131220:CAJ131220 CKE131220:CKF131220 CUA131220:CUB131220 DDW131220:DDX131220 DNS131220:DNT131220 DXO131220:DXP131220 EHK131220:EHL131220 ERG131220:ERH131220 FBC131220:FBD131220 FKY131220:FKZ131220 FUU131220:FUV131220 GEQ131220:GER131220 GOM131220:GON131220 GYI131220:GYJ131220 HIE131220:HIF131220 HSA131220:HSB131220 IBW131220:IBX131220 ILS131220:ILT131220 IVO131220:IVP131220 JFK131220:JFL131220 JPG131220:JPH131220 JZC131220:JZD131220 KIY131220:KIZ131220 KSU131220:KSV131220 LCQ131220:LCR131220 LMM131220:LMN131220 LWI131220:LWJ131220 MGE131220:MGF131220 MQA131220:MQB131220 MZW131220:MZX131220 NJS131220:NJT131220 NTO131220:NTP131220 ODK131220:ODL131220 ONG131220:ONH131220 OXC131220:OXD131220 PGY131220:PGZ131220 PQU131220:PQV131220 QAQ131220:QAR131220 QKM131220:QKN131220 QUI131220:QUJ131220 REE131220:REF131220 ROA131220:ROB131220 RXW131220:RXX131220 SHS131220:SHT131220 SRO131220:SRP131220 TBK131220:TBL131220 TLG131220:TLH131220 TVC131220:TVD131220 UEY131220:UEZ131220 UOU131220:UOV131220 UYQ131220:UYR131220 VIM131220:VIN131220 VSI131220:VSJ131220 WCE131220:WCF131220 WMA131220:WMB131220 WVW131220:WVX131220 O196756:P196756 JK196756:JL196756 TG196756:TH196756 ADC196756:ADD196756 AMY196756:AMZ196756 AWU196756:AWV196756 BGQ196756:BGR196756 BQM196756:BQN196756 CAI196756:CAJ196756 CKE196756:CKF196756 CUA196756:CUB196756 DDW196756:DDX196756 DNS196756:DNT196756 DXO196756:DXP196756 EHK196756:EHL196756 ERG196756:ERH196756 FBC196756:FBD196756 FKY196756:FKZ196756 FUU196756:FUV196756 GEQ196756:GER196756 GOM196756:GON196756 GYI196756:GYJ196756 HIE196756:HIF196756 HSA196756:HSB196756 IBW196756:IBX196756 ILS196756:ILT196756 IVO196756:IVP196756 JFK196756:JFL196756 JPG196756:JPH196756 JZC196756:JZD196756 KIY196756:KIZ196756 KSU196756:KSV196756 LCQ196756:LCR196756 LMM196756:LMN196756 LWI196756:LWJ196756 MGE196756:MGF196756 MQA196756:MQB196756 MZW196756:MZX196756 NJS196756:NJT196756 NTO196756:NTP196756 ODK196756:ODL196756 ONG196756:ONH196756 OXC196756:OXD196756 PGY196756:PGZ196756 PQU196756:PQV196756 QAQ196756:QAR196756 QKM196756:QKN196756 QUI196756:QUJ196756 REE196756:REF196756 ROA196756:ROB196756 RXW196756:RXX196756 SHS196756:SHT196756 SRO196756:SRP196756 TBK196756:TBL196756 TLG196756:TLH196756 TVC196756:TVD196756 UEY196756:UEZ196756 UOU196756:UOV196756 UYQ196756:UYR196756 VIM196756:VIN196756 VSI196756:VSJ196756 WCE196756:WCF196756 WMA196756:WMB196756 WVW196756:WVX196756 O262292:P262292 JK262292:JL262292 TG262292:TH262292 ADC262292:ADD262292 AMY262292:AMZ262292 AWU262292:AWV262292 BGQ262292:BGR262292 BQM262292:BQN262292 CAI262292:CAJ262292 CKE262292:CKF262292 CUA262292:CUB262292 DDW262292:DDX262292 DNS262292:DNT262292 DXO262292:DXP262292 EHK262292:EHL262292 ERG262292:ERH262292 FBC262292:FBD262292 FKY262292:FKZ262292 FUU262292:FUV262292 GEQ262292:GER262292 GOM262292:GON262292 GYI262292:GYJ262292 HIE262292:HIF262292 HSA262292:HSB262292 IBW262292:IBX262292 ILS262292:ILT262292 IVO262292:IVP262292 JFK262292:JFL262292 JPG262292:JPH262292 JZC262292:JZD262292 KIY262292:KIZ262292 KSU262292:KSV262292 LCQ262292:LCR262292 LMM262292:LMN262292 LWI262292:LWJ262292 MGE262292:MGF262292 MQA262292:MQB262292 MZW262292:MZX262292 NJS262292:NJT262292 NTO262292:NTP262292 ODK262292:ODL262292 ONG262292:ONH262292 OXC262292:OXD262292 PGY262292:PGZ262292 PQU262292:PQV262292 QAQ262292:QAR262292 QKM262292:QKN262292 QUI262292:QUJ262292 REE262292:REF262292 ROA262292:ROB262292 RXW262292:RXX262292 SHS262292:SHT262292 SRO262292:SRP262292 TBK262292:TBL262292 TLG262292:TLH262292 TVC262292:TVD262292 UEY262292:UEZ262292 UOU262292:UOV262292 UYQ262292:UYR262292 VIM262292:VIN262292 VSI262292:VSJ262292 WCE262292:WCF262292 WMA262292:WMB262292 WVW262292:WVX262292 O327828:P327828 JK327828:JL327828 TG327828:TH327828 ADC327828:ADD327828 AMY327828:AMZ327828 AWU327828:AWV327828 BGQ327828:BGR327828 BQM327828:BQN327828 CAI327828:CAJ327828 CKE327828:CKF327828 CUA327828:CUB327828 DDW327828:DDX327828 DNS327828:DNT327828 DXO327828:DXP327828 EHK327828:EHL327828 ERG327828:ERH327828 FBC327828:FBD327828 FKY327828:FKZ327828 FUU327828:FUV327828 GEQ327828:GER327828 GOM327828:GON327828 GYI327828:GYJ327828 HIE327828:HIF327828 HSA327828:HSB327828 IBW327828:IBX327828 ILS327828:ILT327828 IVO327828:IVP327828 JFK327828:JFL327828 JPG327828:JPH327828 JZC327828:JZD327828 KIY327828:KIZ327828 KSU327828:KSV327828 LCQ327828:LCR327828 LMM327828:LMN327828 LWI327828:LWJ327828 MGE327828:MGF327828 MQA327828:MQB327828 MZW327828:MZX327828 NJS327828:NJT327828 NTO327828:NTP327828 ODK327828:ODL327828 ONG327828:ONH327828 OXC327828:OXD327828 PGY327828:PGZ327828 PQU327828:PQV327828 QAQ327828:QAR327828 QKM327828:QKN327828 QUI327828:QUJ327828 REE327828:REF327828 ROA327828:ROB327828 RXW327828:RXX327828 SHS327828:SHT327828 SRO327828:SRP327828 TBK327828:TBL327828 TLG327828:TLH327828 TVC327828:TVD327828 UEY327828:UEZ327828 UOU327828:UOV327828 UYQ327828:UYR327828 VIM327828:VIN327828 VSI327828:VSJ327828 WCE327828:WCF327828 WMA327828:WMB327828 WVW327828:WVX327828 O393364:P393364 JK393364:JL393364 TG393364:TH393364 ADC393364:ADD393364 AMY393364:AMZ393364 AWU393364:AWV393364 BGQ393364:BGR393364 BQM393364:BQN393364 CAI393364:CAJ393364 CKE393364:CKF393364 CUA393364:CUB393364 DDW393364:DDX393364 DNS393364:DNT393364 DXO393364:DXP393364 EHK393364:EHL393364 ERG393364:ERH393364 FBC393364:FBD393364 FKY393364:FKZ393364 FUU393364:FUV393364 GEQ393364:GER393364 GOM393364:GON393364 GYI393364:GYJ393364 HIE393364:HIF393364 HSA393364:HSB393364 IBW393364:IBX393364 ILS393364:ILT393364 IVO393364:IVP393364 JFK393364:JFL393364 JPG393364:JPH393364 JZC393364:JZD393364 KIY393364:KIZ393364 KSU393364:KSV393364 LCQ393364:LCR393364 LMM393364:LMN393364 LWI393364:LWJ393364 MGE393364:MGF393364 MQA393364:MQB393364 MZW393364:MZX393364 NJS393364:NJT393364 NTO393364:NTP393364 ODK393364:ODL393364 ONG393364:ONH393364 OXC393364:OXD393364 PGY393364:PGZ393364 PQU393364:PQV393364 QAQ393364:QAR393364 QKM393364:QKN393364 QUI393364:QUJ393364 REE393364:REF393364 ROA393364:ROB393364 RXW393364:RXX393364 SHS393364:SHT393364 SRO393364:SRP393364 TBK393364:TBL393364 TLG393364:TLH393364 TVC393364:TVD393364 UEY393364:UEZ393364 UOU393364:UOV393364 UYQ393364:UYR393364 VIM393364:VIN393364 VSI393364:VSJ393364 WCE393364:WCF393364 WMA393364:WMB393364 WVW393364:WVX393364 O458900:P458900 JK458900:JL458900 TG458900:TH458900 ADC458900:ADD458900 AMY458900:AMZ458900 AWU458900:AWV458900 BGQ458900:BGR458900 BQM458900:BQN458900 CAI458900:CAJ458900 CKE458900:CKF458900 CUA458900:CUB458900 DDW458900:DDX458900 DNS458900:DNT458900 DXO458900:DXP458900 EHK458900:EHL458900 ERG458900:ERH458900 FBC458900:FBD458900 FKY458900:FKZ458900 FUU458900:FUV458900 GEQ458900:GER458900 GOM458900:GON458900 GYI458900:GYJ458900 HIE458900:HIF458900 HSA458900:HSB458900 IBW458900:IBX458900 ILS458900:ILT458900 IVO458900:IVP458900 JFK458900:JFL458900 JPG458900:JPH458900 JZC458900:JZD458900 KIY458900:KIZ458900 KSU458900:KSV458900 LCQ458900:LCR458900 LMM458900:LMN458900 LWI458900:LWJ458900 MGE458900:MGF458900 MQA458900:MQB458900 MZW458900:MZX458900 NJS458900:NJT458900 NTO458900:NTP458900 ODK458900:ODL458900 ONG458900:ONH458900 OXC458900:OXD458900 PGY458900:PGZ458900 PQU458900:PQV458900 QAQ458900:QAR458900 QKM458900:QKN458900 QUI458900:QUJ458900 REE458900:REF458900 ROA458900:ROB458900 RXW458900:RXX458900 SHS458900:SHT458900 SRO458900:SRP458900 TBK458900:TBL458900 TLG458900:TLH458900 TVC458900:TVD458900 UEY458900:UEZ458900 UOU458900:UOV458900 UYQ458900:UYR458900 VIM458900:VIN458900 VSI458900:VSJ458900 WCE458900:WCF458900 WMA458900:WMB458900 WVW458900:WVX458900 O524436:P524436 JK524436:JL524436 TG524436:TH524436 ADC524436:ADD524436 AMY524436:AMZ524436 AWU524436:AWV524436 BGQ524436:BGR524436 BQM524436:BQN524436 CAI524436:CAJ524436 CKE524436:CKF524436 CUA524436:CUB524436 DDW524436:DDX524436 DNS524436:DNT524436 DXO524436:DXP524436 EHK524436:EHL524436 ERG524436:ERH524436 FBC524436:FBD524436 FKY524436:FKZ524436 FUU524436:FUV524436 GEQ524436:GER524436 GOM524436:GON524436 GYI524436:GYJ524436 HIE524436:HIF524436 HSA524436:HSB524436 IBW524436:IBX524436 ILS524436:ILT524436 IVO524436:IVP524436 JFK524436:JFL524436 JPG524436:JPH524436 JZC524436:JZD524436 KIY524436:KIZ524436 KSU524436:KSV524436 LCQ524436:LCR524436 LMM524436:LMN524436 LWI524436:LWJ524436 MGE524436:MGF524436 MQA524436:MQB524436 MZW524436:MZX524436 NJS524436:NJT524436 NTO524436:NTP524436 ODK524436:ODL524436 ONG524436:ONH524436 OXC524436:OXD524436 PGY524436:PGZ524436 PQU524436:PQV524436 QAQ524436:QAR524436 QKM524436:QKN524436 QUI524436:QUJ524436 REE524436:REF524436 ROA524436:ROB524436 RXW524436:RXX524436 SHS524436:SHT524436 SRO524436:SRP524436 TBK524436:TBL524436 TLG524436:TLH524436 TVC524436:TVD524436 UEY524436:UEZ524436 UOU524436:UOV524436 UYQ524436:UYR524436 VIM524436:VIN524436 VSI524436:VSJ524436 WCE524436:WCF524436 WMA524436:WMB524436 WVW524436:WVX524436 O589972:P589972 JK589972:JL589972 TG589972:TH589972 ADC589972:ADD589972 AMY589972:AMZ589972 AWU589972:AWV589972 BGQ589972:BGR589972 BQM589972:BQN589972 CAI589972:CAJ589972 CKE589972:CKF589972 CUA589972:CUB589972 DDW589972:DDX589972 DNS589972:DNT589972 DXO589972:DXP589972 EHK589972:EHL589972 ERG589972:ERH589972 FBC589972:FBD589972 FKY589972:FKZ589972 FUU589972:FUV589972 GEQ589972:GER589972 GOM589972:GON589972 GYI589972:GYJ589972 HIE589972:HIF589972 HSA589972:HSB589972 IBW589972:IBX589972 ILS589972:ILT589972 IVO589972:IVP589972 JFK589972:JFL589972 JPG589972:JPH589972 JZC589972:JZD589972 KIY589972:KIZ589972 KSU589972:KSV589972 LCQ589972:LCR589972 LMM589972:LMN589972 LWI589972:LWJ589972 MGE589972:MGF589972 MQA589972:MQB589972 MZW589972:MZX589972 NJS589972:NJT589972 NTO589972:NTP589972 ODK589972:ODL589972 ONG589972:ONH589972 OXC589972:OXD589972 PGY589972:PGZ589972 PQU589972:PQV589972 QAQ589972:QAR589972 QKM589972:QKN589972 QUI589972:QUJ589972 REE589972:REF589972 ROA589972:ROB589972 RXW589972:RXX589972 SHS589972:SHT589972 SRO589972:SRP589972 TBK589972:TBL589972 TLG589972:TLH589972 TVC589972:TVD589972 UEY589972:UEZ589972 UOU589972:UOV589972 UYQ589972:UYR589972 VIM589972:VIN589972 VSI589972:VSJ589972 WCE589972:WCF589972 WMA589972:WMB589972 WVW589972:WVX589972 O655508:P655508 JK655508:JL655508 TG655508:TH655508 ADC655508:ADD655508 AMY655508:AMZ655508 AWU655508:AWV655508 BGQ655508:BGR655508 BQM655508:BQN655508 CAI655508:CAJ655508 CKE655508:CKF655508 CUA655508:CUB655508 DDW655508:DDX655508 DNS655508:DNT655508 DXO655508:DXP655508 EHK655508:EHL655508 ERG655508:ERH655508 FBC655508:FBD655508 FKY655508:FKZ655508 FUU655508:FUV655508 GEQ655508:GER655508 GOM655508:GON655508 GYI655508:GYJ655508 HIE655508:HIF655508 HSA655508:HSB655508 IBW655508:IBX655508 ILS655508:ILT655508 IVO655508:IVP655508 JFK655508:JFL655508 JPG655508:JPH655508 JZC655508:JZD655508 KIY655508:KIZ655508 KSU655508:KSV655508 LCQ655508:LCR655508 LMM655508:LMN655508 LWI655508:LWJ655508 MGE655508:MGF655508 MQA655508:MQB655508 MZW655508:MZX655508 NJS655508:NJT655508 NTO655508:NTP655508 ODK655508:ODL655508 ONG655508:ONH655508 OXC655508:OXD655508 PGY655508:PGZ655508 PQU655508:PQV655508 QAQ655508:QAR655508 QKM655508:QKN655508 QUI655508:QUJ655508 REE655508:REF655508 ROA655508:ROB655508 RXW655508:RXX655508 SHS655508:SHT655508 SRO655508:SRP655508 TBK655508:TBL655508 TLG655508:TLH655508 TVC655508:TVD655508 UEY655508:UEZ655508 UOU655508:UOV655508 UYQ655508:UYR655508 VIM655508:VIN655508 VSI655508:VSJ655508 WCE655508:WCF655508 WMA655508:WMB655508 WVW655508:WVX655508 O721044:P721044 JK721044:JL721044 TG721044:TH721044 ADC721044:ADD721044 AMY721044:AMZ721044 AWU721044:AWV721044 BGQ721044:BGR721044 BQM721044:BQN721044 CAI721044:CAJ721044 CKE721044:CKF721044 CUA721044:CUB721044 DDW721044:DDX721044 DNS721044:DNT721044 DXO721044:DXP721044 EHK721044:EHL721044 ERG721044:ERH721044 FBC721044:FBD721044 FKY721044:FKZ721044 FUU721044:FUV721044 GEQ721044:GER721044 GOM721044:GON721044 GYI721044:GYJ721044 HIE721044:HIF721044 HSA721044:HSB721044 IBW721044:IBX721044 ILS721044:ILT721044 IVO721044:IVP721044 JFK721044:JFL721044 JPG721044:JPH721044 JZC721044:JZD721044 KIY721044:KIZ721044 KSU721044:KSV721044 LCQ721044:LCR721044 LMM721044:LMN721044 LWI721044:LWJ721044 MGE721044:MGF721044 MQA721044:MQB721044 MZW721044:MZX721044 NJS721044:NJT721044 NTO721044:NTP721044 ODK721044:ODL721044 ONG721044:ONH721044 OXC721044:OXD721044 PGY721044:PGZ721044 PQU721044:PQV721044 QAQ721044:QAR721044 QKM721044:QKN721044 QUI721044:QUJ721044 REE721044:REF721044 ROA721044:ROB721044 RXW721044:RXX721044 SHS721044:SHT721044 SRO721044:SRP721044 TBK721044:TBL721044 TLG721044:TLH721044 TVC721044:TVD721044 UEY721044:UEZ721044 UOU721044:UOV721044 UYQ721044:UYR721044 VIM721044:VIN721044 VSI721044:VSJ721044 WCE721044:WCF721044 WMA721044:WMB721044 WVW721044:WVX721044 O786580:P786580 JK786580:JL786580 TG786580:TH786580 ADC786580:ADD786580 AMY786580:AMZ786580 AWU786580:AWV786580 BGQ786580:BGR786580 BQM786580:BQN786580 CAI786580:CAJ786580 CKE786580:CKF786580 CUA786580:CUB786580 DDW786580:DDX786580 DNS786580:DNT786580 DXO786580:DXP786580 EHK786580:EHL786580 ERG786580:ERH786580 FBC786580:FBD786580 FKY786580:FKZ786580 FUU786580:FUV786580 GEQ786580:GER786580 GOM786580:GON786580 GYI786580:GYJ786580 HIE786580:HIF786580 HSA786580:HSB786580 IBW786580:IBX786580 ILS786580:ILT786580 IVO786580:IVP786580 JFK786580:JFL786580 JPG786580:JPH786580 JZC786580:JZD786580 KIY786580:KIZ786580 KSU786580:KSV786580 LCQ786580:LCR786580 LMM786580:LMN786580 LWI786580:LWJ786580 MGE786580:MGF786580 MQA786580:MQB786580 MZW786580:MZX786580 NJS786580:NJT786580 NTO786580:NTP786580 ODK786580:ODL786580 ONG786580:ONH786580 OXC786580:OXD786580 PGY786580:PGZ786580 PQU786580:PQV786580 QAQ786580:QAR786580 QKM786580:QKN786580 QUI786580:QUJ786580 REE786580:REF786580 ROA786580:ROB786580 RXW786580:RXX786580 SHS786580:SHT786580 SRO786580:SRP786580 TBK786580:TBL786580 TLG786580:TLH786580 TVC786580:TVD786580 UEY786580:UEZ786580 UOU786580:UOV786580 UYQ786580:UYR786580 VIM786580:VIN786580 VSI786580:VSJ786580 WCE786580:WCF786580 WMA786580:WMB786580 WVW786580:WVX786580 O852116:P852116 JK852116:JL852116 TG852116:TH852116 ADC852116:ADD852116 AMY852116:AMZ852116 AWU852116:AWV852116 BGQ852116:BGR852116 BQM852116:BQN852116 CAI852116:CAJ852116 CKE852116:CKF852116 CUA852116:CUB852116 DDW852116:DDX852116 DNS852116:DNT852116 DXO852116:DXP852116 EHK852116:EHL852116 ERG852116:ERH852116 FBC852116:FBD852116 FKY852116:FKZ852116 FUU852116:FUV852116 GEQ852116:GER852116 GOM852116:GON852116 GYI852116:GYJ852116 HIE852116:HIF852116 HSA852116:HSB852116 IBW852116:IBX852116 ILS852116:ILT852116 IVO852116:IVP852116 JFK852116:JFL852116 JPG852116:JPH852116 JZC852116:JZD852116 KIY852116:KIZ852116 KSU852116:KSV852116 LCQ852116:LCR852116 LMM852116:LMN852116 LWI852116:LWJ852116 MGE852116:MGF852116 MQA852116:MQB852116 MZW852116:MZX852116 NJS852116:NJT852116 NTO852116:NTP852116 ODK852116:ODL852116 ONG852116:ONH852116 OXC852116:OXD852116 PGY852116:PGZ852116 PQU852116:PQV852116 QAQ852116:QAR852116 QKM852116:QKN852116 QUI852116:QUJ852116 REE852116:REF852116 ROA852116:ROB852116 RXW852116:RXX852116 SHS852116:SHT852116 SRO852116:SRP852116 TBK852116:TBL852116 TLG852116:TLH852116 TVC852116:TVD852116 UEY852116:UEZ852116 UOU852116:UOV852116 UYQ852116:UYR852116 VIM852116:VIN852116 VSI852116:VSJ852116 WCE852116:WCF852116 WMA852116:WMB852116 WVW852116:WVX852116 O917652:P917652 JK917652:JL917652 TG917652:TH917652 ADC917652:ADD917652 AMY917652:AMZ917652 AWU917652:AWV917652 BGQ917652:BGR917652 BQM917652:BQN917652 CAI917652:CAJ917652 CKE917652:CKF917652 CUA917652:CUB917652 DDW917652:DDX917652 DNS917652:DNT917652 DXO917652:DXP917652 EHK917652:EHL917652 ERG917652:ERH917652 FBC917652:FBD917652 FKY917652:FKZ917652 FUU917652:FUV917652 GEQ917652:GER917652 GOM917652:GON917652 GYI917652:GYJ917652 HIE917652:HIF917652 HSA917652:HSB917652 IBW917652:IBX917652 ILS917652:ILT917652 IVO917652:IVP917652 JFK917652:JFL917652 JPG917652:JPH917652 JZC917652:JZD917652 KIY917652:KIZ917652 KSU917652:KSV917652 LCQ917652:LCR917652 LMM917652:LMN917652 LWI917652:LWJ917652 MGE917652:MGF917652 MQA917652:MQB917652 MZW917652:MZX917652 NJS917652:NJT917652 NTO917652:NTP917652 ODK917652:ODL917652 ONG917652:ONH917652 OXC917652:OXD917652 PGY917652:PGZ917652 PQU917652:PQV917652 QAQ917652:QAR917652 QKM917652:QKN917652 QUI917652:QUJ917652 REE917652:REF917652 ROA917652:ROB917652 RXW917652:RXX917652 SHS917652:SHT917652 SRO917652:SRP917652 TBK917652:TBL917652 TLG917652:TLH917652 TVC917652:TVD917652 UEY917652:UEZ917652 UOU917652:UOV917652 UYQ917652:UYR917652 VIM917652:VIN917652 VSI917652:VSJ917652 WCE917652:WCF917652 WMA917652:WMB917652 WVW917652:WVX917652 O983188:P983188 JK983188:JL983188 TG983188:TH983188 ADC983188:ADD983188 AMY983188:AMZ983188 AWU983188:AWV983188 BGQ983188:BGR983188 BQM983188:BQN983188 CAI983188:CAJ983188 CKE983188:CKF983188 CUA983188:CUB983188 DDW983188:DDX983188 DNS983188:DNT983188 DXO983188:DXP983188 EHK983188:EHL983188 ERG983188:ERH983188 FBC983188:FBD983188 FKY983188:FKZ983188 FUU983188:FUV983188 GEQ983188:GER983188 GOM983188:GON983188 GYI983188:GYJ983188 HIE983188:HIF983188 HSA983188:HSB983188 IBW983188:IBX983188 ILS983188:ILT983188 IVO983188:IVP983188 JFK983188:JFL983188 JPG983188:JPH983188 JZC983188:JZD983188 KIY983188:KIZ983188 KSU983188:KSV983188 LCQ983188:LCR983188 LMM983188:LMN983188 LWI983188:LWJ983188 MGE983188:MGF983188 MQA983188:MQB983188 MZW983188:MZX983188 NJS983188:NJT983188 NTO983188:NTP983188 ODK983188:ODL983188 ONG983188:ONH983188 OXC983188:OXD983188 PGY983188:PGZ983188 PQU983188:PQV983188 QAQ983188:QAR983188 QKM983188:QKN983188 QUI983188:QUJ983188 REE983188:REF983188 ROA983188:ROB983188 RXW983188:RXX983188 SHS983188:SHT983188 SRO983188:SRP983188 TBK983188:TBL983188 TLG983188:TLH983188 TVC983188:TVD983188 UEY983188:UEZ983188 UOU983188:UOV983188 UYQ983188:UYR983188 VIM983188:VIN983188 VSI983188:VSJ983188 WCE983188:WCF983188 WMA983188:WMB983188 WVW983188:WVX983188" xr:uid="{75A92076-5866-42ED-BF9F-88AD2EE097D1}">
      <formula1>$AM$131:$AM$133</formula1>
    </dataValidation>
    <dataValidation type="list" allowBlank="1" showInputMessage="1" showErrorMessage="1" sqref="Q165:R165" xr:uid="{84DEA7C8-2F71-49BA-81F9-907ADF54AF02}">
      <formula1>$AB$165</formula1>
    </dataValidation>
  </dataValidations>
  <printOptions horizontalCentered="1"/>
  <pageMargins left="0.23622047244094491" right="0.23622047244094491" top="0.74803149606299213" bottom="0.74803149606299213" header="0.31496062992125984" footer="0.31496062992125984"/>
  <pageSetup paperSize="9" scale="14" orientation="landscape" blackAndWhite="1" errors="blank" r:id="rId1"/>
  <headerFooter alignWithMargins="0"/>
  <rowBreaks count="3" manualBreakCount="3">
    <brk id="56" max="24" man="1"/>
    <brk id="71" max="24" man="1"/>
    <brk id="127" max="2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9AFD1-BC8E-4E5F-91DF-4898B105961D}">
  <sheetPr>
    <tabColor rgb="FFFFC000"/>
    <pageSetUpPr fitToPage="1"/>
  </sheetPr>
  <dimension ref="A1:AN184"/>
  <sheetViews>
    <sheetView tabSelected="1" view="pageBreakPreview" topLeftCell="A150" zoomScale="85" zoomScaleNormal="100" zoomScaleSheetLayoutView="85" workbookViewId="0">
      <selection activeCell="AP161" sqref="AP161"/>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549</v>
      </c>
      <c r="B1" s="298"/>
      <c r="AA1" s="1" t="s">
        <v>370</v>
      </c>
    </row>
    <row r="2" spans="1:29" ht="9" customHeight="1"/>
    <row r="3" spans="1:29" ht="18.75" customHeight="1">
      <c r="A3" s="901" t="s">
        <v>550</v>
      </c>
      <c r="B3" s="901"/>
      <c r="C3" s="901"/>
      <c r="D3" s="901"/>
      <c r="E3" s="901"/>
      <c r="F3" s="901"/>
      <c r="G3" s="901"/>
      <c r="H3" s="901"/>
      <c r="I3" s="901"/>
      <c r="J3" s="901"/>
      <c r="K3" s="901"/>
      <c r="L3" s="901"/>
      <c r="M3" s="901"/>
      <c r="N3" s="901"/>
      <c r="O3" s="901"/>
      <c r="P3" s="901"/>
      <c r="Q3" s="901"/>
      <c r="R3" s="901"/>
      <c r="S3" s="901"/>
      <c r="T3" s="901"/>
      <c r="U3" s="901"/>
      <c r="V3" s="901"/>
      <c r="W3" s="901"/>
      <c r="X3" s="901"/>
      <c r="Y3" s="901"/>
      <c r="AA3" s="1" t="s">
        <v>183</v>
      </c>
    </row>
    <row r="4" spans="1:29" ht="9" customHeight="1"/>
    <row r="5" spans="1:29" ht="18.75" customHeight="1">
      <c r="L5" s="601"/>
      <c r="N5" s="73" t="s">
        <v>372</v>
      </c>
    </row>
    <row r="6" spans="1:29" ht="18.75" customHeight="1">
      <c r="N6" s="1306">
        <f>第4号様式!G9</f>
        <v>0</v>
      </c>
      <c r="O6" s="1306"/>
      <c r="P6" s="1306"/>
      <c r="Q6" s="1306"/>
      <c r="R6" s="1306"/>
      <c r="S6" s="1306"/>
      <c r="T6" s="1306"/>
      <c r="U6" s="1306"/>
      <c r="V6" s="1306"/>
      <c r="W6" s="1306"/>
      <c r="X6" s="1306"/>
      <c r="Y6" s="1306"/>
    </row>
    <row r="7" spans="1:29" ht="18.75" customHeight="1">
      <c r="A7" s="1" t="s">
        <v>373</v>
      </c>
      <c r="I7" s="147"/>
      <c r="J7" s="1" t="s">
        <v>374</v>
      </c>
      <c r="N7" s="599"/>
      <c r="O7" s="599"/>
      <c r="P7" s="599"/>
      <c r="Q7" s="599"/>
      <c r="R7" s="599"/>
      <c r="S7" s="599"/>
      <c r="T7" s="599"/>
      <c r="U7" s="599"/>
      <c r="V7" s="599"/>
      <c r="W7" s="599"/>
      <c r="X7" s="599"/>
      <c r="Y7" s="599"/>
    </row>
    <row r="8" spans="1:29" ht="18.75" customHeight="1">
      <c r="A8" s="1" t="s">
        <v>46</v>
      </c>
      <c r="B8" s="900" t="s">
        <v>375</v>
      </c>
      <c r="C8" s="900"/>
      <c r="D8" s="900"/>
      <c r="E8" s="900"/>
      <c r="F8" s="900"/>
      <c r="G8" s="900"/>
      <c r="H8" s="900"/>
      <c r="I8" s="900"/>
      <c r="J8" s="900"/>
      <c r="K8" s="900"/>
      <c r="L8" s="900"/>
      <c r="M8" s="900"/>
      <c r="N8" s="900"/>
      <c r="O8" s="900"/>
      <c r="P8" s="900"/>
      <c r="Q8" s="900"/>
      <c r="R8" s="900"/>
      <c r="S8" s="900"/>
      <c r="T8" s="900"/>
      <c r="U8" s="900"/>
      <c r="V8" s="900"/>
      <c r="W8" s="900"/>
      <c r="X8" s="900"/>
      <c r="Y8" s="900"/>
    </row>
    <row r="9" spans="1:29" ht="18.75" customHeight="1">
      <c r="B9" s="900"/>
      <c r="C9" s="900"/>
      <c r="D9" s="900"/>
      <c r="E9" s="900"/>
      <c r="F9" s="900"/>
      <c r="G9" s="900"/>
      <c r="H9" s="900"/>
      <c r="I9" s="900"/>
      <c r="J9" s="900"/>
      <c r="K9" s="900"/>
      <c r="L9" s="900"/>
      <c r="M9" s="900"/>
      <c r="N9" s="900"/>
      <c r="O9" s="900"/>
      <c r="P9" s="900"/>
      <c r="Q9" s="900"/>
      <c r="R9" s="900"/>
      <c r="S9" s="900"/>
      <c r="T9" s="900"/>
      <c r="U9" s="900"/>
      <c r="V9" s="900"/>
      <c r="W9" s="900"/>
      <c r="X9" s="900"/>
      <c r="Y9" s="900"/>
    </row>
    <row r="10" spans="1:29" ht="18.75" customHeight="1">
      <c r="N10" s="599"/>
      <c r="O10" s="599"/>
      <c r="P10" s="599"/>
      <c r="Q10" s="599"/>
      <c r="R10" s="599"/>
      <c r="S10" s="599"/>
      <c r="T10" s="599"/>
      <c r="U10" s="599"/>
      <c r="V10" s="599"/>
      <c r="W10" s="599"/>
      <c r="X10" s="599"/>
      <c r="Y10" s="599"/>
    </row>
    <row r="11" spans="1:29" ht="15" customHeight="1">
      <c r="A11" s="1" t="s">
        <v>376</v>
      </c>
    </row>
    <row r="12" spans="1:29" ht="15" customHeight="1">
      <c r="A12" s="1" t="s">
        <v>524</v>
      </c>
      <c r="AC12" s="1" t="s">
        <v>525</v>
      </c>
    </row>
    <row r="13" spans="1:29" ht="15" customHeight="1">
      <c r="B13" s="1283" t="s">
        <v>378</v>
      </c>
      <c r="C13" s="1284"/>
      <c r="D13" s="1284"/>
      <c r="E13" s="1284"/>
      <c r="F13" s="1284"/>
      <c r="G13" s="1284"/>
      <c r="H13" s="1284"/>
      <c r="I13" s="1284"/>
      <c r="J13" s="1284"/>
      <c r="K13" s="1284"/>
      <c r="L13" s="1285"/>
      <c r="M13" s="1289" t="s">
        <v>379</v>
      </c>
      <c r="N13" s="1290"/>
      <c r="O13" s="1290"/>
      <c r="P13" s="1290"/>
      <c r="Q13" s="1290"/>
      <c r="R13" s="1290"/>
      <c r="S13" s="1290"/>
      <c r="T13" s="1290"/>
      <c r="U13" s="1290"/>
      <c r="V13" s="1290"/>
      <c r="W13" s="1290"/>
      <c r="X13" s="1290"/>
      <c r="Y13" s="1291"/>
    </row>
    <row r="14" spans="1:29" ht="15" customHeight="1">
      <c r="B14" s="1286"/>
      <c r="C14" s="1287"/>
      <c r="D14" s="1287"/>
      <c r="E14" s="1287"/>
      <c r="F14" s="1287"/>
      <c r="G14" s="1287"/>
      <c r="H14" s="1287"/>
      <c r="I14" s="1287"/>
      <c r="J14" s="1287"/>
      <c r="K14" s="1287"/>
      <c r="L14" s="1288"/>
      <c r="M14" s="1289" t="s">
        <v>380</v>
      </c>
      <c r="N14" s="1290"/>
      <c r="O14" s="1290"/>
      <c r="P14" s="1291"/>
      <c r="Q14" s="1289" t="s">
        <v>381</v>
      </c>
      <c r="R14" s="1290"/>
      <c r="S14" s="1290"/>
      <c r="T14" s="1291"/>
      <c r="U14" s="1289" t="s">
        <v>382</v>
      </c>
      <c r="V14" s="1290"/>
      <c r="W14" s="1290"/>
      <c r="X14" s="1290"/>
      <c r="Y14" s="1291"/>
    </row>
    <row r="15" spans="1:29" ht="15" customHeight="1">
      <c r="B15" s="74" t="s">
        <v>383</v>
      </c>
      <c r="C15" s="53"/>
      <c r="D15" s="53"/>
      <c r="E15" s="53"/>
      <c r="F15" s="53"/>
      <c r="G15" s="53"/>
      <c r="H15" s="53"/>
      <c r="I15" s="53"/>
      <c r="J15" s="53"/>
      <c r="K15" s="53"/>
      <c r="L15" s="53"/>
      <c r="M15" s="1470">
        <f>'第4号様式別紙2-1（臨床研修（医師）実績報告）'!D8</f>
        <v>0</v>
      </c>
      <c r="N15" s="1471"/>
      <c r="O15" s="1471"/>
      <c r="P15" s="342" t="s">
        <v>384</v>
      </c>
      <c r="Q15" s="1470">
        <f>'第4号様式別紙2-1（臨床研修（医師）実績報告）'!D21</f>
        <v>0</v>
      </c>
      <c r="R15" s="1471"/>
      <c r="S15" s="1471"/>
      <c r="T15" s="23" t="s">
        <v>384</v>
      </c>
      <c r="U15" s="630" t="s">
        <v>385</v>
      </c>
      <c r="V15" s="1305">
        <f>SUM(M15+Q15)</f>
        <v>0</v>
      </c>
      <c r="W15" s="1305"/>
      <c r="X15" s="1305"/>
      <c r="Y15" s="23" t="s">
        <v>386</v>
      </c>
    </row>
    <row r="16" spans="1:29" ht="15" customHeight="1">
      <c r="B16" s="74" t="s">
        <v>387</v>
      </c>
      <c r="C16" s="53"/>
      <c r="D16" s="53"/>
      <c r="E16" s="53"/>
      <c r="F16" s="53"/>
      <c r="G16" s="53"/>
      <c r="H16" s="53"/>
      <c r="I16" s="53"/>
      <c r="J16" s="53"/>
      <c r="K16" s="53"/>
      <c r="L16" s="53"/>
      <c r="M16" s="1470">
        <f>'第4号様式別紙2-1（臨床研修（医師）実績報告）'!E8</f>
        <v>0</v>
      </c>
      <c r="N16" s="1471"/>
      <c r="O16" s="1471"/>
      <c r="P16" s="342" t="s">
        <v>384</v>
      </c>
      <c r="Q16" s="1470">
        <f>'第4号様式別紙2-1（臨床研修（医師）実績報告）'!E21</f>
        <v>0</v>
      </c>
      <c r="R16" s="1471"/>
      <c r="S16" s="1471"/>
      <c r="T16" s="23" t="s">
        <v>384</v>
      </c>
      <c r="U16" s="612"/>
      <c r="V16" s="1305">
        <f>SUM(M16+Q16)</f>
        <v>0</v>
      </c>
      <c r="W16" s="1305"/>
      <c r="X16" s="1305"/>
      <c r="Y16" s="23" t="s">
        <v>386</v>
      </c>
    </row>
    <row r="17" spans="1:25" ht="15" customHeight="1">
      <c r="B17" s="74" t="s">
        <v>388</v>
      </c>
      <c r="C17" s="53"/>
      <c r="D17" s="53"/>
      <c r="E17" s="53"/>
      <c r="F17" s="53"/>
      <c r="G17" s="53"/>
      <c r="H17" s="53"/>
      <c r="I17" s="53"/>
      <c r="J17" s="53"/>
      <c r="K17" s="53"/>
      <c r="L17" s="53"/>
      <c r="M17" s="1307">
        <f>SUM(M15:O16)</f>
        <v>0</v>
      </c>
      <c r="N17" s="1305"/>
      <c r="O17" s="1305"/>
      <c r="P17" s="342" t="s">
        <v>384</v>
      </c>
      <c r="Q17" s="1354">
        <f>SUM(Q15:S16)</f>
        <v>0</v>
      </c>
      <c r="R17" s="1349"/>
      <c r="S17" s="1349"/>
      <c r="T17" s="343" t="s">
        <v>384</v>
      </c>
      <c r="U17" s="344" t="s">
        <v>389</v>
      </c>
      <c r="V17" s="1349">
        <f>SUM(V15:X16)</f>
        <v>0</v>
      </c>
      <c r="W17" s="1349"/>
      <c r="X17" s="1349"/>
      <c r="Y17" s="23" t="s">
        <v>386</v>
      </c>
    </row>
    <row r="18" spans="1:25" ht="12" customHeight="1">
      <c r="B18" s="73" t="s">
        <v>725</v>
      </c>
      <c r="C18" s="92"/>
      <c r="D18" s="92" t="s">
        <v>726</v>
      </c>
      <c r="E18" s="92"/>
      <c r="F18" s="92"/>
      <c r="G18" s="92"/>
      <c r="H18" s="92"/>
      <c r="I18" s="92"/>
      <c r="J18" s="92"/>
      <c r="K18" s="92"/>
      <c r="L18" s="92"/>
      <c r="M18" s="92"/>
      <c r="N18" s="62"/>
      <c r="O18" s="62"/>
      <c r="P18" s="62"/>
      <c r="Q18" s="62"/>
      <c r="R18" s="62"/>
      <c r="S18" s="62"/>
      <c r="T18" s="62"/>
      <c r="U18" s="62"/>
      <c r="V18" s="62"/>
      <c r="W18" s="62"/>
      <c r="X18" s="62"/>
      <c r="Y18" s="62"/>
    </row>
    <row r="19" spans="1:25" ht="24" customHeight="1">
      <c r="B19" s="728" t="s">
        <v>727</v>
      </c>
      <c r="C19" s="729"/>
      <c r="D19" s="1462" t="s">
        <v>728</v>
      </c>
      <c r="E19" s="1462"/>
      <c r="F19" s="1462"/>
      <c r="G19" s="1462"/>
      <c r="H19" s="1462"/>
      <c r="I19" s="1462"/>
      <c r="J19" s="1462"/>
      <c r="K19" s="1462"/>
      <c r="L19" s="1462"/>
      <c r="M19" s="1462"/>
      <c r="N19" s="1462"/>
      <c r="O19" s="1462"/>
      <c r="P19" s="1462"/>
      <c r="Q19" s="1462"/>
      <c r="R19" s="1462"/>
      <c r="S19" s="1462"/>
      <c r="T19" s="1462"/>
      <c r="U19" s="1462"/>
      <c r="V19" s="1462"/>
      <c r="W19" s="1462"/>
      <c r="X19" s="1462"/>
      <c r="Y19" s="1462"/>
    </row>
    <row r="20" spans="1:25" ht="24.75" customHeight="1">
      <c r="B20" s="730" t="s">
        <v>729</v>
      </c>
      <c r="C20"/>
      <c r="D20" s="1463" t="s">
        <v>730</v>
      </c>
      <c r="E20" s="1463"/>
      <c r="F20" s="1463"/>
      <c r="G20" s="1463"/>
      <c r="H20" s="1463"/>
      <c r="I20" s="1463"/>
      <c r="J20" s="1463"/>
      <c r="K20" s="1463"/>
      <c r="L20" s="1463"/>
      <c r="M20" s="1463"/>
      <c r="N20" s="1463"/>
      <c r="O20" s="1463"/>
      <c r="P20" s="1463"/>
      <c r="Q20" s="1463"/>
      <c r="R20" s="1463"/>
      <c r="S20" s="1463"/>
      <c r="T20" s="1463"/>
      <c r="U20" s="1463"/>
      <c r="V20" s="1463"/>
      <c r="W20" s="1463"/>
      <c r="X20" s="1463"/>
      <c r="Y20" s="1463"/>
    </row>
    <row r="21" spans="1:25" ht="12" customHeight="1">
      <c r="B21" s="363"/>
      <c r="C21" s="394"/>
      <c r="D21" s="363"/>
      <c r="E21" s="363"/>
      <c r="F21" s="363"/>
      <c r="G21" s="363"/>
      <c r="H21" s="363"/>
      <c r="I21" s="363"/>
      <c r="J21" s="363"/>
      <c r="K21" s="363"/>
      <c r="L21" s="363"/>
      <c r="M21" s="363"/>
      <c r="N21" s="363"/>
      <c r="O21" s="363"/>
      <c r="P21" s="363"/>
      <c r="Q21" s="363"/>
      <c r="R21" s="363"/>
      <c r="S21" s="363"/>
      <c r="T21" s="363"/>
      <c r="U21" s="363"/>
      <c r="V21" s="363"/>
      <c r="W21" s="363"/>
      <c r="X21" s="363"/>
      <c r="Y21" s="363"/>
    </row>
    <row r="22" spans="1:25" ht="9" customHeight="1"/>
    <row r="23" spans="1:25" ht="15" customHeight="1">
      <c r="A23" s="1" t="s">
        <v>393</v>
      </c>
    </row>
    <row r="24" spans="1:25" ht="15" customHeight="1">
      <c r="B24" s="1" t="s">
        <v>394</v>
      </c>
    </row>
    <row r="25" spans="1:25" ht="15" customHeight="1">
      <c r="B25" s="74" t="s">
        <v>395</v>
      </c>
      <c r="C25" s="75"/>
      <c r="D25" s="75"/>
      <c r="E25" s="75"/>
      <c r="F25" s="75"/>
      <c r="G25" s="75"/>
      <c r="H25" s="75"/>
      <c r="I25" s="76"/>
      <c r="J25" s="1298">
        <f>M17</f>
        <v>0</v>
      </c>
      <c r="K25" s="1299"/>
      <c r="L25" s="1299"/>
      <c r="M25" s="1299"/>
      <c r="N25" s="57" t="s">
        <v>386</v>
      </c>
      <c r="O25" s="74" t="s">
        <v>396</v>
      </c>
      <c r="P25" s="53"/>
      <c r="Q25" s="53"/>
      <c r="R25" s="57"/>
      <c r="S25" s="609" t="s">
        <v>397</v>
      </c>
      <c r="T25" s="1344">
        <f>ROUND(J25/12,3)</f>
        <v>0</v>
      </c>
      <c r="U25" s="1344"/>
      <c r="V25" s="1344"/>
      <c r="W25" s="1344"/>
      <c r="X25" s="1344"/>
      <c r="Y25" s="57" t="s">
        <v>386</v>
      </c>
    </row>
    <row r="26" spans="1:25" ht="15" customHeight="1">
      <c r="B26" s="74" t="s">
        <v>398</v>
      </c>
      <c r="C26" s="75"/>
      <c r="D26" s="75"/>
      <c r="E26" s="75"/>
      <c r="F26" s="75"/>
      <c r="G26" s="75"/>
      <c r="H26" s="75"/>
      <c r="I26" s="76"/>
      <c r="J26" s="1298">
        <f>Q17</f>
        <v>0</v>
      </c>
      <c r="K26" s="1299"/>
      <c r="L26" s="1299"/>
      <c r="M26" s="1299"/>
      <c r="N26" s="57" t="s">
        <v>386</v>
      </c>
      <c r="O26" s="74" t="s">
        <v>396</v>
      </c>
      <c r="P26" s="53"/>
      <c r="Q26" s="53"/>
      <c r="R26" s="57"/>
      <c r="S26" s="609" t="s">
        <v>399</v>
      </c>
      <c r="T26" s="1344">
        <f>ROUND(J26/12,3)</f>
        <v>0</v>
      </c>
      <c r="U26" s="1344"/>
      <c r="V26" s="1344"/>
      <c r="W26" s="1344"/>
      <c r="X26" s="1344"/>
      <c r="Y26" s="57" t="s">
        <v>386</v>
      </c>
    </row>
    <row r="27" spans="1:25" ht="15" customHeight="1">
      <c r="B27" s="79"/>
      <c r="C27" s="79"/>
      <c r="D27" s="79"/>
      <c r="E27" s="79"/>
      <c r="F27" s="80"/>
      <c r="G27" s="80"/>
      <c r="H27" s="62"/>
      <c r="I27" s="79"/>
      <c r="J27" s="79"/>
      <c r="K27" s="79"/>
      <c r="L27" s="79"/>
      <c r="M27" s="74"/>
      <c r="N27" s="53"/>
      <c r="O27" s="53"/>
      <c r="P27" s="53" t="s">
        <v>382</v>
      </c>
      <c r="Q27" s="610"/>
      <c r="R27" s="630"/>
      <c r="S27" s="610"/>
      <c r="T27" s="152"/>
      <c r="U27" s="1352">
        <f>SUM(T25:X26)</f>
        <v>0</v>
      </c>
      <c r="V27" s="1469"/>
      <c r="W27" s="1469"/>
      <c r="X27" s="1469"/>
      <c r="Y27" s="57" t="s">
        <v>386</v>
      </c>
    </row>
    <row r="28" spans="1:25" ht="15" customHeight="1">
      <c r="B28" s="599"/>
      <c r="C28" s="599"/>
      <c r="D28" s="599"/>
      <c r="E28" s="599"/>
      <c r="F28" s="82"/>
      <c r="G28" s="82"/>
      <c r="I28" s="599"/>
      <c r="J28" s="599"/>
      <c r="K28" s="599"/>
      <c r="L28" s="599"/>
      <c r="M28" s="74" t="s">
        <v>400</v>
      </c>
      <c r="N28" s="53"/>
      <c r="O28" s="53"/>
      <c r="P28" s="53"/>
      <c r="Q28" s="610"/>
      <c r="R28" s="630"/>
      <c r="S28" s="610"/>
      <c r="T28" s="609" t="s">
        <v>401</v>
      </c>
      <c r="U28" s="1353">
        <f>ROUND(IF(T25=0,IF(J26=0,0,T26),IF(J26=0,T25,(T25+T26)/2)),0)</f>
        <v>0</v>
      </c>
      <c r="V28" s="1468"/>
      <c r="W28" s="1468"/>
      <c r="X28" s="1468"/>
      <c r="Y28" s="57" t="s">
        <v>384</v>
      </c>
    </row>
    <row r="29" spans="1:25" ht="9" customHeight="1"/>
    <row r="30" spans="1:25" ht="15" customHeight="1">
      <c r="B30" s="1" t="s">
        <v>402</v>
      </c>
      <c r="T30" s="599"/>
    </row>
    <row r="31" spans="1:25" ht="15" customHeight="1">
      <c r="B31" s="74" t="s">
        <v>395</v>
      </c>
      <c r="C31" s="75"/>
      <c r="D31" s="75"/>
      <c r="E31" s="75"/>
      <c r="F31" s="75"/>
      <c r="G31" s="75"/>
      <c r="H31" s="75"/>
      <c r="I31" s="76"/>
      <c r="J31" s="1467">
        <f>M15</f>
        <v>0</v>
      </c>
      <c r="K31" s="1468"/>
      <c r="L31" s="1468"/>
      <c r="M31" s="1468"/>
      <c r="N31" s="57" t="s">
        <v>386</v>
      </c>
      <c r="O31" s="74" t="s">
        <v>396</v>
      </c>
      <c r="P31" s="53"/>
      <c r="Q31" s="53"/>
      <c r="R31" s="57"/>
      <c r="S31" s="609" t="s">
        <v>403</v>
      </c>
      <c r="T31" s="1344">
        <f>ROUND(J31/12,3)</f>
        <v>0</v>
      </c>
      <c r="U31" s="1344"/>
      <c r="V31" s="1344"/>
      <c r="W31" s="1344"/>
      <c r="X31" s="1344"/>
      <c r="Y31" s="57" t="s">
        <v>386</v>
      </c>
    </row>
    <row r="32" spans="1:25" ht="15" customHeight="1">
      <c r="B32" s="74" t="s">
        <v>398</v>
      </c>
      <c r="C32" s="75"/>
      <c r="D32" s="75"/>
      <c r="E32" s="75"/>
      <c r="F32" s="75"/>
      <c r="G32" s="75"/>
      <c r="H32" s="75"/>
      <c r="I32" s="76"/>
      <c r="J32" s="1467">
        <f>Q15</f>
        <v>0</v>
      </c>
      <c r="K32" s="1468"/>
      <c r="L32" s="1468"/>
      <c r="M32" s="1468"/>
      <c r="N32" s="57" t="s">
        <v>386</v>
      </c>
      <c r="O32" s="74" t="s">
        <v>396</v>
      </c>
      <c r="P32" s="53"/>
      <c r="Q32" s="53"/>
      <c r="R32" s="57"/>
      <c r="S32" s="609" t="s">
        <v>404</v>
      </c>
      <c r="T32" s="1344">
        <f>ROUND(J32/12,3)</f>
        <v>0</v>
      </c>
      <c r="U32" s="1344"/>
      <c r="V32" s="1344"/>
      <c r="W32" s="1344"/>
      <c r="X32" s="1344"/>
      <c r="Y32" s="57" t="s">
        <v>386</v>
      </c>
    </row>
    <row r="33" spans="1:34" ht="12" customHeight="1">
      <c r="B33" s="1295" t="s">
        <v>405</v>
      </c>
      <c r="C33" s="1295"/>
      <c r="D33" s="1295"/>
      <c r="E33" s="1295"/>
      <c r="F33" s="1295"/>
      <c r="G33" s="1295"/>
      <c r="H33" s="1295"/>
      <c r="I33" s="1295"/>
      <c r="J33" s="1295"/>
      <c r="K33" s="1295"/>
      <c r="L33" s="1295"/>
      <c r="M33" s="1295"/>
      <c r="N33" s="1295"/>
      <c r="O33" s="1295"/>
      <c r="P33" s="1295"/>
      <c r="Q33" s="1295"/>
      <c r="R33" s="1295"/>
      <c r="S33" s="1295"/>
      <c r="T33" s="1295"/>
      <c r="U33" s="1295"/>
      <c r="V33" s="1295"/>
      <c r="W33" s="1295"/>
      <c r="X33" s="1295"/>
      <c r="Y33" s="1295"/>
    </row>
    <row r="34" spans="1:34" ht="12" customHeight="1">
      <c r="B34" s="1153"/>
      <c r="C34" s="1153"/>
      <c r="D34" s="1153"/>
      <c r="E34" s="1153"/>
      <c r="F34" s="1153"/>
      <c r="G34" s="1153"/>
      <c r="H34" s="1153"/>
      <c r="I34" s="1153"/>
      <c r="J34" s="1153"/>
      <c r="K34" s="1153"/>
      <c r="L34" s="1153"/>
      <c r="M34" s="1153"/>
      <c r="N34" s="1153"/>
      <c r="O34" s="1153"/>
      <c r="P34" s="1153"/>
      <c r="Q34" s="1153"/>
      <c r="R34" s="1153"/>
      <c r="S34" s="1153"/>
      <c r="T34" s="1153"/>
      <c r="U34" s="1153"/>
      <c r="V34" s="1153"/>
      <c r="W34" s="1153"/>
      <c r="X34" s="1153"/>
      <c r="Y34" s="1153"/>
    </row>
    <row r="35" spans="1:34" ht="12" customHeight="1">
      <c r="B35" s="1296" t="s">
        <v>406</v>
      </c>
      <c r="C35" s="1296"/>
      <c r="D35" s="1296"/>
      <c r="E35" s="1296"/>
      <c r="F35" s="1296"/>
      <c r="G35" s="1296"/>
      <c r="H35" s="1296"/>
      <c r="I35" s="1296"/>
      <c r="J35" s="1296"/>
      <c r="K35" s="1296"/>
      <c r="L35" s="1296"/>
      <c r="M35" s="1296"/>
      <c r="N35" s="1296"/>
      <c r="O35" s="1296"/>
      <c r="P35" s="1296"/>
      <c r="Q35" s="1296"/>
      <c r="R35" s="1296"/>
      <c r="S35" s="1296"/>
      <c r="T35" s="1296"/>
      <c r="U35" s="1296"/>
      <c r="V35" s="1296"/>
      <c r="W35" s="1296"/>
      <c r="X35" s="1296"/>
      <c r="Y35" s="1296"/>
    </row>
    <row r="36" spans="1:34" ht="12" customHeight="1">
      <c r="B36" s="1297"/>
      <c r="C36" s="1297"/>
      <c r="D36" s="1297"/>
      <c r="E36" s="1297"/>
      <c r="F36" s="1297"/>
      <c r="G36" s="1297"/>
      <c r="H36" s="1297"/>
      <c r="I36" s="1297"/>
      <c r="J36" s="1297"/>
      <c r="K36" s="1297"/>
      <c r="L36" s="1297"/>
      <c r="M36" s="1297"/>
      <c r="N36" s="1297"/>
      <c r="O36" s="1297"/>
      <c r="P36" s="1297"/>
      <c r="Q36" s="1297"/>
      <c r="R36" s="1297"/>
      <c r="S36" s="1297"/>
      <c r="T36" s="1297"/>
      <c r="U36" s="1297"/>
      <c r="V36" s="1297"/>
      <c r="W36" s="1297"/>
      <c r="X36" s="1297"/>
      <c r="Y36" s="1297"/>
    </row>
    <row r="37" spans="1:34" ht="9" customHeight="1">
      <c r="A37" s="73"/>
    </row>
    <row r="38" spans="1:34" ht="15" customHeight="1">
      <c r="A38" s="1" t="s">
        <v>407</v>
      </c>
      <c r="AH38" s="1" t="b">
        <f>IF('第4号様式別紙2-1（臨床研修（医師）実績報告）附表 A2'!AI17="入力不可",FALSE,TRUE)</f>
        <v>1</v>
      </c>
    </row>
    <row r="39" spans="1:34" ht="15" customHeight="1">
      <c r="B39" s="74" t="s">
        <v>408</v>
      </c>
      <c r="C39" s="75"/>
      <c r="D39" s="75"/>
      <c r="E39" s="75"/>
      <c r="F39" s="75"/>
      <c r="G39" s="75"/>
      <c r="H39" s="75"/>
      <c r="I39" s="76"/>
      <c r="J39" s="1274"/>
      <c r="K39" s="1275"/>
      <c r="L39" s="1275"/>
      <c r="M39" s="1275"/>
      <c r="N39" s="57" t="s">
        <v>386</v>
      </c>
      <c r="O39" s="77" t="s">
        <v>409</v>
      </c>
      <c r="P39" s="53"/>
      <c r="Q39" s="53"/>
      <c r="R39" s="53"/>
      <c r="S39" s="611"/>
      <c r="T39" s="345"/>
      <c r="U39" s="1347"/>
      <c r="V39" s="1348"/>
      <c r="W39" s="1348"/>
      <c r="X39" s="1348"/>
      <c r="Y39" s="57" t="s">
        <v>386</v>
      </c>
    </row>
    <row r="40" spans="1:34" ht="15" customHeight="1">
      <c r="B40" s="74" t="s">
        <v>410</v>
      </c>
      <c r="C40" s="75"/>
      <c r="D40" s="75"/>
      <c r="E40" s="75"/>
      <c r="F40" s="75"/>
      <c r="G40" s="75"/>
      <c r="H40" s="75"/>
      <c r="I40" s="76"/>
      <c r="J40" s="1274"/>
      <c r="K40" s="1275"/>
      <c r="L40" s="1275"/>
      <c r="M40" s="1275"/>
      <c r="N40" s="57" t="s">
        <v>386</v>
      </c>
      <c r="O40" s="77" t="s">
        <v>411</v>
      </c>
      <c r="P40" s="53"/>
      <c r="Q40" s="53"/>
      <c r="R40" s="53"/>
      <c r="S40" s="611"/>
      <c r="T40" s="345"/>
      <c r="U40" s="1347"/>
      <c r="V40" s="1348"/>
      <c r="W40" s="1348"/>
      <c r="X40" s="1348"/>
      <c r="Y40" s="57" t="s">
        <v>386</v>
      </c>
    </row>
    <row r="41" spans="1:34" ht="15" customHeight="1">
      <c r="B41" s="79"/>
      <c r="C41" s="79"/>
      <c r="D41" s="79"/>
      <c r="E41" s="79"/>
      <c r="F41" s="80"/>
      <c r="G41" s="80"/>
      <c r="H41" s="62"/>
      <c r="I41" s="79"/>
      <c r="J41" s="79"/>
      <c r="K41" s="79"/>
      <c r="L41" s="79"/>
      <c r="M41" s="74"/>
      <c r="N41" s="53"/>
      <c r="O41" s="53"/>
      <c r="P41" s="53" t="s">
        <v>382</v>
      </c>
      <c r="Q41" s="610"/>
      <c r="R41" s="630"/>
      <c r="S41" s="610"/>
      <c r="T41" s="81"/>
      <c r="U41" s="1350">
        <f>SUM(U39:X40)</f>
        <v>0</v>
      </c>
      <c r="V41" s="1465"/>
      <c r="W41" s="1465"/>
      <c r="X41" s="1465"/>
      <c r="Y41" s="57" t="s">
        <v>386</v>
      </c>
    </row>
    <row r="42" spans="1:34" ht="15" customHeight="1">
      <c r="B42" s="599"/>
      <c r="C42" s="599"/>
      <c r="D42" s="599"/>
      <c r="E42" s="599"/>
      <c r="F42" s="82"/>
      <c r="G42" s="82"/>
      <c r="I42" s="599"/>
      <c r="J42" s="599"/>
      <c r="K42" s="599"/>
      <c r="L42" s="599"/>
      <c r="M42" s="83" t="s">
        <v>412</v>
      </c>
      <c r="N42" s="53"/>
      <c r="O42" s="53"/>
      <c r="P42" s="53"/>
      <c r="Q42" s="610"/>
      <c r="R42" s="630"/>
      <c r="S42" s="610"/>
      <c r="T42" s="611"/>
      <c r="U42" s="1351" t="e">
        <f>ROUNDDOWN(U41/(J39+J40),3)</f>
        <v>#DIV/0!</v>
      </c>
      <c r="V42" s="1466"/>
      <c r="W42" s="1466"/>
      <c r="X42" s="1466"/>
      <c r="Y42" s="57"/>
    </row>
    <row r="43" spans="1:34" ht="6" customHeight="1">
      <c r="B43" s="599"/>
      <c r="C43" s="599"/>
      <c r="D43" s="599"/>
      <c r="E43" s="599"/>
      <c r="F43" s="82"/>
      <c r="G43" s="82"/>
      <c r="I43" s="599"/>
      <c r="J43" s="599"/>
      <c r="K43" s="599"/>
      <c r="L43" s="599"/>
      <c r="M43" s="12"/>
      <c r="Q43" s="599"/>
      <c r="R43" s="576"/>
      <c r="S43" s="599"/>
      <c r="T43" s="599"/>
      <c r="U43" s="346"/>
      <c r="V43" s="85"/>
      <c r="W43" s="85"/>
      <c r="X43" s="85"/>
    </row>
    <row r="44" spans="1:34" ht="12" customHeight="1">
      <c r="B44" s="1282" t="s">
        <v>413</v>
      </c>
      <c r="C44" s="1282"/>
      <c r="D44" s="1282"/>
      <c r="E44" s="1282"/>
      <c r="F44" s="1282"/>
      <c r="G44" s="1282"/>
      <c r="H44" s="1282"/>
      <c r="I44" s="1282"/>
      <c r="J44" s="1282"/>
      <c r="K44" s="1282"/>
      <c r="L44" s="1282"/>
      <c r="M44" s="1282"/>
      <c r="N44" s="1282"/>
      <c r="O44" s="1282"/>
      <c r="P44" s="1282"/>
      <c r="Q44" s="1282"/>
      <c r="R44" s="1282"/>
      <c r="S44" s="1282"/>
      <c r="T44" s="1282"/>
      <c r="U44" s="1282"/>
      <c r="V44" s="1282"/>
      <c r="W44" s="1282"/>
      <c r="X44" s="1282"/>
      <c r="Y44" s="1282"/>
    </row>
    <row r="45" spans="1:34" ht="12" customHeight="1">
      <c r="B45" s="608"/>
      <c r="C45" s="608"/>
      <c r="D45" s="608"/>
      <c r="E45" s="608"/>
      <c r="F45" s="608"/>
      <c r="G45" s="608"/>
      <c r="H45" s="608"/>
      <c r="I45" s="608"/>
      <c r="J45" s="608"/>
      <c r="K45" s="608"/>
      <c r="L45" s="608"/>
      <c r="M45" s="608"/>
      <c r="N45" s="608"/>
      <c r="O45" s="608"/>
      <c r="P45" s="608"/>
      <c r="Q45" s="608"/>
      <c r="R45" s="608"/>
      <c r="S45" s="608"/>
      <c r="T45" s="608"/>
      <c r="U45" s="608"/>
      <c r="V45" s="608"/>
      <c r="W45" s="608"/>
      <c r="X45" s="608"/>
      <c r="Y45" s="608"/>
    </row>
    <row r="46" spans="1:34" ht="15" customHeight="1">
      <c r="A46" s="1" t="s">
        <v>414</v>
      </c>
    </row>
    <row r="47" spans="1:34" ht="15" customHeight="1">
      <c r="B47" s="1341" t="s">
        <v>380</v>
      </c>
      <c r="C47" s="1342"/>
      <c r="D47" s="1342"/>
      <c r="E47" s="1343"/>
      <c r="F47" s="1341" t="s">
        <v>381</v>
      </c>
      <c r="G47" s="1342"/>
      <c r="H47" s="1342"/>
      <c r="I47" s="1343"/>
      <c r="J47" s="1341" t="s">
        <v>382</v>
      </c>
      <c r="K47" s="1342"/>
      <c r="L47" s="1342"/>
      <c r="M47" s="1342"/>
      <c r="N47" s="1343"/>
      <c r="O47" s="492"/>
      <c r="P47" s="363"/>
      <c r="Q47" s="363"/>
      <c r="R47" s="363"/>
      <c r="S47" s="363"/>
      <c r="T47" s="363"/>
      <c r="U47" s="363"/>
      <c r="V47" s="363"/>
      <c r="W47" s="363"/>
      <c r="X47" s="363"/>
      <c r="Y47" s="363"/>
    </row>
    <row r="48" spans="1:34" ht="15" customHeight="1">
      <c r="B48" s="1336"/>
      <c r="C48" s="1337"/>
      <c r="D48" s="1337"/>
      <c r="E48" s="495" t="s">
        <v>384</v>
      </c>
      <c r="F48" s="1336"/>
      <c r="G48" s="1337"/>
      <c r="H48" s="1337"/>
      <c r="I48" s="496" t="s">
        <v>384</v>
      </c>
      <c r="J48" s="497" t="s">
        <v>416</v>
      </c>
      <c r="K48" s="1338">
        <f>B48+F48</f>
        <v>0</v>
      </c>
      <c r="L48" s="1338"/>
      <c r="M48" s="1338"/>
      <c r="N48" s="496" t="s">
        <v>384</v>
      </c>
      <c r="O48" s="492"/>
      <c r="P48" s="363"/>
      <c r="Q48" s="363"/>
      <c r="R48" s="363"/>
      <c r="S48" s="363"/>
      <c r="T48" s="363"/>
      <c r="U48" s="363"/>
      <c r="V48" s="363"/>
      <c r="W48" s="363"/>
      <c r="X48" s="363"/>
      <c r="Y48" s="363"/>
    </row>
    <row r="49" spans="1:40" ht="12" customHeight="1">
      <c r="B49" s="73" t="s">
        <v>725</v>
      </c>
      <c r="C49" s="92"/>
      <c r="D49" s="92" t="s">
        <v>733</v>
      </c>
      <c r="E49" s="92"/>
      <c r="F49" s="92"/>
      <c r="G49" s="92"/>
      <c r="H49" s="92"/>
      <c r="I49" s="92"/>
      <c r="J49" s="92"/>
      <c r="K49" s="92"/>
      <c r="L49" s="92"/>
      <c r="M49" s="92"/>
      <c r="N49" s="62"/>
      <c r="O49" s="62"/>
      <c r="P49" s="62"/>
      <c r="Q49" s="62"/>
      <c r="R49" s="62"/>
      <c r="S49" s="62"/>
      <c r="T49" s="62"/>
      <c r="U49" s="62"/>
      <c r="V49" s="62"/>
      <c r="W49" s="62"/>
      <c r="X49" s="62"/>
      <c r="Y49" s="62"/>
    </row>
    <row r="50" spans="1:40" ht="23.25" customHeight="1">
      <c r="B50" s="728" t="s">
        <v>727</v>
      </c>
      <c r="C50" s="729"/>
      <c r="D50" s="1462" t="s">
        <v>728</v>
      </c>
      <c r="E50" s="1462"/>
      <c r="F50" s="1462"/>
      <c r="G50" s="1462"/>
      <c r="H50" s="1462"/>
      <c r="I50" s="1462"/>
      <c r="J50" s="1462"/>
      <c r="K50" s="1462"/>
      <c r="L50" s="1462"/>
      <c r="M50" s="1462"/>
      <c r="N50" s="1462"/>
      <c r="O50" s="1462"/>
      <c r="P50" s="1462"/>
      <c r="Q50" s="1462"/>
      <c r="R50" s="1462"/>
      <c r="S50" s="1462"/>
      <c r="T50" s="1462"/>
      <c r="U50" s="1462"/>
      <c r="V50" s="1462"/>
      <c r="W50" s="1462"/>
      <c r="X50" s="1462"/>
      <c r="Y50" s="1462"/>
    </row>
    <row r="51" spans="1:40" ht="22.5" customHeight="1">
      <c r="B51" s="730" t="s">
        <v>729</v>
      </c>
      <c r="C51"/>
      <c r="D51" s="1463" t="s">
        <v>730</v>
      </c>
      <c r="E51" s="1463"/>
      <c r="F51" s="1463"/>
      <c r="G51" s="1463"/>
      <c r="H51" s="1463"/>
      <c r="I51" s="1463"/>
      <c r="J51" s="1463"/>
      <c r="K51" s="1463"/>
      <c r="L51" s="1463"/>
      <c r="M51" s="1463"/>
      <c r="N51" s="1463"/>
      <c r="O51" s="1463"/>
      <c r="P51" s="1463"/>
      <c r="Q51" s="1463"/>
      <c r="R51" s="1463"/>
      <c r="S51" s="1463"/>
      <c r="T51" s="1463"/>
      <c r="U51" s="1463"/>
      <c r="V51" s="1463"/>
      <c r="W51" s="1463"/>
      <c r="X51" s="1463"/>
      <c r="Y51" s="1463"/>
    </row>
    <row r="52" spans="1:40" ht="12" customHeight="1">
      <c r="B52" s="363"/>
      <c r="C52" s="394"/>
      <c r="D52" s="363"/>
      <c r="E52" s="363"/>
      <c r="F52" s="363"/>
      <c r="G52" s="363"/>
      <c r="H52" s="363"/>
      <c r="I52" s="363"/>
      <c r="J52" s="363"/>
      <c r="K52" s="363"/>
      <c r="L52" s="363"/>
      <c r="M52" s="363"/>
      <c r="N52" s="363"/>
      <c r="O52" s="363"/>
      <c r="P52" s="363"/>
      <c r="Q52" s="363"/>
      <c r="R52" s="363"/>
      <c r="S52" s="363"/>
      <c r="T52" s="363"/>
      <c r="U52" s="363"/>
      <c r="V52" s="363"/>
      <c r="W52" s="363"/>
      <c r="X52" s="363"/>
      <c r="Y52" s="363"/>
    </row>
    <row r="53" spans="1:40" ht="12" customHeight="1">
      <c r="C53" s="73"/>
    </row>
    <row r="54" spans="1:40" ht="15" customHeight="1">
      <c r="A54" s="1" t="s">
        <v>529</v>
      </c>
    </row>
    <row r="55" spans="1:40" ht="15" customHeight="1">
      <c r="P55" s="600"/>
      <c r="Q55" s="1260" t="s">
        <v>418</v>
      </c>
      <c r="R55" s="1261"/>
      <c r="S55" s="1262"/>
      <c r="T55" s="609" t="s">
        <v>419</v>
      </c>
      <c r="U55" s="1464">
        <f>'第4号様式別紙2-2（臨床研修（医師）実績報告）'!F34</f>
        <v>0</v>
      </c>
      <c r="V55" s="1464"/>
      <c r="W55" s="1464"/>
      <c r="X55" s="1464"/>
      <c r="Y55" s="57" t="s">
        <v>420</v>
      </c>
    </row>
    <row r="56" spans="1:40" ht="15" customHeight="1">
      <c r="Q56" s="599"/>
      <c r="R56" s="599"/>
      <c r="S56" s="599"/>
      <c r="T56" s="599"/>
    </row>
    <row r="57" spans="1:40" ht="15" customHeight="1">
      <c r="A57" s="1" t="s">
        <v>421</v>
      </c>
      <c r="V57" s="1264" t="s">
        <v>422</v>
      </c>
      <c r="W57" s="1264"/>
      <c r="X57" s="1264" t="s">
        <v>423</v>
      </c>
      <c r="Y57" s="1264"/>
    </row>
    <row r="58" spans="1:40" ht="15" customHeight="1">
      <c r="V58" s="1264"/>
      <c r="W58" s="1264"/>
      <c r="X58" s="1264"/>
      <c r="Y58" s="1264"/>
    </row>
    <row r="59" spans="1:40" ht="12" customHeight="1">
      <c r="B59" s="1251" t="s">
        <v>424</v>
      </c>
      <c r="C59" s="1265" t="s">
        <v>425</v>
      </c>
      <c r="D59" s="1265"/>
      <c r="E59" s="1265"/>
      <c r="F59" s="1265"/>
      <c r="G59" s="1265"/>
      <c r="H59" s="1265"/>
      <c r="I59" s="1265"/>
      <c r="J59" s="1265"/>
      <c r="K59" s="1265"/>
      <c r="L59" s="1265"/>
      <c r="M59" s="1265"/>
      <c r="N59" s="1265"/>
      <c r="O59" s="1265"/>
      <c r="P59" s="1265"/>
      <c r="Q59" s="1265"/>
      <c r="R59" s="1265"/>
      <c r="S59" s="1265"/>
      <c r="T59" s="1265"/>
      <c r="U59" s="1265"/>
      <c r="V59" s="1253"/>
      <c r="W59" s="1254"/>
      <c r="X59" s="1253"/>
      <c r="Y59" s="1254"/>
    </row>
    <row r="60" spans="1:40" ht="12" customHeight="1">
      <c r="B60" s="1251"/>
      <c r="C60" s="1265"/>
      <c r="D60" s="1265"/>
      <c r="E60" s="1265"/>
      <c r="F60" s="1265"/>
      <c r="G60" s="1265"/>
      <c r="H60" s="1265"/>
      <c r="I60" s="1265"/>
      <c r="J60" s="1265"/>
      <c r="K60" s="1265"/>
      <c r="L60" s="1265"/>
      <c r="M60" s="1265"/>
      <c r="N60" s="1265"/>
      <c r="O60" s="1265"/>
      <c r="P60" s="1265"/>
      <c r="Q60" s="1265"/>
      <c r="R60" s="1265"/>
      <c r="S60" s="1265"/>
      <c r="T60" s="1265"/>
      <c r="U60" s="1265"/>
      <c r="V60" s="1255"/>
      <c r="W60" s="1256"/>
      <c r="X60" s="1255"/>
      <c r="Y60" s="1256"/>
    </row>
    <row r="61" spans="1:40" ht="12" customHeight="1">
      <c r="B61" s="1251" t="s">
        <v>426</v>
      </c>
      <c r="C61" s="899" t="s">
        <v>427</v>
      </c>
      <c r="D61" s="899"/>
      <c r="E61" s="899"/>
      <c r="F61" s="899"/>
      <c r="G61" s="899"/>
      <c r="H61" s="899"/>
      <c r="I61" s="899"/>
      <c r="J61" s="899"/>
      <c r="K61" s="899"/>
      <c r="L61" s="899"/>
      <c r="M61" s="899"/>
      <c r="N61" s="899"/>
      <c r="O61" s="899"/>
      <c r="P61" s="899"/>
      <c r="Q61" s="899"/>
      <c r="R61" s="899"/>
      <c r="S61" s="899"/>
      <c r="T61" s="899"/>
      <c r="U61" s="1252"/>
      <c r="V61" s="1253"/>
      <c r="W61" s="1254"/>
      <c r="X61" s="1253"/>
      <c r="Y61" s="1254"/>
    </row>
    <row r="62" spans="1:40" ht="12" customHeight="1">
      <c r="B62" s="1251"/>
      <c r="C62" s="899"/>
      <c r="D62" s="899"/>
      <c r="E62" s="899"/>
      <c r="F62" s="899"/>
      <c r="G62" s="899"/>
      <c r="H62" s="899"/>
      <c r="I62" s="899"/>
      <c r="J62" s="899"/>
      <c r="K62" s="899"/>
      <c r="L62" s="899"/>
      <c r="M62" s="899"/>
      <c r="N62" s="899"/>
      <c r="O62" s="899"/>
      <c r="P62" s="899"/>
      <c r="Q62" s="899"/>
      <c r="R62" s="899"/>
      <c r="S62" s="899"/>
      <c r="T62" s="899"/>
      <c r="U62" s="1252"/>
      <c r="V62" s="1255"/>
      <c r="W62" s="1256"/>
      <c r="X62" s="1255"/>
      <c r="Y62" s="1256"/>
    </row>
    <row r="63" spans="1:40" ht="24.95" customHeight="1">
      <c r="A63" s="1169" t="s">
        <v>731</v>
      </c>
      <c r="B63" s="1169"/>
      <c r="C63" s="1169"/>
      <c r="D63" s="1169"/>
      <c r="E63" s="1169"/>
      <c r="F63" s="1169"/>
      <c r="G63" s="1169"/>
      <c r="H63" s="1169"/>
      <c r="I63" s="1169"/>
      <c r="J63" s="1169"/>
      <c r="K63" s="1169"/>
      <c r="L63" s="1169"/>
      <c r="M63" s="1169"/>
      <c r="N63" s="999" t="s">
        <v>429</v>
      </c>
      <c r="O63" s="959"/>
      <c r="P63" s="1228" t="s">
        <v>430</v>
      </c>
      <c r="Q63" s="1229"/>
      <c r="R63" s="1229"/>
      <c r="S63" s="1230"/>
      <c r="T63" s="612" t="s">
        <v>431</v>
      </c>
      <c r="U63" s="1459">
        <f>'第4号様式別紙2-1（臨床研修（医師）実績報告）'!E42</f>
        <v>0</v>
      </c>
      <c r="V63" s="1460"/>
      <c r="W63" s="1460"/>
      <c r="X63" s="1461"/>
      <c r="Y63" s="57" t="s">
        <v>432</v>
      </c>
    </row>
    <row r="64" spans="1:40" ht="24.95" customHeight="1">
      <c r="A64" s="1169"/>
      <c r="B64" s="1169"/>
      <c r="C64" s="1169"/>
      <c r="D64" s="1169"/>
      <c r="E64" s="1169"/>
      <c r="F64" s="1169"/>
      <c r="G64" s="1169"/>
      <c r="H64" s="1169"/>
      <c r="I64" s="1169"/>
      <c r="J64" s="1169"/>
      <c r="K64" s="1169"/>
      <c r="L64" s="1169"/>
      <c r="M64" s="1169"/>
      <c r="N64" s="1257"/>
      <c r="O64" s="1258"/>
      <c r="P64" s="1228" t="s">
        <v>433</v>
      </c>
      <c r="Q64" s="1229"/>
      <c r="R64" s="1229"/>
      <c r="S64" s="1230"/>
      <c r="T64" s="612" t="s">
        <v>434</v>
      </c>
      <c r="U64" s="1459">
        <f>'第4号様式別紙2-1（臨床研修（医師）実績報告）'!E44</f>
        <v>0</v>
      </c>
      <c r="V64" s="1460"/>
      <c r="W64" s="1460"/>
      <c r="X64" s="1461"/>
      <c r="Y64" s="57" t="s">
        <v>420</v>
      </c>
      <c r="AM64" s="155"/>
      <c r="AN64" s="155"/>
    </row>
    <row r="65" spans="1:40" ht="24.95" customHeight="1">
      <c r="A65" s="1169" t="s">
        <v>435</v>
      </c>
      <c r="B65" s="1169"/>
      <c r="C65" s="1169"/>
      <c r="D65" s="1169"/>
      <c r="E65" s="1169"/>
      <c r="F65" s="1169"/>
      <c r="G65" s="1169"/>
      <c r="H65" s="1169"/>
      <c r="I65" s="1169"/>
      <c r="J65" s="1169"/>
      <c r="K65" s="1169"/>
      <c r="L65" s="1169"/>
      <c r="M65" s="1169"/>
      <c r="N65" s="1250" t="s">
        <v>436</v>
      </c>
      <c r="O65" s="1225"/>
      <c r="P65" s="1228" t="s">
        <v>430</v>
      </c>
      <c r="Q65" s="1229"/>
      <c r="R65" s="1229"/>
      <c r="S65" s="1230"/>
      <c r="T65" s="612" t="s">
        <v>437</v>
      </c>
      <c r="U65" s="1459">
        <f>'第4号様式別紙2-1（臨床研修（医師）実績報告）'!Q42</f>
        <v>0</v>
      </c>
      <c r="V65" s="1460"/>
      <c r="W65" s="1460"/>
      <c r="X65" s="1461"/>
      <c r="Y65" s="57" t="s">
        <v>432</v>
      </c>
      <c r="AM65" s="155">
        <v>1</v>
      </c>
      <c r="AN65" s="155">
        <v>2</v>
      </c>
    </row>
    <row r="66" spans="1:40" ht="24.95" customHeight="1">
      <c r="A66" s="1169"/>
      <c r="B66" s="1169"/>
      <c r="C66" s="1169"/>
      <c r="D66" s="1169"/>
      <c r="E66" s="1169"/>
      <c r="F66" s="1169"/>
      <c r="G66" s="1169"/>
      <c r="H66" s="1169"/>
      <c r="I66" s="1169"/>
      <c r="J66" s="1169"/>
      <c r="K66" s="1169"/>
      <c r="L66" s="1169"/>
      <c r="M66" s="1169"/>
      <c r="N66" s="1000"/>
      <c r="O66" s="960"/>
      <c r="P66" s="1228" t="s">
        <v>433</v>
      </c>
      <c r="Q66" s="1229"/>
      <c r="R66" s="1229"/>
      <c r="S66" s="1230"/>
      <c r="T66" s="612" t="s">
        <v>438</v>
      </c>
      <c r="U66" s="1459">
        <f>'第4号様式別紙2-1（臨床研修（医師）実績報告）'!Q44</f>
        <v>0</v>
      </c>
      <c r="V66" s="1460"/>
      <c r="W66" s="1460"/>
      <c r="X66" s="1461"/>
      <c r="Y66" s="57" t="s">
        <v>420</v>
      </c>
      <c r="AM66" s="155">
        <v>2</v>
      </c>
      <c r="AN66" s="155">
        <v>3</v>
      </c>
    </row>
    <row r="67" spans="1:40" ht="13.5" customHeight="1">
      <c r="A67" s="595"/>
      <c r="B67" s="595"/>
      <c r="C67" s="595"/>
      <c r="D67" s="595"/>
      <c r="E67" s="595"/>
      <c r="F67" s="595"/>
      <c r="G67" s="595"/>
      <c r="H67" s="595"/>
      <c r="I67" s="595"/>
      <c r="J67" s="595"/>
      <c r="K67" s="595"/>
      <c r="L67" s="595"/>
      <c r="M67" s="595"/>
      <c r="N67" s="154"/>
      <c r="O67" s="154"/>
      <c r="P67" s="154"/>
      <c r="Q67" s="154"/>
      <c r="R67" s="154"/>
      <c r="S67" s="154"/>
      <c r="T67" s="577"/>
      <c r="AM67" s="155">
        <v>3</v>
      </c>
    </row>
    <row r="68" spans="1:40" ht="24.95" customHeight="1">
      <c r="A68" s="1169" t="s">
        <v>732</v>
      </c>
      <c r="B68" s="1169"/>
      <c r="C68" s="1169"/>
      <c r="D68" s="1169"/>
      <c r="E68" s="1169"/>
      <c r="F68" s="1169"/>
      <c r="G68" s="1169"/>
      <c r="H68" s="1169"/>
      <c r="I68" s="1169"/>
      <c r="J68" s="1169"/>
      <c r="K68" s="1169"/>
      <c r="L68" s="1169"/>
      <c r="M68" s="1169"/>
      <c r="N68" s="1240" t="s">
        <v>429</v>
      </c>
      <c r="O68" s="1241"/>
      <c r="P68" s="1244" t="s">
        <v>430</v>
      </c>
      <c r="Q68" s="1245"/>
      <c r="R68" s="1245"/>
      <c r="S68" s="1246"/>
      <c r="T68" s="156" t="s">
        <v>440</v>
      </c>
      <c r="U68" s="1456">
        <f>'第4号様式別紙2-1（臨床研修（医師）実績報告）'!I42</f>
        <v>0</v>
      </c>
      <c r="V68" s="1457"/>
      <c r="W68" s="1457"/>
      <c r="X68" s="1458"/>
      <c r="Y68" s="157" t="s">
        <v>432</v>
      </c>
      <c r="AM68" s="155">
        <v>4</v>
      </c>
    </row>
    <row r="69" spans="1:40" ht="24.95" customHeight="1">
      <c r="A69" s="1169"/>
      <c r="B69" s="1169"/>
      <c r="C69" s="1169"/>
      <c r="D69" s="1169"/>
      <c r="E69" s="1169"/>
      <c r="F69" s="1169"/>
      <c r="G69" s="1169"/>
      <c r="H69" s="1169"/>
      <c r="I69" s="1169"/>
      <c r="J69" s="1169"/>
      <c r="K69" s="1169"/>
      <c r="L69" s="1169"/>
      <c r="M69" s="1169"/>
      <c r="N69" s="1242"/>
      <c r="O69" s="1243"/>
      <c r="P69" s="1228" t="s">
        <v>433</v>
      </c>
      <c r="Q69" s="1229"/>
      <c r="R69" s="1229"/>
      <c r="S69" s="1230"/>
      <c r="T69" s="612" t="s">
        <v>441</v>
      </c>
      <c r="U69" s="1456">
        <f>'第4号様式別紙2-1（臨床研修（医師）実績報告）'!I44</f>
        <v>0</v>
      </c>
      <c r="V69" s="1457"/>
      <c r="W69" s="1457"/>
      <c r="X69" s="1458"/>
      <c r="Y69" s="158" t="s">
        <v>420</v>
      </c>
      <c r="AM69" s="155">
        <v>5</v>
      </c>
    </row>
    <row r="70" spans="1:40" ht="24.95" customHeight="1">
      <c r="A70" s="1169" t="s">
        <v>442</v>
      </c>
      <c r="B70" s="1169"/>
      <c r="C70" s="1169"/>
      <c r="D70" s="1169"/>
      <c r="E70" s="1169"/>
      <c r="F70" s="1169"/>
      <c r="G70" s="1169"/>
      <c r="H70" s="1169"/>
      <c r="I70" s="1169"/>
      <c r="J70" s="1169"/>
      <c r="K70" s="1169"/>
      <c r="L70" s="1169"/>
      <c r="M70" s="1169"/>
      <c r="N70" s="1224" t="s">
        <v>436</v>
      </c>
      <c r="O70" s="1225"/>
      <c r="P70" s="1228" t="s">
        <v>430</v>
      </c>
      <c r="Q70" s="1229"/>
      <c r="R70" s="1229"/>
      <c r="S70" s="1230"/>
      <c r="T70" s="612" t="s">
        <v>443</v>
      </c>
      <c r="U70" s="1456">
        <f>'第4号様式別紙2-1（臨床研修（医師）実績報告）'!U42</f>
        <v>0</v>
      </c>
      <c r="V70" s="1457"/>
      <c r="W70" s="1457"/>
      <c r="X70" s="1458"/>
      <c r="Y70" s="158" t="s">
        <v>432</v>
      </c>
    </row>
    <row r="71" spans="1:40" ht="24.95" customHeight="1">
      <c r="A71" s="1169"/>
      <c r="B71" s="1169"/>
      <c r="C71" s="1169"/>
      <c r="D71" s="1169"/>
      <c r="E71" s="1169"/>
      <c r="F71" s="1169"/>
      <c r="G71" s="1169"/>
      <c r="H71" s="1169"/>
      <c r="I71" s="1169"/>
      <c r="J71" s="1169"/>
      <c r="K71" s="1169"/>
      <c r="L71" s="1169"/>
      <c r="M71" s="1169"/>
      <c r="N71" s="1226"/>
      <c r="O71" s="1227"/>
      <c r="P71" s="1234" t="s">
        <v>433</v>
      </c>
      <c r="Q71" s="1235"/>
      <c r="R71" s="1235"/>
      <c r="S71" s="1236"/>
      <c r="T71" s="159" t="s">
        <v>444</v>
      </c>
      <c r="U71" s="1456">
        <f>'第4号様式別紙2-1（臨床研修（医師）実績報告）'!U44</f>
        <v>0</v>
      </c>
      <c r="V71" s="1457"/>
      <c r="W71" s="1457"/>
      <c r="X71" s="1458"/>
      <c r="Y71" s="160" t="s">
        <v>420</v>
      </c>
    </row>
    <row r="72" spans="1:40" ht="15" customHeight="1">
      <c r="A72" s="1" t="s">
        <v>445</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446</v>
      </c>
      <c r="H75" s="1452" t="s">
        <v>447</v>
      </c>
      <c r="I75" s="1452"/>
      <c r="J75" s="1452"/>
      <c r="K75" s="1452"/>
      <c r="L75" s="1452"/>
      <c r="M75" s="1452"/>
      <c r="N75" s="1452"/>
      <c r="O75" s="1452"/>
      <c r="P75" s="1452"/>
      <c r="Q75" s="1452"/>
      <c r="R75" s="1452"/>
      <c r="S75" s="1452"/>
      <c r="T75" s="1452"/>
      <c r="U75" s="1452"/>
      <c r="V75" s="1452"/>
      <c r="W75" s="1452"/>
      <c r="X75" s="1452"/>
      <c r="Y75" s="1453"/>
    </row>
    <row r="76" spans="1:40" ht="15" customHeight="1">
      <c r="B76" s="2"/>
      <c r="C76" s="1" t="s">
        <v>448</v>
      </c>
      <c r="I76" s="1222" t="s">
        <v>449</v>
      </c>
      <c r="J76" s="1223"/>
      <c r="K76" s="161"/>
      <c r="L76" s="1" t="s">
        <v>450</v>
      </c>
      <c r="N76" s="161"/>
      <c r="O76" s="1" t="s">
        <v>451</v>
      </c>
      <c r="T76" s="8" t="s">
        <v>452</v>
      </c>
      <c r="U76" s="1319" t="e">
        <f>U77+U105</f>
        <v>#VALUE!</v>
      </c>
      <c r="V76" s="1319"/>
      <c r="W76" s="1319"/>
      <c r="X76" s="1319"/>
      <c r="Y76" s="9" t="s">
        <v>453</v>
      </c>
      <c r="Z76" s="162" t="str">
        <f>IF(AB78="未入力","※先に175行目の当該年度４月１日現在の１年次研修医受入数を入力してください","")</f>
        <v>※先に175行目の当該年度４月１日現在の１年次研修医受入数を入力してください</v>
      </c>
    </row>
    <row r="77" spans="1:40" ht="15" customHeight="1">
      <c r="B77" s="2" t="s">
        <v>454</v>
      </c>
      <c r="I77" s="599"/>
      <c r="J77" s="599"/>
      <c r="T77" s="8" t="s">
        <v>190</v>
      </c>
      <c r="U77" s="1319" t="e">
        <f>IF(OR(AB78="20人未満",$C$122=1),(E79*Q79)+(E81*Q81)+(E83*Q83)+(E85*Q85)+(E87*Q87)+(E89*Q89),(E93*Q93)+(E95*Q95)+(E97*Q97)+(E99*Q99)+(E101*Q101)+(E103*Q103))</f>
        <v>#VALUE!</v>
      </c>
      <c r="V77" s="1319"/>
      <c r="W77" s="1319"/>
      <c r="X77" s="1319"/>
      <c r="Y77" s="9" t="s">
        <v>191</v>
      </c>
    </row>
    <row r="78" spans="1:40" ht="30" customHeight="1">
      <c r="B78" s="1217" t="s">
        <v>455</v>
      </c>
      <c r="C78" s="900"/>
      <c r="D78" s="900"/>
      <c r="E78" s="900"/>
      <c r="F78" s="900"/>
      <c r="G78" s="900"/>
      <c r="H78" s="900"/>
      <c r="I78" s="900"/>
      <c r="J78" s="900"/>
      <c r="K78" s="900"/>
      <c r="L78" s="900"/>
      <c r="M78" s="900"/>
      <c r="N78" s="900"/>
      <c r="O78" s="900"/>
      <c r="P78" s="900"/>
      <c r="Q78" s="900"/>
      <c r="R78" s="900"/>
      <c r="S78" s="1218"/>
      <c r="T78" s="8"/>
      <c r="U78" s="347"/>
      <c r="V78" s="347"/>
      <c r="W78" s="347"/>
      <c r="X78" s="347"/>
      <c r="Y78" s="9"/>
      <c r="AB78" s="162" t="str">
        <f>IF(N175="","未入力",IF(N175&gt;=20,"20人以上","20人未満"))</f>
        <v>未入力</v>
      </c>
    </row>
    <row r="79" spans="1:40" ht="32.25" customHeight="1">
      <c r="B79" s="1214" t="s">
        <v>456</v>
      </c>
      <c r="C79" s="906"/>
      <c r="D79" s="577" t="s">
        <v>457</v>
      </c>
      <c r="E79" s="1334">
        <v>63000</v>
      </c>
      <c r="F79" s="1323"/>
      <c r="G79" s="1323"/>
      <c r="H79" s="1" t="s">
        <v>458</v>
      </c>
      <c r="K79" s="599" t="s">
        <v>195</v>
      </c>
      <c r="M79" s="1454" t="s">
        <v>459</v>
      </c>
      <c r="N79" s="1454"/>
      <c r="O79" s="1454"/>
      <c r="P79" s="1454"/>
      <c r="Q79" s="1455" t="str">
        <f>IF($P$181="○",0,IF(OR($AB$78="20人未満",$C$124=1),IF($K$76=1,$V$15,0)+IF($K$76=2,$V$15,0),""))</f>
        <v/>
      </c>
      <c r="R79" s="1455"/>
      <c r="S79" s="1" t="s">
        <v>386</v>
      </c>
      <c r="T79" s="8"/>
      <c r="U79" s="347"/>
      <c r="V79" s="347"/>
      <c r="W79" s="347"/>
      <c r="X79" s="347"/>
      <c r="Y79" s="9"/>
    </row>
    <row r="80" spans="1:40" ht="9" customHeight="1">
      <c r="B80" s="24"/>
      <c r="C80" s="15"/>
      <c r="D80" s="577"/>
      <c r="E80" s="618"/>
      <c r="F80" s="618"/>
      <c r="G80" s="618"/>
      <c r="K80" s="599"/>
      <c r="M80" s="596"/>
      <c r="N80" s="596"/>
      <c r="O80" s="596"/>
      <c r="P80" s="596"/>
      <c r="Q80" s="617"/>
      <c r="R80" s="617"/>
      <c r="T80" s="8"/>
      <c r="U80" s="347"/>
      <c r="V80" s="347"/>
      <c r="W80" s="347"/>
      <c r="X80" s="347"/>
      <c r="Y80" s="9"/>
    </row>
    <row r="81" spans="2:25" s="814" customFormat="1" ht="32.25" customHeight="1">
      <c r="B81" s="1407" t="s">
        <v>456</v>
      </c>
      <c r="C81" s="1408"/>
      <c r="D81" s="364" t="s">
        <v>457</v>
      </c>
      <c r="E81" s="1409">
        <v>56000</v>
      </c>
      <c r="F81" s="1410"/>
      <c r="G81" s="1410"/>
      <c r="H81" s="363" t="s">
        <v>458</v>
      </c>
      <c r="I81" s="363"/>
      <c r="J81" s="363"/>
      <c r="K81" s="366" t="s">
        <v>195</v>
      </c>
      <c r="L81" s="363"/>
      <c r="M81" s="1411" t="s">
        <v>459</v>
      </c>
      <c r="N81" s="1411"/>
      <c r="O81" s="1411"/>
      <c r="P81" s="1411"/>
      <c r="Q81" s="1326">
        <f>IF($Q$79&gt;=1,0,IF(OR($AB$78="20人未満",$C$125=1),IF($K$76=1,$V$15,0)+IF($K$76=2,$V$15,0),""))</f>
        <v>0</v>
      </c>
      <c r="R81" s="1326"/>
      <c r="S81" s="363" t="s">
        <v>386</v>
      </c>
      <c r="T81" s="367"/>
      <c r="U81" s="819"/>
      <c r="V81" s="819"/>
      <c r="W81" s="819"/>
      <c r="X81" s="819"/>
      <c r="Y81" s="820"/>
    </row>
    <row r="82" spans="2:25" s="814" customFormat="1">
      <c r="B82" s="840"/>
      <c r="C82" s="841"/>
      <c r="D82" s="364"/>
      <c r="E82" s="842"/>
      <c r="F82" s="843"/>
      <c r="G82" s="843"/>
      <c r="H82" s="363"/>
      <c r="I82" s="363"/>
      <c r="J82" s="363"/>
      <c r="K82" s="366"/>
      <c r="L82" s="363"/>
      <c r="M82" s="363"/>
      <c r="N82" s="363"/>
      <c r="O82" s="363"/>
      <c r="P82" s="363"/>
      <c r="Q82" s="831"/>
      <c r="R82" s="831"/>
      <c r="S82" s="363"/>
      <c r="T82" s="367"/>
      <c r="U82" s="819"/>
      <c r="V82" s="819"/>
      <c r="W82" s="819"/>
      <c r="X82" s="819"/>
      <c r="Y82" s="820"/>
    </row>
    <row r="83" spans="2:25" ht="27.75" customHeight="1">
      <c r="B83" s="1447" t="s">
        <v>460</v>
      </c>
      <c r="C83" s="1408"/>
      <c r="D83" s="364" t="s">
        <v>457</v>
      </c>
      <c r="E83" s="1409">
        <v>52000</v>
      </c>
      <c r="F83" s="1410"/>
      <c r="G83" s="1410"/>
      <c r="H83" s="363" t="s">
        <v>458</v>
      </c>
      <c r="I83" s="363"/>
      <c r="J83" s="363"/>
      <c r="K83" s="366" t="s">
        <v>195</v>
      </c>
      <c r="L83" s="363"/>
      <c r="M83" s="1411" t="s">
        <v>459</v>
      </c>
      <c r="N83" s="1411"/>
      <c r="O83" s="1411"/>
      <c r="P83" s="1411"/>
      <c r="Q83" s="1326" t="str">
        <f>IF(OR($AB$78="20人未満",$C$122=1),IF($K$76=3,$V$15,0),"")</f>
        <v/>
      </c>
      <c r="R83" s="1326"/>
      <c r="S83" s="363" t="s">
        <v>386</v>
      </c>
      <c r="T83" s="367"/>
      <c r="U83" s="347"/>
      <c r="V83" s="347"/>
      <c r="W83" s="347"/>
      <c r="X83" s="347"/>
      <c r="Y83" s="9"/>
    </row>
    <row r="84" spans="2:25" ht="18" customHeight="1">
      <c r="B84" s="844"/>
      <c r="C84" s="845"/>
      <c r="D84" s="364"/>
      <c r="E84" s="842"/>
      <c r="F84" s="843"/>
      <c r="G84" s="843"/>
      <c r="H84" s="363"/>
      <c r="I84" s="363"/>
      <c r="J84" s="363"/>
      <c r="K84" s="366"/>
      <c r="L84" s="363"/>
      <c r="M84" s="363"/>
      <c r="N84" s="363"/>
      <c r="O84" s="363"/>
      <c r="P84" s="363"/>
      <c r="Q84" s="831"/>
      <c r="R84" s="831"/>
      <c r="S84" s="363"/>
      <c r="T84" s="367"/>
      <c r="U84" s="347"/>
      <c r="V84" s="347"/>
      <c r="W84" s="347"/>
      <c r="X84" s="347"/>
      <c r="Y84" s="9"/>
    </row>
    <row r="85" spans="2:25" ht="18" customHeight="1">
      <c r="B85" s="1447" t="s">
        <v>461</v>
      </c>
      <c r="C85" s="1408"/>
      <c r="D85" s="364" t="s">
        <v>457</v>
      </c>
      <c r="E85" s="1410">
        <v>47000</v>
      </c>
      <c r="F85" s="1410"/>
      <c r="G85" s="1410"/>
      <c r="H85" s="363" t="s">
        <v>458</v>
      </c>
      <c r="I85" s="363"/>
      <c r="J85" s="363"/>
      <c r="K85" s="366" t="s">
        <v>195</v>
      </c>
      <c r="L85" s="363"/>
      <c r="M85" s="1411" t="s">
        <v>459</v>
      </c>
      <c r="N85" s="1411"/>
      <c r="O85" s="1411"/>
      <c r="P85" s="1411"/>
      <c r="Q85" s="1326" t="str">
        <f>IF(OR($AB$78="20人未満",$C$122=1),IF($K$76=4,$V$15,0),"")</f>
        <v/>
      </c>
      <c r="R85" s="1326"/>
      <c r="S85" s="363" t="s">
        <v>386</v>
      </c>
      <c r="T85" s="367"/>
      <c r="U85" s="347"/>
      <c r="V85" s="347"/>
      <c r="W85" s="347"/>
      <c r="X85" s="347"/>
      <c r="Y85" s="9"/>
    </row>
    <row r="86" spans="2:25" ht="18" customHeight="1">
      <c r="B86" s="844"/>
      <c r="C86" s="845"/>
      <c r="D86" s="364"/>
      <c r="E86" s="1410"/>
      <c r="F86" s="1410"/>
      <c r="G86" s="1410"/>
      <c r="H86" s="363"/>
      <c r="I86" s="363"/>
      <c r="J86" s="363"/>
      <c r="K86" s="366"/>
      <c r="L86" s="363"/>
      <c r="M86" s="363"/>
      <c r="N86" s="363"/>
      <c r="O86" s="363"/>
      <c r="P86" s="363"/>
      <c r="Q86" s="831"/>
      <c r="R86" s="831"/>
      <c r="S86" s="363"/>
      <c r="T86" s="367"/>
      <c r="U86" s="347"/>
      <c r="V86" s="347"/>
      <c r="W86" s="347"/>
      <c r="X86" s="347"/>
      <c r="Y86" s="9"/>
    </row>
    <row r="87" spans="2:25" ht="18" customHeight="1">
      <c r="B87" s="1447" t="s">
        <v>462</v>
      </c>
      <c r="C87" s="1408"/>
      <c r="D87" s="364" t="s">
        <v>457</v>
      </c>
      <c r="E87" s="1410">
        <v>42000</v>
      </c>
      <c r="F87" s="1410"/>
      <c r="G87" s="1410"/>
      <c r="H87" s="363" t="s">
        <v>458</v>
      </c>
      <c r="I87" s="363"/>
      <c r="J87" s="363"/>
      <c r="K87" s="366" t="s">
        <v>195</v>
      </c>
      <c r="L87" s="363"/>
      <c r="M87" s="1411" t="s">
        <v>459</v>
      </c>
      <c r="N87" s="1411"/>
      <c r="O87" s="1411"/>
      <c r="P87" s="1411"/>
      <c r="Q87" s="1326" t="str">
        <f>IF(OR($AB$78="20人未満",$C122=1),IF($K$76=5,$V$15,0),"")</f>
        <v/>
      </c>
      <c r="R87" s="1326"/>
      <c r="S87" s="363" t="s">
        <v>386</v>
      </c>
      <c r="T87" s="367"/>
      <c r="U87" s="347"/>
      <c r="V87" s="347"/>
      <c r="W87" s="347"/>
      <c r="X87" s="347"/>
      <c r="Y87" s="9"/>
    </row>
    <row r="88" spans="2:25" ht="18" customHeight="1">
      <c r="B88" s="844"/>
      <c r="C88" s="845"/>
      <c r="D88" s="364"/>
      <c r="E88" s="1410"/>
      <c r="F88" s="1410"/>
      <c r="G88" s="1410"/>
      <c r="H88" s="363"/>
      <c r="I88" s="363"/>
      <c r="J88" s="363"/>
      <c r="K88" s="366"/>
      <c r="L88" s="363"/>
      <c r="M88" s="363"/>
      <c r="N88" s="363"/>
      <c r="O88" s="363"/>
      <c r="P88" s="363"/>
      <c r="Q88" s="831"/>
      <c r="R88" s="831"/>
      <c r="S88" s="363"/>
      <c r="T88" s="367"/>
      <c r="U88" s="347"/>
      <c r="V88" s="347"/>
      <c r="W88" s="347"/>
      <c r="X88" s="347"/>
      <c r="Y88" s="9"/>
    </row>
    <row r="89" spans="2:25" ht="33.75" customHeight="1">
      <c r="B89" s="1444" t="s">
        <v>463</v>
      </c>
      <c r="C89" s="1445"/>
      <c r="D89" s="371" t="s">
        <v>457</v>
      </c>
      <c r="E89" s="1446">
        <v>500</v>
      </c>
      <c r="F89" s="1446"/>
      <c r="G89" s="1446"/>
      <c r="H89" s="833" t="s">
        <v>458</v>
      </c>
      <c r="I89" s="833"/>
      <c r="J89" s="833"/>
      <c r="K89" s="373" t="s">
        <v>195</v>
      </c>
      <c r="L89" s="833"/>
      <c r="M89" s="1325" t="s">
        <v>459</v>
      </c>
      <c r="N89" s="1325"/>
      <c r="O89" s="1325"/>
      <c r="P89" s="1325"/>
      <c r="Q89" s="1448" t="str">
        <f>IF(OR($AB$78="20人未満",$C122=1),IF($N$76=2,$V$15,0)+IF($N$76=3,$V$15,0),"")</f>
        <v/>
      </c>
      <c r="R89" s="1448"/>
      <c r="S89" s="833" t="s">
        <v>386</v>
      </c>
      <c r="T89" s="367"/>
      <c r="U89" s="347"/>
      <c r="V89" s="347"/>
      <c r="W89" s="347"/>
      <c r="X89" s="347"/>
      <c r="Y89" s="9"/>
    </row>
    <row r="90" spans="2:25" ht="9" customHeight="1">
      <c r="B90" s="846"/>
      <c r="C90" s="847"/>
      <c r="D90" s="371"/>
      <c r="E90" s="829"/>
      <c r="F90" s="829"/>
      <c r="G90" s="829"/>
      <c r="H90" s="833"/>
      <c r="I90" s="833"/>
      <c r="J90" s="833"/>
      <c r="K90" s="373"/>
      <c r="L90" s="833"/>
      <c r="M90" s="833"/>
      <c r="N90" s="833"/>
      <c r="O90" s="833"/>
      <c r="P90" s="833"/>
      <c r="Q90" s="834"/>
      <c r="R90" s="834"/>
      <c r="S90" s="833"/>
      <c r="T90" s="367"/>
      <c r="U90" s="347"/>
      <c r="V90" s="347"/>
      <c r="W90" s="347"/>
      <c r="X90" s="347"/>
      <c r="Y90" s="9"/>
    </row>
    <row r="91" spans="2:25" ht="9" customHeight="1">
      <c r="B91" s="846"/>
      <c r="C91" s="847"/>
      <c r="D91" s="371"/>
      <c r="E91" s="848"/>
      <c r="F91" s="848"/>
      <c r="G91" s="848"/>
      <c r="H91" s="849"/>
      <c r="I91" s="833"/>
      <c r="J91" s="833"/>
      <c r="K91" s="373"/>
      <c r="L91" s="833"/>
      <c r="M91" s="830"/>
      <c r="N91" s="830"/>
      <c r="O91" s="830"/>
      <c r="P91" s="830"/>
      <c r="Q91" s="848"/>
      <c r="R91" s="848"/>
      <c r="S91" s="833"/>
      <c r="T91" s="367"/>
      <c r="U91" s="48"/>
      <c r="V91" s="48"/>
      <c r="W91" s="48"/>
      <c r="X91" s="48"/>
      <c r="Y91" s="9"/>
    </row>
    <row r="92" spans="2:25" ht="30" customHeight="1">
      <c r="B92" s="1449" t="s">
        <v>469</v>
      </c>
      <c r="C92" s="1450"/>
      <c r="D92" s="1450"/>
      <c r="E92" s="1450"/>
      <c r="F92" s="1450"/>
      <c r="G92" s="1450"/>
      <c r="H92" s="1450"/>
      <c r="I92" s="1450"/>
      <c r="J92" s="1450"/>
      <c r="K92" s="1450"/>
      <c r="L92" s="1450"/>
      <c r="M92" s="1450"/>
      <c r="N92" s="1450"/>
      <c r="O92" s="1450"/>
      <c r="P92" s="1450"/>
      <c r="Q92" s="1450"/>
      <c r="R92" s="1450"/>
      <c r="S92" s="1451"/>
      <c r="T92" s="367"/>
      <c r="U92" s="347"/>
      <c r="V92" s="347"/>
      <c r="W92" s="347"/>
      <c r="X92" s="347"/>
      <c r="Y92" s="9"/>
    </row>
    <row r="93" spans="2:25" ht="32.25" customHeight="1">
      <c r="B93" s="1407" t="s">
        <v>456</v>
      </c>
      <c r="C93" s="1408"/>
      <c r="D93" s="364" t="s">
        <v>457</v>
      </c>
      <c r="E93" s="1409">
        <v>46000</v>
      </c>
      <c r="F93" s="1410"/>
      <c r="G93" s="1410"/>
      <c r="H93" s="363" t="s">
        <v>458</v>
      </c>
      <c r="I93" s="363"/>
      <c r="J93" s="363"/>
      <c r="K93" s="366" t="s">
        <v>195</v>
      </c>
      <c r="L93" s="363"/>
      <c r="M93" s="1411" t="s">
        <v>459</v>
      </c>
      <c r="N93" s="1411"/>
      <c r="O93" s="1411"/>
      <c r="P93" s="1411"/>
      <c r="Q93" s="1416" t="str">
        <f>IF($P$181="○",0,IF(OR($AB$78="20人以上",$C$124=1),IF($K$76=1,$V$15,0)+IF($K$76=2,$V$15,0),""))</f>
        <v/>
      </c>
      <c r="R93" s="1416"/>
      <c r="S93" s="363" t="s">
        <v>386</v>
      </c>
      <c r="T93" s="367"/>
      <c r="U93" s="347"/>
      <c r="V93" s="347"/>
      <c r="W93" s="347"/>
      <c r="X93" s="347"/>
      <c r="Y93" s="9"/>
    </row>
    <row r="94" spans="2:25" ht="9" customHeight="1">
      <c r="B94" s="850"/>
      <c r="C94" s="851"/>
      <c r="D94" s="364"/>
      <c r="E94" s="843"/>
      <c r="F94" s="843"/>
      <c r="G94" s="843"/>
      <c r="H94" s="363"/>
      <c r="I94" s="363"/>
      <c r="J94" s="363"/>
      <c r="K94" s="366"/>
      <c r="L94" s="363"/>
      <c r="M94" s="835"/>
      <c r="N94" s="835"/>
      <c r="O94" s="835"/>
      <c r="P94" s="835"/>
      <c r="Q94" s="831"/>
      <c r="R94" s="831"/>
      <c r="S94" s="363"/>
      <c r="T94" s="367"/>
      <c r="U94" s="347"/>
      <c r="V94" s="347"/>
      <c r="W94" s="347"/>
      <c r="X94" s="347"/>
      <c r="Y94" s="9"/>
    </row>
    <row r="95" spans="2:25" s="809" customFormat="1" ht="32.25" customHeight="1">
      <c r="B95" s="1407" t="s">
        <v>456</v>
      </c>
      <c r="C95" s="1408"/>
      <c r="D95" s="364" t="s">
        <v>457</v>
      </c>
      <c r="E95" s="1409">
        <v>41000</v>
      </c>
      <c r="F95" s="1410"/>
      <c r="G95" s="1410"/>
      <c r="H95" s="363" t="s">
        <v>458</v>
      </c>
      <c r="I95" s="363"/>
      <c r="J95" s="363"/>
      <c r="K95" s="366" t="s">
        <v>195</v>
      </c>
      <c r="L95" s="363"/>
      <c r="M95" s="1411" t="s">
        <v>459</v>
      </c>
      <c r="N95" s="1411"/>
      <c r="O95" s="1411"/>
      <c r="P95" s="1411"/>
      <c r="Q95" s="1416">
        <f>IF($Q$93&gt;=1,0,IF(OR($AB$78="20人以上",$C$120=1),IF($K$76=1,$V$15,0)+IF($K$76=2,$V$15,0),""))</f>
        <v>0</v>
      </c>
      <c r="R95" s="1416"/>
      <c r="S95" s="363" t="s">
        <v>386</v>
      </c>
      <c r="T95" s="367"/>
      <c r="U95" s="347"/>
      <c r="V95" s="347"/>
      <c r="W95" s="347"/>
      <c r="X95" s="347"/>
      <c r="Y95" s="9"/>
    </row>
    <row r="96" spans="2:25" s="809" customFormat="1" ht="9" customHeight="1">
      <c r="B96" s="850"/>
      <c r="C96" s="851"/>
      <c r="D96" s="364"/>
      <c r="E96" s="843"/>
      <c r="F96" s="843"/>
      <c r="G96" s="843"/>
      <c r="H96" s="363"/>
      <c r="I96" s="363"/>
      <c r="J96" s="363"/>
      <c r="K96" s="366"/>
      <c r="L96" s="363"/>
      <c r="M96" s="835"/>
      <c r="N96" s="835"/>
      <c r="O96" s="835"/>
      <c r="P96" s="835"/>
      <c r="Q96" s="831"/>
      <c r="R96" s="831"/>
      <c r="S96" s="363"/>
      <c r="T96" s="367"/>
      <c r="U96" s="347"/>
      <c r="V96" s="347"/>
      <c r="W96" s="347"/>
      <c r="X96" s="347"/>
      <c r="Y96" s="9"/>
    </row>
    <row r="97" spans="2:33" ht="27.75" customHeight="1">
      <c r="B97" s="1447" t="s">
        <v>460</v>
      </c>
      <c r="C97" s="1408"/>
      <c r="D97" s="364" t="s">
        <v>457</v>
      </c>
      <c r="E97" s="1409">
        <v>39000</v>
      </c>
      <c r="F97" s="1410"/>
      <c r="G97" s="1410"/>
      <c r="H97" s="363" t="s">
        <v>458</v>
      </c>
      <c r="I97" s="363"/>
      <c r="J97" s="363"/>
      <c r="K97" s="366" t="s">
        <v>195</v>
      </c>
      <c r="L97" s="363"/>
      <c r="M97" s="1411" t="s">
        <v>459</v>
      </c>
      <c r="N97" s="1411"/>
      <c r="O97" s="1411"/>
      <c r="P97" s="1411"/>
      <c r="Q97" s="1416" t="str">
        <f>IF(AND($AB$78="20人以上",$C$122=""),IF($K$76=3,$V$15,0),"")</f>
        <v/>
      </c>
      <c r="R97" s="1416"/>
      <c r="S97" s="363" t="s">
        <v>386</v>
      </c>
      <c r="T97" s="367"/>
      <c r="U97" s="347"/>
      <c r="V97" s="347"/>
      <c r="W97" s="347"/>
      <c r="X97" s="347"/>
      <c r="Y97" s="9"/>
    </row>
    <row r="98" spans="2:33" ht="18" customHeight="1">
      <c r="B98" s="574"/>
      <c r="C98" s="575"/>
      <c r="D98" s="577"/>
      <c r="E98" s="621"/>
      <c r="F98" s="618"/>
      <c r="G98" s="618"/>
      <c r="K98" s="599"/>
      <c r="Q98" s="617"/>
      <c r="R98" s="617"/>
      <c r="T98" s="8"/>
      <c r="U98" s="347"/>
      <c r="V98" s="347"/>
      <c r="W98" s="347"/>
      <c r="X98" s="347"/>
      <c r="Y98" s="9"/>
    </row>
    <row r="99" spans="2:33" ht="18" customHeight="1">
      <c r="B99" s="1211" t="s">
        <v>461</v>
      </c>
      <c r="C99" s="906"/>
      <c r="D99" s="577" t="s">
        <v>457</v>
      </c>
      <c r="E99" s="1323">
        <v>35000</v>
      </c>
      <c r="F99" s="1323"/>
      <c r="G99" s="1323"/>
      <c r="H99" s="1" t="s">
        <v>458</v>
      </c>
      <c r="K99" s="599" t="s">
        <v>195</v>
      </c>
      <c r="M99" s="1454" t="s">
        <v>459</v>
      </c>
      <c r="N99" s="1454"/>
      <c r="O99" s="1454"/>
      <c r="P99" s="1454"/>
      <c r="Q99" s="1333" t="str">
        <f>IF(AND($AB$78="20人以上",$C$122=""),IF($K$76=4,$V$15,0),"")</f>
        <v/>
      </c>
      <c r="R99" s="1333"/>
      <c r="S99" s="1" t="s">
        <v>386</v>
      </c>
      <c r="T99" s="8"/>
      <c r="U99" s="347"/>
      <c r="V99" s="347"/>
      <c r="W99" s="347"/>
      <c r="X99" s="347"/>
      <c r="Y99" s="9"/>
    </row>
    <row r="100" spans="2:33" ht="18" customHeight="1">
      <c r="B100" s="574"/>
      <c r="C100" s="575"/>
      <c r="D100" s="577"/>
      <c r="E100" s="1323"/>
      <c r="F100" s="1323"/>
      <c r="G100" s="1323"/>
      <c r="K100" s="599"/>
      <c r="Q100" s="617"/>
      <c r="R100" s="617"/>
      <c r="T100" s="8"/>
      <c r="U100" s="347"/>
      <c r="V100" s="347"/>
      <c r="W100" s="347"/>
      <c r="X100" s="347"/>
      <c r="Y100" s="9"/>
    </row>
    <row r="101" spans="2:33" ht="18" customHeight="1">
      <c r="B101" s="1211" t="s">
        <v>462</v>
      </c>
      <c r="C101" s="906"/>
      <c r="D101" s="577" t="s">
        <v>457</v>
      </c>
      <c r="E101" s="1323">
        <v>31000</v>
      </c>
      <c r="F101" s="1323"/>
      <c r="G101" s="1323"/>
      <c r="H101" s="1" t="s">
        <v>458</v>
      </c>
      <c r="K101" s="599" t="s">
        <v>195</v>
      </c>
      <c r="M101" s="1454" t="s">
        <v>459</v>
      </c>
      <c r="N101" s="1454"/>
      <c r="O101" s="1454"/>
      <c r="P101" s="1454"/>
      <c r="Q101" s="1333" t="str">
        <f>IF(AND($AB$78="20人以上",$C$122=""),IF($K$76=5,$V$15,0),"")</f>
        <v/>
      </c>
      <c r="R101" s="1333"/>
      <c r="S101" s="1" t="s">
        <v>386</v>
      </c>
      <c r="T101" s="8"/>
      <c r="U101" s="347"/>
      <c r="V101" s="347"/>
      <c r="W101" s="347"/>
      <c r="X101" s="347"/>
      <c r="Y101" s="9"/>
    </row>
    <row r="102" spans="2:33" ht="18" customHeight="1">
      <c r="B102" s="574"/>
      <c r="C102" s="575"/>
      <c r="D102" s="577"/>
      <c r="E102" s="1323"/>
      <c r="F102" s="1323"/>
      <c r="G102" s="1323"/>
      <c r="K102" s="599"/>
      <c r="Q102" s="617"/>
      <c r="R102" s="617"/>
      <c r="T102" s="8"/>
      <c r="U102" s="347"/>
      <c r="V102" s="347"/>
      <c r="W102" s="347"/>
      <c r="X102" s="347"/>
      <c r="Y102" s="9"/>
    </row>
    <row r="103" spans="2:33" ht="33.75" customHeight="1">
      <c r="B103" s="1204" t="s">
        <v>463</v>
      </c>
      <c r="C103" s="1205"/>
      <c r="D103" s="604" t="s">
        <v>457</v>
      </c>
      <c r="E103" s="1331">
        <v>300</v>
      </c>
      <c r="F103" s="1331"/>
      <c r="G103" s="1331"/>
      <c r="H103" s="601" t="s">
        <v>458</v>
      </c>
      <c r="I103" s="601"/>
      <c r="J103" s="601"/>
      <c r="K103" s="607" t="s">
        <v>195</v>
      </c>
      <c r="L103" s="601"/>
      <c r="M103" s="1202" t="s">
        <v>459</v>
      </c>
      <c r="N103" s="1202"/>
      <c r="O103" s="1202"/>
      <c r="P103" s="1202"/>
      <c r="Q103" s="1332" t="str">
        <f>IF(AND($AB$78="20人以上",$C$122=""),IF($N$76=2,$V$15,0)+IF($N$76=3,$V$15,0),"")</f>
        <v/>
      </c>
      <c r="R103" s="1332"/>
      <c r="S103" s="601" t="s">
        <v>386</v>
      </c>
      <c r="T103" s="8"/>
      <c r="U103" s="615"/>
      <c r="V103" s="615"/>
      <c r="W103" s="615"/>
      <c r="X103" s="615"/>
      <c r="Y103" s="9"/>
    </row>
    <row r="104" spans="2:33" ht="9" customHeight="1">
      <c r="B104" s="602"/>
      <c r="C104" s="603"/>
      <c r="D104" s="604"/>
      <c r="E104" s="735"/>
      <c r="F104" s="735"/>
      <c r="G104" s="735"/>
      <c r="H104" s="96"/>
      <c r="I104" s="601"/>
      <c r="J104" s="601"/>
      <c r="K104" s="607"/>
      <c r="L104" s="601"/>
      <c r="M104" s="581"/>
      <c r="N104" s="581"/>
      <c r="O104" s="581"/>
      <c r="P104" s="581"/>
      <c r="Q104" s="349"/>
      <c r="R104" s="349"/>
      <c r="S104" s="601"/>
      <c r="T104" s="8"/>
      <c r="U104" s="48"/>
      <c r="V104" s="48"/>
      <c r="W104" s="48"/>
      <c r="X104" s="48"/>
      <c r="Y104" s="9"/>
    </row>
    <row r="105" spans="2:33" s="601" customFormat="1" ht="19.5" customHeight="1">
      <c r="B105" s="30" t="s">
        <v>470</v>
      </c>
      <c r="C105" s="16"/>
      <c r="D105" s="604" t="s">
        <v>190</v>
      </c>
      <c r="E105" s="1331">
        <v>15000</v>
      </c>
      <c r="F105" s="1331"/>
      <c r="G105" s="1331"/>
      <c r="H105" s="601" t="s">
        <v>458</v>
      </c>
      <c r="K105" s="607" t="s">
        <v>195</v>
      </c>
      <c r="M105" s="1202" t="s">
        <v>459</v>
      </c>
      <c r="N105" s="1202"/>
      <c r="O105" s="1202"/>
      <c r="P105" s="1202"/>
      <c r="Q105" s="1321">
        <f>V15</f>
        <v>0</v>
      </c>
      <c r="R105" s="1321"/>
      <c r="S105" s="601" t="s">
        <v>384</v>
      </c>
      <c r="T105" s="167" t="s">
        <v>190</v>
      </c>
      <c r="U105" s="1318">
        <f>E105*Q105</f>
        <v>0</v>
      </c>
      <c r="V105" s="1318"/>
      <c r="W105" s="1318"/>
      <c r="X105" s="1318"/>
      <c r="Y105" s="168" t="s">
        <v>191</v>
      </c>
    </row>
    <row r="106" spans="2:33" ht="6" customHeight="1">
      <c r="B106" s="169"/>
      <c r="C106" s="170"/>
      <c r="D106" s="577"/>
      <c r="E106" s="616"/>
      <c r="F106" s="616"/>
      <c r="G106" s="616"/>
      <c r="K106" s="599"/>
      <c r="Q106" s="616"/>
      <c r="R106" s="616"/>
      <c r="T106" s="8"/>
      <c r="U106" s="615"/>
      <c r="V106" s="615"/>
      <c r="W106" s="615"/>
      <c r="X106" s="615"/>
      <c r="Y106" s="9"/>
    </row>
    <row r="107" spans="2:33" s="355" customFormat="1" ht="14.25" customHeight="1">
      <c r="B107" s="356"/>
      <c r="C107" s="363" t="s">
        <v>532</v>
      </c>
      <c r="D107" s="364"/>
      <c r="E107" s="627"/>
      <c r="F107" s="627"/>
      <c r="G107" s="627"/>
      <c r="H107" s="363"/>
      <c r="I107" s="363"/>
      <c r="J107" s="363"/>
      <c r="K107" s="366"/>
      <c r="L107" s="363"/>
      <c r="M107" s="363"/>
      <c r="N107" s="363"/>
      <c r="O107" s="363"/>
      <c r="P107" s="363"/>
      <c r="Q107" s="627"/>
      <c r="R107" s="627"/>
      <c r="S107" s="363"/>
      <c r="T107" s="367"/>
      <c r="U107" s="368"/>
      <c r="V107" s="368"/>
      <c r="W107" s="368"/>
      <c r="X107" s="368"/>
      <c r="Y107" s="369"/>
      <c r="Z107" s="363"/>
      <c r="AA107" s="363" t="s">
        <v>533</v>
      </c>
      <c r="AB107" s="363"/>
      <c r="AC107" s="363"/>
      <c r="AD107" s="363"/>
      <c r="AE107" s="363"/>
      <c r="AF107" s="363"/>
      <c r="AG107" s="363"/>
    </row>
    <row r="108" spans="2:33" s="355" customFormat="1" ht="14.25" customHeight="1">
      <c r="B108" s="356"/>
      <c r="C108" s="1328" t="s">
        <v>534</v>
      </c>
      <c r="D108" s="1328"/>
      <c r="E108" s="1328"/>
      <c r="F108" s="1328"/>
      <c r="G108" s="1328"/>
      <c r="H108" s="1328"/>
      <c r="I108" s="1328"/>
      <c r="J108" s="1328"/>
      <c r="K108" s="1328"/>
      <c r="L108" s="1328"/>
      <c r="M108" s="1328"/>
      <c r="N108" s="1328"/>
      <c r="O108" s="1328"/>
      <c r="P108" s="1328"/>
      <c r="Q108" s="1328"/>
      <c r="R108" s="1328"/>
      <c r="S108" s="1329"/>
      <c r="T108" s="367"/>
      <c r="U108" s="368"/>
      <c r="V108" s="368"/>
      <c r="W108" s="368"/>
      <c r="X108" s="368"/>
      <c r="Y108" s="369"/>
      <c r="Z108" s="363"/>
      <c r="AA108" s="363"/>
      <c r="AB108" s="363"/>
      <c r="AC108" s="363"/>
      <c r="AD108" s="363"/>
      <c r="AE108" s="363"/>
      <c r="AF108" s="363"/>
      <c r="AG108" s="363"/>
    </row>
    <row r="109" spans="2:33" s="355" customFormat="1" ht="14.25" customHeight="1">
      <c r="B109" s="356"/>
      <c r="C109" s="370"/>
      <c r="D109" s="371" t="s">
        <v>190</v>
      </c>
      <c r="E109" s="1324">
        <v>15000</v>
      </c>
      <c r="F109" s="1324"/>
      <c r="G109" s="1324"/>
      <c r="H109" s="619" t="s">
        <v>458</v>
      </c>
      <c r="I109" s="619"/>
      <c r="J109" s="619"/>
      <c r="K109" s="373" t="s">
        <v>195</v>
      </c>
      <c r="L109" s="619"/>
      <c r="M109" s="1330" t="s">
        <v>535</v>
      </c>
      <c r="N109" s="1330"/>
      <c r="O109" s="1330"/>
      <c r="P109" s="1330"/>
      <c r="Q109" s="1326" t="e">
        <f>IF($U$42&gt;=0.5,K48,"0")</f>
        <v>#DIV/0!</v>
      </c>
      <c r="R109" s="1326"/>
      <c r="S109" s="619" t="s">
        <v>384</v>
      </c>
      <c r="T109" s="738" t="s">
        <v>452</v>
      </c>
      <c r="U109" s="1327" t="e">
        <f>IF($K$76&gt;=3,0,IF($U$42&gt;=0.5,$E$109*$Q109,0))</f>
        <v>#DIV/0!</v>
      </c>
      <c r="V109" s="1327"/>
      <c r="W109" s="1327"/>
      <c r="X109" s="1327"/>
      <c r="Y109" s="739" t="s">
        <v>453</v>
      </c>
      <c r="Z109" s="363"/>
      <c r="AA109" s="363"/>
      <c r="AB109" s="363" t="e">
        <f>IF($U$42&gt;=0.5,"50％以上","50％未満")</f>
        <v>#DIV/0!</v>
      </c>
      <c r="AC109" s="363"/>
      <c r="AD109" s="363"/>
      <c r="AE109" s="363"/>
      <c r="AF109" s="363"/>
      <c r="AG109" s="363"/>
    </row>
    <row r="110" spans="2:33" ht="14.25" customHeight="1">
      <c r="B110" s="169"/>
      <c r="C110" s="370"/>
      <c r="D110" s="371"/>
      <c r="E110" s="1324"/>
      <c r="F110" s="1324"/>
      <c r="G110" s="1324"/>
      <c r="H110" s="619"/>
      <c r="I110" s="619"/>
      <c r="J110" s="619"/>
      <c r="K110" s="373"/>
      <c r="L110" s="619"/>
      <c r="M110" s="1325"/>
      <c r="N110" s="1325"/>
      <c r="O110" s="1325"/>
      <c r="P110" s="1325"/>
      <c r="Q110" s="1326"/>
      <c r="R110" s="1326"/>
      <c r="S110" s="619"/>
      <c r="T110" s="738"/>
      <c r="U110" s="1327"/>
      <c r="V110" s="1327"/>
      <c r="W110" s="1327"/>
      <c r="X110" s="1327"/>
      <c r="Y110" s="739"/>
      <c r="Z110" s="363"/>
      <c r="AA110" s="363"/>
      <c r="AB110" s="363"/>
      <c r="AC110" s="363"/>
      <c r="AD110" s="363"/>
      <c r="AE110" s="363"/>
      <c r="AF110" s="363"/>
      <c r="AG110" s="363"/>
    </row>
    <row r="111" spans="2:33" s="355" customFormat="1" ht="14.25" customHeight="1">
      <c r="B111" s="356"/>
      <c r="C111" s="363" t="s">
        <v>536</v>
      </c>
      <c r="D111" s="364"/>
      <c r="E111" s="627"/>
      <c r="F111" s="627"/>
      <c r="G111" s="627"/>
      <c r="H111" s="363"/>
      <c r="I111" s="363"/>
      <c r="J111" s="363"/>
      <c r="K111" s="366"/>
      <c r="L111" s="363"/>
      <c r="M111" s="363"/>
      <c r="N111" s="363"/>
      <c r="O111" s="363"/>
      <c r="P111" s="363"/>
      <c r="Q111" s="627"/>
      <c r="R111" s="627"/>
      <c r="S111" s="363"/>
      <c r="T111" s="740"/>
      <c r="U111" s="368"/>
      <c r="V111" s="368"/>
      <c r="W111" s="368"/>
      <c r="X111" s="368"/>
      <c r="Y111" s="741"/>
      <c r="Z111" s="363"/>
      <c r="AA111" s="363" t="s">
        <v>533</v>
      </c>
      <c r="AB111" s="363"/>
      <c r="AC111" s="363"/>
      <c r="AD111" s="363"/>
      <c r="AE111" s="363"/>
      <c r="AF111" s="363"/>
      <c r="AG111" s="363"/>
    </row>
    <row r="112" spans="2:33" s="355" customFormat="1" ht="14.25" customHeight="1">
      <c r="B112" s="356"/>
      <c r="C112" s="1328" t="s">
        <v>537</v>
      </c>
      <c r="D112" s="1328"/>
      <c r="E112" s="1328"/>
      <c r="F112" s="1328"/>
      <c r="G112" s="1328"/>
      <c r="H112" s="1328"/>
      <c r="I112" s="1328"/>
      <c r="J112" s="1328"/>
      <c r="K112" s="1328"/>
      <c r="L112" s="1328"/>
      <c r="M112" s="1328"/>
      <c r="N112" s="1328"/>
      <c r="O112" s="1328"/>
      <c r="P112" s="1328"/>
      <c r="Q112" s="1328"/>
      <c r="R112" s="1328"/>
      <c r="S112" s="1329"/>
      <c r="T112" s="740"/>
      <c r="U112" s="368"/>
      <c r="V112" s="368"/>
      <c r="W112" s="368"/>
      <c r="X112" s="368"/>
      <c r="Y112" s="741"/>
      <c r="Z112" s="363"/>
      <c r="AA112" s="363"/>
      <c r="AB112" s="363"/>
      <c r="AC112" s="363"/>
      <c r="AD112" s="363"/>
      <c r="AE112" s="363"/>
      <c r="AF112" s="363"/>
      <c r="AG112" s="363"/>
    </row>
    <row r="113" spans="1:33" s="355" customFormat="1" ht="14.25" customHeight="1">
      <c r="B113" s="356"/>
      <c r="C113" s="370"/>
      <c r="D113" s="371" t="s">
        <v>190</v>
      </c>
      <c r="E113" s="1324">
        <v>15000</v>
      </c>
      <c r="F113" s="1324"/>
      <c r="G113" s="1324"/>
      <c r="H113" s="376" t="s">
        <v>468</v>
      </c>
      <c r="I113" s="619"/>
      <c r="J113" s="619"/>
      <c r="K113" s="373" t="s">
        <v>195</v>
      </c>
      <c r="L113" s="619"/>
      <c r="M113" s="1330" t="s">
        <v>538</v>
      </c>
      <c r="N113" s="1330"/>
      <c r="O113" s="1330"/>
      <c r="P113" s="1330"/>
      <c r="Q113" s="1326" t="e">
        <f>IF($U$42&lt;0.5,K48,"0")</f>
        <v>#DIV/0!</v>
      </c>
      <c r="R113" s="1326"/>
      <c r="S113" s="619" t="s">
        <v>384</v>
      </c>
      <c r="T113" s="738" t="s">
        <v>452</v>
      </c>
      <c r="U113" s="1327" t="e">
        <f>IF($K$76&gt;=3,0,IF($U$42&lt;0.5,$E$113*$Q$113*0.5,0))</f>
        <v>#DIV/0!</v>
      </c>
      <c r="V113" s="1327"/>
      <c r="W113" s="1327"/>
      <c r="X113" s="1327"/>
      <c r="Y113" s="739" t="s">
        <v>453</v>
      </c>
      <c r="Z113" s="363"/>
      <c r="AA113" s="363"/>
      <c r="AB113" s="363" t="e">
        <f>IF($U$42&gt;=0.5,"50％以上","50％未満")</f>
        <v>#DIV/0!</v>
      </c>
      <c r="AC113" s="363"/>
      <c r="AD113" s="363"/>
      <c r="AE113" s="363"/>
      <c r="AF113" s="363"/>
      <c r="AG113" s="363"/>
    </row>
    <row r="114" spans="1:33" ht="14.25" customHeight="1">
      <c r="B114" s="169"/>
      <c r="C114" s="170"/>
      <c r="D114" s="604"/>
      <c r="E114" s="360"/>
      <c r="F114" s="360"/>
      <c r="G114" s="360"/>
      <c r="H114" s="601"/>
      <c r="I114" s="601"/>
      <c r="J114" s="601"/>
      <c r="K114" s="607"/>
      <c r="L114" s="601"/>
      <c r="M114" s="601"/>
      <c r="N114" s="601"/>
      <c r="O114" s="601"/>
      <c r="P114" s="601"/>
      <c r="Q114" s="617"/>
      <c r="R114" s="617"/>
      <c r="S114" s="601"/>
      <c r="T114" s="167"/>
      <c r="U114" s="614"/>
      <c r="V114" s="614"/>
      <c r="W114" s="614"/>
      <c r="X114" s="614"/>
      <c r="Y114" s="168"/>
    </row>
    <row r="115" spans="1:33" ht="15" customHeight="1" thickBot="1">
      <c r="B115" s="2"/>
      <c r="C115" s="363" t="s">
        <v>539</v>
      </c>
      <c r="H115" s="73" t="s">
        <v>472</v>
      </c>
      <c r="T115" s="167"/>
      <c r="U115" s="1185"/>
      <c r="V115" s="1185"/>
      <c r="W115" s="1185"/>
      <c r="X115" s="1185"/>
      <c r="Y115" s="168"/>
    </row>
    <row r="116" spans="1:33" ht="15" customHeight="1" thickBot="1">
      <c r="B116" s="2"/>
      <c r="C116" s="171"/>
      <c r="D116" s="601" t="s">
        <v>551</v>
      </c>
      <c r="K116" s="599" t="s">
        <v>474</v>
      </c>
      <c r="L116" s="73" t="s">
        <v>475</v>
      </c>
      <c r="Q116" s="1199">
        <f>U28</f>
        <v>0</v>
      </c>
      <c r="R116" s="1200"/>
      <c r="S116" s="1" t="s">
        <v>384</v>
      </c>
      <c r="T116" s="8"/>
      <c r="U116" s="1203"/>
      <c r="V116" s="1203"/>
      <c r="W116" s="1203"/>
      <c r="X116" s="1203"/>
      <c r="Y116" s="9"/>
      <c r="AB116" s="172"/>
      <c r="AC116" s="172"/>
      <c r="AF116" s="172"/>
    </row>
    <row r="117" spans="1:33" ht="15" customHeight="1" thickBot="1">
      <c r="B117" s="2"/>
      <c r="D117" s="577" t="s">
        <v>457</v>
      </c>
      <c r="E117" s="1323">
        <v>40000</v>
      </c>
      <c r="F117" s="1323"/>
      <c r="G117" s="1323"/>
      <c r="H117" s="1" t="s">
        <v>476</v>
      </c>
      <c r="K117" s="1195"/>
      <c r="L117" s="1195"/>
      <c r="M117" s="1195"/>
      <c r="N117" s="1195"/>
      <c r="O117" s="1195"/>
      <c r="P117" s="1195"/>
      <c r="Q117" s="1195"/>
      <c r="R117" s="1195"/>
      <c r="S117" s="1196"/>
      <c r="T117" s="2"/>
      <c r="U117" s="162"/>
      <c r="V117" s="162"/>
      <c r="W117" s="162"/>
      <c r="X117" s="162"/>
      <c r="Y117" s="9"/>
      <c r="AE117" s="172"/>
      <c r="AF117" s="172"/>
    </row>
    <row r="118" spans="1:33" ht="15" customHeight="1" thickBot="1">
      <c r="B118" s="2"/>
      <c r="C118" s="173"/>
      <c r="D118" s="1" t="s">
        <v>477</v>
      </c>
      <c r="E118" s="734"/>
      <c r="F118" s="734"/>
      <c r="G118" s="734"/>
      <c r="K118" s="599" t="s">
        <v>195</v>
      </c>
      <c r="L118" s="73" t="s">
        <v>475</v>
      </c>
      <c r="M118" s="174"/>
      <c r="N118" s="174"/>
      <c r="O118" s="174"/>
      <c r="P118" s="174"/>
      <c r="Q118" s="1321">
        <f>U28</f>
        <v>0</v>
      </c>
      <c r="R118" s="1321"/>
      <c r="S118" s="1" t="s">
        <v>386</v>
      </c>
      <c r="T118" s="8" t="s">
        <v>478</v>
      </c>
      <c r="U118" s="1369">
        <f>IF(C118="○",AA119,IF(C116="○",AA118,0))</f>
        <v>0</v>
      </c>
      <c r="V118" s="1369"/>
      <c r="W118" s="1369"/>
      <c r="X118" s="1369"/>
      <c r="Y118" s="9" t="s">
        <v>479</v>
      </c>
      <c r="AA118" s="1198">
        <f>IF(Q118=0,0,ROUNDDOWN((40000*M119/Q119*Q118),0))</f>
        <v>0</v>
      </c>
      <c r="AB118" s="1198"/>
      <c r="AC118" s="1198"/>
      <c r="AD118" s="1198"/>
      <c r="AE118" s="1198"/>
    </row>
    <row r="119" spans="1:33" ht="15" customHeight="1">
      <c r="B119" s="2"/>
      <c r="D119" s="577" t="s">
        <v>457</v>
      </c>
      <c r="E119" s="1323">
        <v>97000</v>
      </c>
      <c r="F119" s="1323"/>
      <c r="G119" s="1323"/>
      <c r="H119" s="1" t="s">
        <v>476</v>
      </c>
      <c r="K119" s="577" t="s">
        <v>457</v>
      </c>
      <c r="L119" s="599" t="s">
        <v>480</v>
      </c>
      <c r="M119" s="1199">
        <f>+V15</f>
        <v>0</v>
      </c>
      <c r="N119" s="1200"/>
      <c r="O119" s="599" t="s">
        <v>481</v>
      </c>
      <c r="P119" s="599" t="s">
        <v>482</v>
      </c>
      <c r="Q119" s="1199">
        <f>+V17</f>
        <v>0</v>
      </c>
      <c r="R119" s="1200"/>
      <c r="S119" s="1" t="s">
        <v>483</v>
      </c>
      <c r="T119" s="8"/>
      <c r="U119" s="615"/>
      <c r="V119" s="615"/>
      <c r="W119" s="615"/>
      <c r="X119" s="615"/>
      <c r="Y119" s="9"/>
      <c r="AA119" s="1198" t="e">
        <f>IF(C116="○","0",ROUNDDOWN((97000*M119/Q119*Q118),0))</f>
        <v>#DIV/0!</v>
      </c>
      <c r="AB119" s="1198"/>
      <c r="AC119" s="1198"/>
      <c r="AD119" s="1198"/>
      <c r="AE119" s="1198"/>
    </row>
    <row r="120" spans="1:33" ht="8.25" customHeight="1">
      <c r="B120" s="2"/>
      <c r="M120" s="577"/>
      <c r="P120" s="599"/>
      <c r="T120" s="2"/>
      <c r="U120" s="162"/>
      <c r="V120" s="162"/>
      <c r="W120" s="162"/>
      <c r="X120" s="162"/>
      <c r="Y120" s="9"/>
    </row>
    <row r="121" spans="1:33" ht="13.5" hidden="1" customHeight="1" thickBot="1">
      <c r="A121" s="377"/>
      <c r="B121" s="378"/>
      <c r="C121" s="379"/>
      <c r="D121" s="380" t="s">
        <v>540</v>
      </c>
      <c r="E121" s="377"/>
      <c r="F121" s="377"/>
      <c r="G121" s="377"/>
      <c r="H121" s="377"/>
      <c r="I121" s="377"/>
      <c r="J121" s="377"/>
      <c r="K121" s="377"/>
      <c r="L121" s="377"/>
      <c r="M121" s="629"/>
      <c r="N121" s="377"/>
      <c r="O121" s="377"/>
      <c r="P121" s="382"/>
      <c r="Q121" s="377"/>
      <c r="R121" s="377"/>
      <c r="S121" s="377"/>
      <c r="T121" s="378"/>
      <c r="U121" s="383"/>
      <c r="V121" s="383"/>
      <c r="W121" s="383"/>
      <c r="X121" s="383"/>
      <c r="Y121" s="384"/>
    </row>
    <row r="122" spans="1:33" ht="15" hidden="1" customHeight="1" thickBot="1">
      <c r="A122" s="377"/>
      <c r="B122" s="378"/>
      <c r="C122" s="385"/>
      <c r="D122" s="379" t="s">
        <v>485</v>
      </c>
      <c r="E122" s="377"/>
      <c r="F122" s="377"/>
      <c r="G122" s="377"/>
      <c r="H122" s="377"/>
      <c r="I122" s="377"/>
      <c r="J122" s="377"/>
      <c r="K122" s="377"/>
      <c r="L122" s="377"/>
      <c r="M122" s="629"/>
      <c r="N122" s="377"/>
      <c r="O122" s="377"/>
      <c r="P122" s="382"/>
      <c r="Q122" s="377"/>
      <c r="R122" s="377"/>
      <c r="S122" s="377"/>
      <c r="T122" s="378"/>
      <c r="U122" s="383"/>
      <c r="V122" s="383"/>
      <c r="W122" s="383"/>
      <c r="X122" s="383"/>
      <c r="Y122" s="384"/>
    </row>
    <row r="123" spans="1:33" ht="15" hidden="1" customHeight="1">
      <c r="A123" s="377"/>
      <c r="B123" s="378"/>
      <c r="C123" s="386" t="s">
        <v>541</v>
      </c>
      <c r="D123" s="377"/>
      <c r="E123" s="377"/>
      <c r="F123" s="377"/>
      <c r="G123" s="377"/>
      <c r="H123" s="377"/>
      <c r="I123" s="377"/>
      <c r="J123" s="377"/>
      <c r="K123" s="377"/>
      <c r="L123" s="387"/>
      <c r="M123" s="387"/>
      <c r="N123" s="387"/>
      <c r="O123" s="387"/>
      <c r="P123" s="387"/>
      <c r="Q123" s="377"/>
      <c r="R123" s="377"/>
      <c r="S123" s="377"/>
      <c r="T123" s="378"/>
      <c r="U123" s="383"/>
      <c r="V123" s="383"/>
      <c r="W123" s="383"/>
      <c r="X123" s="383"/>
      <c r="Y123" s="384"/>
    </row>
    <row r="124" spans="1:33" ht="15" hidden="1" customHeight="1" thickBot="1">
      <c r="A124" s="377"/>
      <c r="B124" s="378"/>
      <c r="C124" s="377"/>
      <c r="D124" s="387"/>
      <c r="E124" s="1366"/>
      <c r="F124" s="1366"/>
      <c r="G124" s="1366"/>
      <c r="H124" s="1366"/>
      <c r="I124" s="377"/>
      <c r="J124" s="377"/>
      <c r="K124" s="1367" t="s">
        <v>487</v>
      </c>
      <c r="L124" s="1367"/>
      <c r="M124" s="1367"/>
      <c r="N124" s="1367"/>
      <c r="O124" s="1367"/>
      <c r="P124" s="1367"/>
      <c r="Q124" s="1368">
        <v>0</v>
      </c>
      <c r="R124" s="1368"/>
      <c r="S124" s="377" t="s">
        <v>386</v>
      </c>
      <c r="T124" s="388" t="s">
        <v>478</v>
      </c>
      <c r="U124" s="1362">
        <f>IF($C122=1,0,IF(C125="○",0,IF($U28&gt;19,538000,IF($U28&gt;1,269000,IF($U28=0,0,179000)))))</f>
        <v>0</v>
      </c>
      <c r="V124" s="1362"/>
      <c r="W124" s="1362"/>
      <c r="X124" s="1362"/>
      <c r="Y124" s="384" t="s">
        <v>479</v>
      </c>
    </row>
    <row r="125" spans="1:33" ht="15" hidden="1" customHeight="1" thickBot="1">
      <c r="A125" s="377"/>
      <c r="B125" s="378"/>
      <c r="C125" s="389"/>
      <c r="D125" s="1360" t="s">
        <v>488</v>
      </c>
      <c r="E125" s="1360"/>
      <c r="F125" s="1360"/>
      <c r="G125" s="1360"/>
      <c r="H125" s="1360"/>
      <c r="I125" s="1360"/>
      <c r="J125" s="1360"/>
      <c r="K125" s="1360"/>
      <c r="L125" s="1360"/>
      <c r="M125" s="1360"/>
      <c r="N125" s="1360"/>
      <c r="O125" s="1360"/>
      <c r="P125" s="1360"/>
      <c r="Q125" s="1360"/>
      <c r="R125" s="1360"/>
      <c r="S125" s="1361"/>
      <c r="T125" s="388" t="s">
        <v>478</v>
      </c>
      <c r="U125" s="1362">
        <f>IF(C122=1,0,IF(C125="○",1076000,0))</f>
        <v>0</v>
      </c>
      <c r="V125" s="1362"/>
      <c r="W125" s="1362"/>
      <c r="X125" s="1362"/>
      <c r="Y125" s="384" t="s">
        <v>479</v>
      </c>
    </row>
    <row r="126" spans="1:33" ht="7.5" hidden="1" customHeight="1">
      <c r="A126" s="377"/>
      <c r="B126" s="378"/>
      <c r="C126" s="377"/>
      <c r="D126" s="1360"/>
      <c r="E126" s="1360"/>
      <c r="F126" s="1360"/>
      <c r="G126" s="1360"/>
      <c r="H126" s="1360"/>
      <c r="I126" s="1360"/>
      <c r="J126" s="1360"/>
      <c r="K126" s="1360"/>
      <c r="L126" s="1360"/>
      <c r="M126" s="1360"/>
      <c r="N126" s="1360"/>
      <c r="O126" s="1360"/>
      <c r="P126" s="1360"/>
      <c r="Q126" s="1360"/>
      <c r="R126" s="1360"/>
      <c r="S126" s="1361"/>
      <c r="T126" s="388"/>
      <c r="U126" s="628"/>
      <c r="V126" s="628"/>
      <c r="W126" s="628"/>
      <c r="X126" s="628"/>
      <c r="Y126" s="384"/>
    </row>
    <row r="127" spans="1:33" ht="15" hidden="1" customHeight="1">
      <c r="A127" s="377"/>
      <c r="B127" s="378"/>
      <c r="C127" s="377"/>
      <c r="D127" s="387"/>
      <c r="E127" s="387"/>
      <c r="F127" s="377"/>
      <c r="G127" s="377"/>
      <c r="H127" s="377"/>
      <c r="I127" s="377"/>
      <c r="J127" s="377"/>
      <c r="K127" s="377"/>
      <c r="L127" s="377"/>
      <c r="M127" s="377"/>
      <c r="N127" s="377"/>
      <c r="O127" s="377"/>
      <c r="P127" s="377"/>
      <c r="Q127" s="377"/>
      <c r="R127" s="377"/>
      <c r="S127" s="377"/>
      <c r="T127" s="378"/>
      <c r="U127" s="383"/>
      <c r="V127" s="383"/>
      <c r="W127" s="383"/>
      <c r="X127" s="383"/>
      <c r="Y127" s="384"/>
    </row>
    <row r="128" spans="1:33" ht="15" hidden="1" customHeight="1">
      <c r="A128" s="377"/>
      <c r="B128" s="378"/>
      <c r="C128" s="386" t="s">
        <v>542</v>
      </c>
      <c r="D128" s="377"/>
      <c r="E128" s="377"/>
      <c r="F128" s="377"/>
      <c r="G128" s="377"/>
      <c r="H128" s="377"/>
      <c r="I128" s="377"/>
      <c r="J128" s="377"/>
      <c r="K128" s="377"/>
      <c r="L128" s="377"/>
      <c r="M128" s="377"/>
      <c r="N128" s="377"/>
      <c r="O128" s="377"/>
      <c r="P128" s="377"/>
      <c r="Q128" s="377"/>
      <c r="R128" s="377"/>
      <c r="S128" s="377"/>
      <c r="T128" s="388" t="s">
        <v>478</v>
      </c>
      <c r="U128" s="1362">
        <f>U129+U131</f>
        <v>0</v>
      </c>
      <c r="V128" s="1362"/>
      <c r="W128" s="1362"/>
      <c r="X128" s="1362"/>
      <c r="Y128" s="384" t="s">
        <v>479</v>
      </c>
    </row>
    <row r="129" spans="1:39" ht="15" hidden="1" customHeight="1">
      <c r="A129" s="377"/>
      <c r="B129" s="378"/>
      <c r="C129" s="377"/>
      <c r="D129" s="377" t="s">
        <v>490</v>
      </c>
      <c r="E129" s="377"/>
      <c r="F129" s="377"/>
      <c r="G129" s="377"/>
      <c r="H129" s="377"/>
      <c r="I129" s="377"/>
      <c r="J129" s="377"/>
      <c r="K129" s="377"/>
      <c r="L129" s="377"/>
      <c r="M129" s="377"/>
      <c r="N129" s="377"/>
      <c r="O129" s="377"/>
      <c r="P129" s="377"/>
      <c r="Q129" s="377"/>
      <c r="R129" s="377"/>
      <c r="S129" s="377"/>
      <c r="T129" s="388" t="s">
        <v>190</v>
      </c>
      <c r="U129" s="1362">
        <f>IF($I$7="",0,IF(C122=1,0,240000))</f>
        <v>0</v>
      </c>
      <c r="V129" s="1362"/>
      <c r="W129" s="1362"/>
      <c r="X129" s="1362"/>
      <c r="Y129" s="384" t="s">
        <v>191</v>
      </c>
      <c r="AJ129" s="1">
        <v>0</v>
      </c>
    </row>
    <row r="130" spans="1:39" ht="15" hidden="1" customHeight="1">
      <c r="A130" s="377"/>
      <c r="B130" s="378"/>
      <c r="C130" s="377"/>
      <c r="D130" s="377" t="s">
        <v>491</v>
      </c>
      <c r="E130" s="377"/>
      <c r="F130" s="377"/>
      <c r="G130" s="377"/>
      <c r="H130" s="377"/>
      <c r="I130" s="377"/>
      <c r="J130" s="377"/>
      <c r="K130" s="377"/>
      <c r="L130" s="377"/>
      <c r="M130" s="377"/>
      <c r="N130" s="377"/>
      <c r="O130" s="377"/>
      <c r="P130" s="377"/>
      <c r="Q130" s="377"/>
      <c r="R130" s="377"/>
      <c r="S130" s="377"/>
      <c r="T130" s="388"/>
      <c r="U130" s="628"/>
      <c r="V130" s="628"/>
      <c r="W130" s="628"/>
      <c r="X130" s="628"/>
      <c r="Y130" s="384"/>
    </row>
    <row r="131" spans="1:39" ht="15" hidden="1" customHeight="1">
      <c r="A131" s="377"/>
      <c r="B131" s="378"/>
      <c r="C131" s="377"/>
      <c r="D131" s="377"/>
      <c r="E131" s="391"/>
      <c r="F131" s="391"/>
      <c r="G131" s="1363">
        <v>81000</v>
      </c>
      <c r="H131" s="1363"/>
      <c r="I131" s="1363"/>
      <c r="J131" s="377" t="s">
        <v>175</v>
      </c>
      <c r="K131" s="377" t="s">
        <v>474</v>
      </c>
      <c r="L131" s="1364" t="s">
        <v>492</v>
      </c>
      <c r="M131" s="1364"/>
      <c r="N131" s="1364"/>
      <c r="O131" s="1365">
        <v>0</v>
      </c>
      <c r="P131" s="1365"/>
      <c r="Q131" s="377" t="s">
        <v>493</v>
      </c>
      <c r="R131" s="377"/>
      <c r="S131" s="377"/>
      <c r="T131" s="388" t="s">
        <v>190</v>
      </c>
      <c r="U131" s="1362">
        <f>IF(C122=1,0,G131*O131)</f>
        <v>0</v>
      </c>
      <c r="V131" s="1362"/>
      <c r="W131" s="1362"/>
      <c r="X131" s="1362"/>
      <c r="Y131" s="384" t="s">
        <v>191</v>
      </c>
      <c r="AM131" s="155">
        <v>0</v>
      </c>
    </row>
    <row r="132" spans="1:39" ht="15" hidden="1" customHeight="1">
      <c r="A132" s="377"/>
      <c r="B132" s="378"/>
      <c r="C132" s="377"/>
      <c r="D132" s="377"/>
      <c r="E132" s="377"/>
      <c r="F132" s="377"/>
      <c r="G132" s="377"/>
      <c r="H132" s="377"/>
      <c r="I132" s="377"/>
      <c r="J132" s="377"/>
      <c r="K132" s="377"/>
      <c r="L132" s="377"/>
      <c r="M132" s="377"/>
      <c r="N132" s="392" t="s">
        <v>494</v>
      </c>
      <c r="O132" s="377"/>
      <c r="P132" s="377"/>
      <c r="Q132" s="377"/>
      <c r="R132" s="377"/>
      <c r="S132" s="377"/>
      <c r="T132" s="388"/>
      <c r="U132" s="628"/>
      <c r="V132" s="628"/>
      <c r="W132" s="628"/>
      <c r="X132" s="628"/>
      <c r="Y132" s="384"/>
      <c r="AM132" s="155">
        <v>1</v>
      </c>
    </row>
    <row r="133" spans="1:39" ht="15" customHeight="1">
      <c r="B133" s="2"/>
      <c r="C133" s="363" t="s">
        <v>552</v>
      </c>
      <c r="D133" s="363"/>
      <c r="E133" s="363"/>
      <c r="F133" s="363"/>
      <c r="G133" s="363"/>
      <c r="H133" s="363"/>
      <c r="I133" s="363"/>
      <c r="J133" s="363"/>
      <c r="K133" s="363"/>
      <c r="L133" s="363"/>
      <c r="M133" s="363"/>
      <c r="N133" s="363"/>
      <c r="O133" s="363"/>
      <c r="P133" s="363"/>
      <c r="T133" s="2"/>
      <c r="U133" s="162"/>
      <c r="V133" s="162"/>
      <c r="W133" s="162"/>
      <c r="X133" s="162"/>
      <c r="Y133" s="9"/>
      <c r="AM133" s="155">
        <v>2</v>
      </c>
    </row>
    <row r="134" spans="1:39" ht="15.75" customHeight="1">
      <c r="B134" s="2"/>
      <c r="C134" s="363"/>
      <c r="D134" s="364" t="s">
        <v>457</v>
      </c>
      <c r="E134" s="1359">
        <v>10000</v>
      </c>
      <c r="F134" s="1359"/>
      <c r="G134" s="1359"/>
      <c r="H134" s="363" t="s">
        <v>496</v>
      </c>
      <c r="I134" s="363"/>
      <c r="J134" s="363"/>
      <c r="K134" s="366" t="s">
        <v>195</v>
      </c>
      <c r="L134" s="363"/>
      <c r="M134" s="1355" t="s">
        <v>497</v>
      </c>
      <c r="N134" s="1355"/>
      <c r="O134" s="1355"/>
      <c r="P134" s="363" t="s">
        <v>498</v>
      </c>
      <c r="Q134" s="1321">
        <f>U55</f>
        <v>0</v>
      </c>
      <c r="R134" s="1321"/>
      <c r="S134" s="1" t="s">
        <v>420</v>
      </c>
      <c r="T134" s="8" t="s">
        <v>478</v>
      </c>
      <c r="U134" s="1319">
        <f>+IF(C122=1,0,E134*Q134)</f>
        <v>0</v>
      </c>
      <c r="V134" s="1319"/>
      <c r="W134" s="1319"/>
      <c r="X134" s="1319"/>
      <c r="Y134" s="9" t="s">
        <v>479</v>
      </c>
    </row>
    <row r="135" spans="1:39" ht="15.75" customHeight="1">
      <c r="B135" s="2"/>
      <c r="C135" s="363"/>
      <c r="D135" s="364"/>
      <c r="E135" s="627"/>
      <c r="F135" s="627"/>
      <c r="G135" s="627"/>
      <c r="H135" s="363"/>
      <c r="I135" s="363"/>
      <c r="J135" s="363"/>
      <c r="K135" s="366"/>
      <c r="L135" s="363"/>
      <c r="M135" s="623"/>
      <c r="N135" s="623"/>
      <c r="O135" s="623"/>
      <c r="P135" s="363"/>
      <c r="Q135" s="616"/>
      <c r="R135" s="616"/>
      <c r="T135" s="8"/>
      <c r="U135" s="615"/>
      <c r="V135" s="615"/>
      <c r="W135" s="615"/>
      <c r="X135" s="615"/>
      <c r="Y135" s="9"/>
    </row>
    <row r="136" spans="1:39">
      <c r="B136" s="2"/>
      <c r="C136" s="1119" t="s">
        <v>553</v>
      </c>
      <c r="D136" s="1119"/>
      <c r="E136" s="1119"/>
      <c r="F136" s="1119"/>
      <c r="G136" s="1119"/>
      <c r="H136" s="1119"/>
      <c r="I136" s="1119"/>
      <c r="J136" s="1119"/>
      <c r="K136" s="1119"/>
      <c r="L136" s="1119"/>
      <c r="M136" s="1119"/>
      <c r="N136" s="1119"/>
      <c r="O136" s="1119"/>
      <c r="P136" s="626"/>
      <c r="Q136" s="607"/>
      <c r="R136" s="607"/>
      <c r="S136" s="168"/>
      <c r="T136" s="8"/>
      <c r="U136" s="1319"/>
      <c r="V136" s="1319"/>
      <c r="W136" s="1319"/>
      <c r="X136" s="1319"/>
      <c r="Y136" s="9"/>
    </row>
    <row r="137" spans="1:39" ht="16.5" customHeight="1">
      <c r="B137" s="2"/>
      <c r="C137" s="590"/>
      <c r="D137" s="363" t="s">
        <v>500</v>
      </c>
      <c r="E137" s="363"/>
      <c r="F137" s="590"/>
      <c r="G137" s="590"/>
      <c r="H137" s="590"/>
      <c r="I137" s="590"/>
      <c r="J137" s="590"/>
      <c r="K137" s="590"/>
      <c r="L137" s="590"/>
      <c r="M137" s="590"/>
      <c r="N137" s="590"/>
      <c r="O137" s="590"/>
      <c r="P137" s="626"/>
      <c r="Q137" s="607"/>
      <c r="R137" s="607"/>
      <c r="S137" s="168"/>
      <c r="T137" s="8" t="s">
        <v>478</v>
      </c>
      <c r="U137" s="1319">
        <f>U138+U139</f>
        <v>0</v>
      </c>
      <c r="V137" s="1319"/>
      <c r="W137" s="1319"/>
      <c r="X137" s="1319"/>
      <c r="Y137" s="9" t="s">
        <v>479</v>
      </c>
    </row>
    <row r="138" spans="1:39" ht="25.5" customHeight="1">
      <c r="B138" s="2"/>
      <c r="C138" s="363"/>
      <c r="D138" s="363"/>
      <c r="E138" s="1355"/>
      <c r="F138" s="1355"/>
      <c r="G138" s="364" t="s">
        <v>457</v>
      </c>
      <c r="H138" s="1428">
        <v>120000</v>
      </c>
      <c r="I138" s="1428"/>
      <c r="J138" s="363" t="s">
        <v>501</v>
      </c>
      <c r="K138" s="363"/>
      <c r="L138" s="363"/>
      <c r="M138" s="373" t="s">
        <v>502</v>
      </c>
      <c r="N138" s="1357" t="s">
        <v>554</v>
      </c>
      <c r="O138" s="1358"/>
      <c r="P138" s="1358"/>
      <c r="Q138" s="1185">
        <f>U63</f>
        <v>0</v>
      </c>
      <c r="R138" s="1185"/>
      <c r="S138" s="168" t="s">
        <v>432</v>
      </c>
      <c r="T138" s="167" t="s">
        <v>190</v>
      </c>
      <c r="U138" s="1318">
        <f>H138*Q138</f>
        <v>0</v>
      </c>
      <c r="V138" s="1318"/>
      <c r="W138" s="1318"/>
      <c r="X138" s="1318"/>
      <c r="Y138" s="168" t="s">
        <v>191</v>
      </c>
    </row>
    <row r="139" spans="1:39" ht="25.5" customHeight="1">
      <c r="B139" s="2"/>
      <c r="C139" s="363"/>
      <c r="D139" s="363"/>
      <c r="E139" s="1355"/>
      <c r="F139" s="1355"/>
      <c r="G139" s="364" t="s">
        <v>457</v>
      </c>
      <c r="H139" s="1428">
        <v>30000</v>
      </c>
      <c r="I139" s="1428"/>
      <c r="J139" s="363" t="s">
        <v>496</v>
      </c>
      <c r="K139" s="363"/>
      <c r="L139" s="363"/>
      <c r="M139" s="373" t="s">
        <v>502</v>
      </c>
      <c r="N139" s="1357" t="s">
        <v>555</v>
      </c>
      <c r="O139" s="1358"/>
      <c r="P139" s="1358"/>
      <c r="Q139" s="1185">
        <f>U64</f>
        <v>0</v>
      </c>
      <c r="R139" s="1185"/>
      <c r="S139" s="168" t="s">
        <v>420</v>
      </c>
      <c r="T139" s="167" t="s">
        <v>190</v>
      </c>
      <c r="U139" s="1318">
        <f>H139*Q139</f>
        <v>0</v>
      </c>
      <c r="V139" s="1318"/>
      <c r="W139" s="1318"/>
      <c r="X139" s="1318"/>
      <c r="Y139" s="168" t="s">
        <v>191</v>
      </c>
    </row>
    <row r="140" spans="1:39" ht="12.75" customHeight="1">
      <c r="B140" s="2"/>
      <c r="C140" s="363"/>
      <c r="D140" s="363"/>
      <c r="E140" s="623"/>
      <c r="F140" s="623"/>
      <c r="G140" s="364"/>
      <c r="H140" s="624"/>
      <c r="I140" s="624"/>
      <c r="J140" s="363"/>
      <c r="K140" s="363"/>
      <c r="L140" s="363"/>
      <c r="M140" s="373"/>
      <c r="N140" s="625"/>
      <c r="O140" s="626"/>
      <c r="P140" s="626"/>
      <c r="Q140" s="598"/>
      <c r="R140" s="598"/>
      <c r="S140" s="168"/>
      <c r="T140" s="167"/>
      <c r="U140" s="614"/>
      <c r="V140" s="614"/>
      <c r="W140" s="614"/>
      <c r="X140" s="614"/>
      <c r="Y140" s="168"/>
    </row>
    <row r="141" spans="1:39" ht="15" customHeight="1">
      <c r="B141" s="2"/>
      <c r="C141" s="363"/>
      <c r="D141" s="363" t="s">
        <v>505</v>
      </c>
      <c r="E141" s="363"/>
      <c r="F141" s="590"/>
      <c r="G141" s="590"/>
      <c r="H141" s="590"/>
      <c r="I141" s="590"/>
      <c r="J141" s="590"/>
      <c r="K141" s="590"/>
      <c r="L141" s="590"/>
      <c r="M141" s="590"/>
      <c r="N141" s="590"/>
      <c r="O141" s="590"/>
      <c r="P141" s="626"/>
      <c r="Q141" s="598"/>
      <c r="R141" s="598"/>
      <c r="S141" s="168"/>
      <c r="T141" s="8" t="s">
        <v>478</v>
      </c>
      <c r="U141" s="1319">
        <f>U142+U143</f>
        <v>0</v>
      </c>
      <c r="V141" s="1319"/>
      <c r="W141" s="1319"/>
      <c r="X141" s="1319"/>
      <c r="Y141" s="9" t="s">
        <v>479</v>
      </c>
    </row>
    <row r="142" spans="1:39" ht="27.75" customHeight="1">
      <c r="B142" s="2"/>
      <c r="C142" s="363"/>
      <c r="D142" s="363"/>
      <c r="E142" s="1355"/>
      <c r="F142" s="1355"/>
      <c r="G142" s="364" t="s">
        <v>457</v>
      </c>
      <c r="H142" s="1428">
        <v>20000</v>
      </c>
      <c r="I142" s="1428"/>
      <c r="J142" s="363" t="s">
        <v>501</v>
      </c>
      <c r="K142" s="363"/>
      <c r="L142" s="363"/>
      <c r="M142" s="373" t="s">
        <v>502</v>
      </c>
      <c r="N142" s="1357" t="s">
        <v>556</v>
      </c>
      <c r="O142" s="1358"/>
      <c r="P142" s="1358"/>
      <c r="Q142" s="1185">
        <f>U65</f>
        <v>0</v>
      </c>
      <c r="R142" s="1185"/>
      <c r="S142" s="168" t="s">
        <v>432</v>
      </c>
      <c r="T142" s="167" t="s">
        <v>190</v>
      </c>
      <c r="U142" s="1318">
        <f>H142*Q142</f>
        <v>0</v>
      </c>
      <c r="V142" s="1318"/>
      <c r="W142" s="1318"/>
      <c r="X142" s="1318"/>
      <c r="Y142" s="168" t="s">
        <v>191</v>
      </c>
    </row>
    <row r="143" spans="1:39" ht="27.75" customHeight="1">
      <c r="B143" s="2"/>
      <c r="C143" s="363"/>
      <c r="D143" s="363"/>
      <c r="E143" s="1355"/>
      <c r="F143" s="1355"/>
      <c r="G143" s="364" t="s">
        <v>457</v>
      </c>
      <c r="H143" s="1428">
        <v>5000</v>
      </c>
      <c r="I143" s="1428"/>
      <c r="J143" s="363" t="s">
        <v>496</v>
      </c>
      <c r="K143" s="363"/>
      <c r="L143" s="363"/>
      <c r="M143" s="373" t="s">
        <v>502</v>
      </c>
      <c r="N143" s="1357" t="s">
        <v>557</v>
      </c>
      <c r="O143" s="1358"/>
      <c r="P143" s="1358"/>
      <c r="Q143" s="1185">
        <f>U66</f>
        <v>0</v>
      </c>
      <c r="R143" s="1185"/>
      <c r="S143" s="168" t="s">
        <v>420</v>
      </c>
      <c r="T143" s="167" t="s">
        <v>190</v>
      </c>
      <c r="U143" s="1318">
        <f>H143*Q143</f>
        <v>0</v>
      </c>
      <c r="V143" s="1318"/>
      <c r="W143" s="1318"/>
      <c r="X143" s="1318"/>
      <c r="Y143" s="168" t="s">
        <v>191</v>
      </c>
    </row>
    <row r="144" spans="1:39" ht="13.5" customHeight="1">
      <c r="B144" s="2"/>
      <c r="C144" s="363"/>
      <c r="D144" s="363"/>
      <c r="E144" s="623"/>
      <c r="F144" s="623"/>
      <c r="G144" s="364"/>
      <c r="H144" s="624"/>
      <c r="I144" s="624"/>
      <c r="J144" s="363"/>
      <c r="K144" s="363"/>
      <c r="L144" s="363"/>
      <c r="M144" s="373"/>
      <c r="N144" s="625"/>
      <c r="O144" s="626"/>
      <c r="P144" s="626"/>
      <c r="Q144" s="598"/>
      <c r="R144" s="598"/>
      <c r="S144" s="168"/>
      <c r="T144" s="167"/>
      <c r="U144" s="614"/>
      <c r="V144" s="614"/>
      <c r="W144" s="614"/>
      <c r="X144" s="614"/>
      <c r="Y144" s="168"/>
    </row>
    <row r="145" spans="2:25">
      <c r="B145" s="2"/>
      <c r="C145" s="1119" t="s">
        <v>558</v>
      </c>
      <c r="D145" s="1119"/>
      <c r="E145" s="1119"/>
      <c r="F145" s="1119"/>
      <c r="G145" s="1119"/>
      <c r="H145" s="1119"/>
      <c r="I145" s="1119"/>
      <c r="J145" s="1119"/>
      <c r="K145" s="1119"/>
      <c r="L145" s="1119"/>
      <c r="M145" s="1119"/>
      <c r="N145" s="1119"/>
      <c r="O145" s="1119"/>
      <c r="P145" s="626"/>
      <c r="Q145" s="598"/>
      <c r="R145" s="598"/>
      <c r="S145" s="168"/>
      <c r="T145" s="8"/>
      <c r="U145" s="1319"/>
      <c r="V145" s="1319"/>
      <c r="W145" s="1319"/>
      <c r="X145" s="1319"/>
      <c r="Y145" s="9"/>
    </row>
    <row r="146" spans="2:25" ht="14.25" customHeight="1">
      <c r="B146" s="2"/>
      <c r="C146" s="595"/>
      <c r="D146" s="1" t="s">
        <v>500</v>
      </c>
      <c r="F146" s="595"/>
      <c r="G146" s="595"/>
      <c r="H146" s="595"/>
      <c r="I146" s="595"/>
      <c r="J146" s="595"/>
      <c r="K146" s="595"/>
      <c r="L146" s="595"/>
      <c r="M146" s="595"/>
      <c r="N146" s="595"/>
      <c r="O146" s="595"/>
      <c r="P146" s="597"/>
      <c r="Q146" s="598"/>
      <c r="R146" s="598"/>
      <c r="S146" s="168"/>
      <c r="T146" s="8" t="s">
        <v>478</v>
      </c>
      <c r="U146" s="1319">
        <f>U147+U148</f>
        <v>0</v>
      </c>
      <c r="V146" s="1319"/>
      <c r="W146" s="1319"/>
      <c r="X146" s="1319"/>
      <c r="Y146" s="9" t="s">
        <v>479</v>
      </c>
    </row>
    <row r="147" spans="2:25" ht="25.5" customHeight="1">
      <c r="B147" s="2"/>
      <c r="E147" s="1182"/>
      <c r="F147" s="1182"/>
      <c r="G147" s="577" t="s">
        <v>457</v>
      </c>
      <c r="H147" s="1473">
        <v>120000</v>
      </c>
      <c r="I147" s="1473"/>
      <c r="J147" s="1" t="s">
        <v>501</v>
      </c>
      <c r="M147" s="607" t="s">
        <v>502</v>
      </c>
      <c r="N147" s="1153" t="s">
        <v>509</v>
      </c>
      <c r="O147" s="1184"/>
      <c r="P147" s="1184"/>
      <c r="Q147" s="1185">
        <f>U68</f>
        <v>0</v>
      </c>
      <c r="R147" s="1185"/>
      <c r="S147" s="168" t="s">
        <v>432</v>
      </c>
      <c r="T147" s="167" t="s">
        <v>190</v>
      </c>
      <c r="U147" s="1318">
        <f>H147*Q147</f>
        <v>0</v>
      </c>
      <c r="V147" s="1318"/>
      <c r="W147" s="1318"/>
      <c r="X147" s="1318"/>
      <c r="Y147" s="168" t="s">
        <v>191</v>
      </c>
    </row>
    <row r="148" spans="2:25" ht="25.5" customHeight="1">
      <c r="B148" s="2"/>
      <c r="E148" s="1182"/>
      <c r="F148" s="1182"/>
      <c r="G148" s="577" t="s">
        <v>457</v>
      </c>
      <c r="H148" s="1473">
        <v>30000</v>
      </c>
      <c r="I148" s="1473"/>
      <c r="J148" s="1" t="s">
        <v>496</v>
      </c>
      <c r="M148" s="607" t="s">
        <v>502</v>
      </c>
      <c r="N148" s="1153" t="s">
        <v>510</v>
      </c>
      <c r="O148" s="1184"/>
      <c r="P148" s="1184"/>
      <c r="Q148" s="1185">
        <f>U69</f>
        <v>0</v>
      </c>
      <c r="R148" s="1185"/>
      <c r="S148" s="168" t="s">
        <v>420</v>
      </c>
      <c r="T148" s="167" t="s">
        <v>190</v>
      </c>
      <c r="U148" s="1318">
        <f>H148*Q148</f>
        <v>0</v>
      </c>
      <c r="V148" s="1318"/>
      <c r="W148" s="1318"/>
      <c r="X148" s="1318"/>
      <c r="Y148" s="168" t="s">
        <v>191</v>
      </c>
    </row>
    <row r="149" spans="2:25" ht="14.25" customHeight="1">
      <c r="B149" s="2"/>
      <c r="E149" s="596"/>
      <c r="F149" s="596"/>
      <c r="G149" s="577"/>
      <c r="H149" s="613"/>
      <c r="I149" s="613"/>
      <c r="M149" s="607"/>
      <c r="N149" s="592"/>
      <c r="O149" s="597"/>
      <c r="P149" s="597"/>
      <c r="Q149" s="598"/>
      <c r="R149" s="598"/>
      <c r="S149" s="168"/>
      <c r="T149" s="167"/>
      <c r="U149" s="614"/>
      <c r="V149" s="614"/>
      <c r="W149" s="614"/>
      <c r="X149" s="614"/>
      <c r="Y149" s="168"/>
    </row>
    <row r="150" spans="2:25" ht="15" customHeight="1">
      <c r="B150" s="2"/>
      <c r="D150" s="1" t="s">
        <v>505</v>
      </c>
      <c r="F150" s="595"/>
      <c r="G150" s="595"/>
      <c r="H150" s="595"/>
      <c r="I150" s="595"/>
      <c r="J150" s="595"/>
      <c r="K150" s="595"/>
      <c r="L150" s="595"/>
      <c r="M150" s="595"/>
      <c r="N150" s="595"/>
      <c r="O150" s="595"/>
      <c r="P150" s="597"/>
      <c r="Q150" s="598"/>
      <c r="R150" s="598"/>
      <c r="S150" s="168"/>
      <c r="T150" s="8" t="s">
        <v>478</v>
      </c>
      <c r="U150" s="1319">
        <f>U151+U152</f>
        <v>0</v>
      </c>
      <c r="V150" s="1319"/>
      <c r="W150" s="1319"/>
      <c r="X150" s="1319"/>
      <c r="Y150" s="9" t="s">
        <v>479</v>
      </c>
    </row>
    <row r="151" spans="2:25" ht="27.75" customHeight="1">
      <c r="B151" s="2"/>
      <c r="E151" s="1182"/>
      <c r="F151" s="1182"/>
      <c r="G151" s="577" t="s">
        <v>457</v>
      </c>
      <c r="H151" s="1473">
        <v>20000</v>
      </c>
      <c r="I151" s="1473"/>
      <c r="J151" s="1" t="s">
        <v>501</v>
      </c>
      <c r="M151" s="607" t="s">
        <v>502</v>
      </c>
      <c r="N151" s="1153" t="s">
        <v>511</v>
      </c>
      <c r="O151" s="1184"/>
      <c r="P151" s="1184"/>
      <c r="Q151" s="1185">
        <f>U70</f>
        <v>0</v>
      </c>
      <c r="R151" s="1185"/>
      <c r="S151" s="168" t="s">
        <v>432</v>
      </c>
      <c r="T151" s="167" t="s">
        <v>190</v>
      </c>
      <c r="U151" s="1318">
        <f>H151*Q151</f>
        <v>0</v>
      </c>
      <c r="V151" s="1318"/>
      <c r="W151" s="1318"/>
      <c r="X151" s="1318"/>
      <c r="Y151" s="168" t="s">
        <v>191</v>
      </c>
    </row>
    <row r="152" spans="2:25" ht="27.75" customHeight="1">
      <c r="B152" s="2"/>
      <c r="E152" s="1182"/>
      <c r="F152" s="1182"/>
      <c r="G152" s="577" t="s">
        <v>457</v>
      </c>
      <c r="H152" s="1473">
        <v>5000</v>
      </c>
      <c r="I152" s="1473"/>
      <c r="J152" s="1" t="s">
        <v>496</v>
      </c>
      <c r="M152" s="607" t="s">
        <v>502</v>
      </c>
      <c r="N152" s="1153" t="s">
        <v>512</v>
      </c>
      <c r="O152" s="1184"/>
      <c r="P152" s="1184"/>
      <c r="Q152" s="1185">
        <f>U71</f>
        <v>0</v>
      </c>
      <c r="R152" s="1185"/>
      <c r="S152" s="168" t="s">
        <v>420</v>
      </c>
      <c r="T152" s="167" t="s">
        <v>190</v>
      </c>
      <c r="U152" s="1318">
        <f>H152*Q152</f>
        <v>0</v>
      </c>
      <c r="V152" s="1318"/>
      <c r="W152" s="1318"/>
      <c r="X152" s="1318"/>
      <c r="Y152" s="168" t="s">
        <v>191</v>
      </c>
    </row>
    <row r="153" spans="2:25" ht="8.25" customHeight="1">
      <c r="B153" s="2"/>
      <c r="C153" s="1169"/>
      <c r="D153" s="1169"/>
      <c r="E153" s="1169"/>
      <c r="F153" s="1169"/>
      <c r="G153" s="1169"/>
      <c r="H153" s="1169"/>
      <c r="I153" s="1169"/>
      <c r="J153" s="1169"/>
      <c r="K153" s="1169"/>
      <c r="L153" s="1169"/>
      <c r="M153" s="1169"/>
      <c r="N153" s="1169"/>
      <c r="O153" s="1169"/>
      <c r="P153" s="616"/>
      <c r="Q153" s="616"/>
      <c r="R153" s="616"/>
      <c r="S153" s="9"/>
      <c r="T153" s="8"/>
      <c r="U153" s="615"/>
      <c r="V153" s="615"/>
      <c r="W153" s="615"/>
      <c r="X153" s="615"/>
      <c r="Y153" s="9"/>
    </row>
    <row r="154" spans="2:25" s="809" customFormat="1" ht="15.75" customHeight="1">
      <c r="B154" s="2"/>
      <c r="C154" s="1417" t="s">
        <v>793</v>
      </c>
      <c r="D154" s="1417"/>
      <c r="E154" s="1417"/>
      <c r="F154" s="1417"/>
      <c r="G154" s="1417"/>
      <c r="H154" s="1417"/>
      <c r="I154" s="1417"/>
      <c r="J154" s="1417"/>
      <c r="K154" s="1417"/>
      <c r="L154" s="1417"/>
      <c r="M154" s="1417"/>
      <c r="N154" s="1417"/>
      <c r="O154" s="1417"/>
      <c r="P154" s="838"/>
      <c r="Q154" s="852"/>
      <c r="R154" s="852"/>
      <c r="S154" s="833"/>
      <c r="T154" s="374"/>
      <c r="U154" s="832"/>
      <c r="V154" s="832"/>
      <c r="W154" s="832"/>
      <c r="X154" s="832"/>
      <c r="Y154" s="375"/>
    </row>
    <row r="155" spans="2:25" s="809" customFormat="1">
      <c r="B155" s="2"/>
      <c r="C155" s="363"/>
      <c r="D155" s="833" t="s">
        <v>779</v>
      </c>
      <c r="E155" s="835"/>
      <c r="F155" s="835"/>
      <c r="G155" s="364"/>
      <c r="H155" s="839"/>
      <c r="I155" s="839"/>
      <c r="J155" s="363"/>
      <c r="K155" s="363"/>
      <c r="L155" s="363"/>
      <c r="M155" s="373"/>
      <c r="N155" s="837"/>
      <c r="O155" s="838"/>
      <c r="P155" s="838"/>
      <c r="Q155" s="857"/>
      <c r="R155" s="852"/>
      <c r="S155" s="833"/>
      <c r="T155" s="374"/>
      <c r="U155" s="832"/>
      <c r="V155" s="832"/>
      <c r="W155" s="832"/>
      <c r="X155" s="832"/>
      <c r="Y155" s="375"/>
    </row>
    <row r="156" spans="2:25" s="809" customFormat="1" ht="27.75" customHeight="1">
      <c r="B156" s="2"/>
      <c r="C156" s="363"/>
      <c r="D156" s="364" t="s">
        <v>457</v>
      </c>
      <c r="E156" s="1410">
        <v>538000</v>
      </c>
      <c r="F156" s="1410"/>
      <c r="G156" s="1410"/>
      <c r="H156" s="363" t="s">
        <v>780</v>
      </c>
      <c r="I156" s="363"/>
      <c r="J156" s="363"/>
      <c r="K156" s="366" t="s">
        <v>195</v>
      </c>
      <c r="L156" s="363"/>
      <c r="M156" s="1474" t="s">
        <v>781</v>
      </c>
      <c r="N156" s="1474"/>
      <c r="O156" s="1474"/>
      <c r="P156" s="1474"/>
      <c r="Q156" s="1419"/>
      <c r="R156" s="1419"/>
      <c r="S156" s="363"/>
      <c r="T156" s="374" t="s">
        <v>190</v>
      </c>
      <c r="U156" s="1327">
        <f>E156*Q156</f>
        <v>0</v>
      </c>
      <c r="V156" s="1327"/>
      <c r="W156" s="1327"/>
      <c r="X156" s="1327"/>
      <c r="Y156" s="375" t="s">
        <v>191</v>
      </c>
    </row>
    <row r="157" spans="2:25" s="809" customFormat="1">
      <c r="B157" s="2"/>
      <c r="C157" s="363"/>
      <c r="D157" s="364"/>
      <c r="E157" s="843"/>
      <c r="F157" s="843"/>
      <c r="G157" s="843"/>
      <c r="H157" s="363"/>
      <c r="I157" s="363"/>
      <c r="J157" s="363"/>
      <c r="K157" s="366"/>
      <c r="L157" s="363"/>
      <c r="M157" s="853"/>
      <c r="N157" s="853"/>
      <c r="O157" s="853"/>
      <c r="P157" s="853"/>
      <c r="Q157" s="854"/>
      <c r="R157" s="854"/>
      <c r="S157" s="363"/>
      <c r="T157" s="374"/>
      <c r="U157" s="832"/>
      <c r="V157" s="832"/>
      <c r="W157" s="832"/>
      <c r="X157" s="832"/>
      <c r="Y157" s="375"/>
    </row>
    <row r="158" spans="2:25" s="809" customFormat="1" ht="27.75" customHeight="1">
      <c r="B158" s="2"/>
      <c r="C158" s="363"/>
      <c r="D158" s="363" t="s">
        <v>782</v>
      </c>
      <c r="E158" s="835"/>
      <c r="F158" s="835"/>
      <c r="G158" s="364"/>
      <c r="H158" s="839"/>
      <c r="I158" s="839"/>
      <c r="J158" s="363"/>
      <c r="K158" s="363"/>
      <c r="L158" s="363"/>
      <c r="M158" s="373"/>
      <c r="N158" s="837"/>
      <c r="O158" s="838"/>
      <c r="P158" s="838"/>
      <c r="Q158" s="852"/>
      <c r="R158" s="852"/>
      <c r="S158" s="833"/>
      <c r="T158" s="374"/>
      <c r="U158" s="832"/>
      <c r="V158" s="832"/>
      <c r="W158" s="832"/>
      <c r="X158" s="832"/>
      <c r="Y158" s="375"/>
    </row>
    <row r="159" spans="2:25" s="809" customFormat="1" ht="45.75" customHeight="1">
      <c r="B159" s="2"/>
      <c r="C159" s="363"/>
      <c r="D159" s="364" t="s">
        <v>457</v>
      </c>
      <c r="E159" s="1410">
        <v>184000</v>
      </c>
      <c r="F159" s="1410"/>
      <c r="G159" s="1410"/>
      <c r="H159" s="363" t="s">
        <v>458</v>
      </c>
      <c r="I159" s="363"/>
      <c r="J159" s="363"/>
      <c r="K159" s="366" t="s">
        <v>195</v>
      </c>
      <c r="L159" s="1472" t="s">
        <v>783</v>
      </c>
      <c r="M159" s="1472"/>
      <c r="N159" s="1472"/>
      <c r="O159" s="1472"/>
      <c r="P159" s="1472"/>
      <c r="Q159" s="1419"/>
      <c r="R159" s="1419"/>
      <c r="S159" s="363" t="s">
        <v>386</v>
      </c>
      <c r="T159" s="374" t="s">
        <v>190</v>
      </c>
      <c r="U159" s="1327">
        <f>E159*Q159</f>
        <v>0</v>
      </c>
      <c r="V159" s="1327"/>
      <c r="W159" s="1327"/>
      <c r="X159" s="1327"/>
      <c r="Y159" s="375" t="s">
        <v>191</v>
      </c>
    </row>
    <row r="160" spans="2:25" s="809" customFormat="1">
      <c r="B160" s="2"/>
      <c r="C160" s="363"/>
      <c r="D160" s="364"/>
      <c r="E160" s="843"/>
      <c r="F160" s="843"/>
      <c r="G160" s="843"/>
      <c r="H160" s="363"/>
      <c r="I160" s="363"/>
      <c r="J160" s="363"/>
      <c r="K160" s="366"/>
      <c r="L160" s="855"/>
      <c r="M160" s="855"/>
      <c r="N160" s="855"/>
      <c r="O160" s="855"/>
      <c r="P160" s="855"/>
      <c r="Q160" s="854"/>
      <c r="R160" s="854"/>
      <c r="S160" s="363"/>
      <c r="T160" s="374"/>
      <c r="U160" s="832"/>
      <c r="V160" s="832"/>
      <c r="W160" s="832"/>
      <c r="X160" s="832"/>
      <c r="Y160" s="375"/>
    </row>
    <row r="161" spans="2:28" s="809" customFormat="1" ht="27.75" customHeight="1">
      <c r="B161" s="2"/>
      <c r="C161" s="363"/>
      <c r="D161" s="363" t="s">
        <v>784</v>
      </c>
      <c r="E161" s="835"/>
      <c r="F161" s="835"/>
      <c r="G161" s="364"/>
      <c r="H161" s="839"/>
      <c r="I161" s="839"/>
      <c r="J161" s="363"/>
      <c r="K161" s="363"/>
      <c r="L161" s="363"/>
      <c r="M161" s="373"/>
      <c r="N161" s="837"/>
      <c r="O161" s="838"/>
      <c r="P161" s="838"/>
      <c r="Q161" s="852"/>
      <c r="R161" s="852"/>
      <c r="S161" s="833"/>
      <c r="T161" s="374"/>
      <c r="U161" s="832"/>
      <c r="V161" s="832"/>
      <c r="W161" s="832"/>
      <c r="X161" s="832"/>
      <c r="Y161" s="375"/>
    </row>
    <row r="162" spans="2:28" s="809" customFormat="1" ht="45.75" customHeight="1">
      <c r="B162" s="2"/>
      <c r="C162" s="363"/>
      <c r="D162" s="364" t="s">
        <v>457</v>
      </c>
      <c r="E162" s="1410">
        <v>45000</v>
      </c>
      <c r="F162" s="1410"/>
      <c r="G162" s="1410"/>
      <c r="H162" s="363" t="s">
        <v>458</v>
      </c>
      <c r="I162" s="363"/>
      <c r="J162" s="363"/>
      <c r="K162" s="366" t="s">
        <v>195</v>
      </c>
      <c r="L162" s="1472" t="s">
        <v>783</v>
      </c>
      <c r="M162" s="1472"/>
      <c r="N162" s="1472"/>
      <c r="O162" s="1472"/>
      <c r="P162" s="1472"/>
      <c r="Q162" s="1416"/>
      <c r="R162" s="1416"/>
      <c r="S162" s="363" t="s">
        <v>386</v>
      </c>
      <c r="T162" s="374" t="s">
        <v>190</v>
      </c>
      <c r="U162" s="1327">
        <f>E162*Q162</f>
        <v>0</v>
      </c>
      <c r="V162" s="1327"/>
      <c r="W162" s="1327"/>
      <c r="X162" s="1327"/>
      <c r="Y162" s="375" t="s">
        <v>191</v>
      </c>
    </row>
    <row r="163" spans="2:28" s="809" customFormat="1">
      <c r="B163" s="2"/>
      <c r="C163" s="363"/>
      <c r="D163" s="364"/>
      <c r="E163" s="843"/>
      <c r="F163" s="843"/>
      <c r="G163" s="843"/>
      <c r="H163" s="363"/>
      <c r="I163" s="363"/>
      <c r="J163" s="363"/>
      <c r="K163" s="366"/>
      <c r="L163" s="855"/>
      <c r="M163" s="855"/>
      <c r="N163" s="855"/>
      <c r="O163" s="855"/>
      <c r="P163" s="855"/>
      <c r="Q163" s="856"/>
      <c r="R163" s="856"/>
      <c r="S163" s="363"/>
      <c r="T163" s="374"/>
      <c r="U163" s="832"/>
      <c r="V163" s="832"/>
      <c r="W163" s="832"/>
      <c r="X163" s="832"/>
      <c r="Y163" s="375"/>
    </row>
    <row r="164" spans="2:28" s="809" customFormat="1" ht="22.5" customHeight="1">
      <c r="B164" s="2"/>
      <c r="C164" s="1417" t="s">
        <v>794</v>
      </c>
      <c r="D164" s="1417"/>
      <c r="E164" s="1417"/>
      <c r="F164" s="1417"/>
      <c r="G164" s="1417"/>
      <c r="H164" s="1417"/>
      <c r="I164" s="1417"/>
      <c r="J164" s="1417"/>
      <c r="K164" s="1417"/>
      <c r="L164" s="1417"/>
      <c r="M164" s="1417"/>
      <c r="N164" s="1417"/>
      <c r="O164" s="1417"/>
      <c r="P164" s="838"/>
      <c r="Q164" s="852"/>
      <c r="R164" s="852"/>
      <c r="S164" s="833"/>
      <c r="T164" s="374"/>
      <c r="U164" s="832"/>
      <c r="V164" s="832"/>
      <c r="W164" s="832"/>
      <c r="X164" s="832"/>
      <c r="Y164" s="375"/>
    </row>
    <row r="165" spans="2:28" s="809" customFormat="1" ht="49.5" customHeight="1">
      <c r="B165" s="2"/>
      <c r="C165" s="363"/>
      <c r="D165" s="364" t="s">
        <v>457</v>
      </c>
      <c r="E165" s="1410">
        <v>250000</v>
      </c>
      <c r="F165" s="1410"/>
      <c r="G165" s="1410"/>
      <c r="H165" s="363" t="s">
        <v>780</v>
      </c>
      <c r="I165" s="363"/>
      <c r="J165" s="363"/>
      <c r="K165" s="363"/>
      <c r="L165" s="1357" t="s">
        <v>785</v>
      </c>
      <c r="M165" s="1357"/>
      <c r="N165" s="1357"/>
      <c r="O165" s="1357"/>
      <c r="P165" s="1357"/>
      <c r="Q165" s="1419"/>
      <c r="R165" s="1419"/>
      <c r="S165" s="833"/>
      <c r="T165" s="374" t="s">
        <v>190</v>
      </c>
      <c r="U165" s="1430" t="str">
        <f>IF(Q165="認定",E165,"0")</f>
        <v>0</v>
      </c>
      <c r="V165" s="1430"/>
      <c r="W165" s="1430"/>
      <c r="X165" s="1430"/>
      <c r="Y165" s="375" t="s">
        <v>191</v>
      </c>
      <c r="AB165" s="809" t="s">
        <v>786</v>
      </c>
    </row>
    <row r="166" spans="2:28" s="809" customFormat="1">
      <c r="B166" s="2"/>
      <c r="C166" s="814"/>
      <c r="D166" s="813"/>
      <c r="E166" s="824"/>
      <c r="F166" s="824"/>
      <c r="G166" s="824"/>
      <c r="H166" s="814"/>
      <c r="I166" s="814"/>
      <c r="J166" s="814"/>
      <c r="K166" s="814"/>
      <c r="L166" s="825"/>
      <c r="M166" s="825"/>
      <c r="N166" s="825"/>
      <c r="O166" s="825"/>
      <c r="P166" s="825"/>
      <c r="Q166"/>
      <c r="R166"/>
      <c r="S166" s="821"/>
      <c r="T166" s="822"/>
      <c r="U166" s="826"/>
      <c r="V166" s="826"/>
      <c r="W166" s="826"/>
      <c r="X166" s="826"/>
      <c r="Y166" s="823"/>
    </row>
    <row r="167" spans="2:28" ht="9" customHeight="1">
      <c r="B167" s="2"/>
      <c r="D167" s="599"/>
      <c r="E167" s="596"/>
      <c r="F167" s="596"/>
      <c r="G167" s="577"/>
      <c r="H167" s="613"/>
      <c r="I167" s="613"/>
      <c r="M167" s="581"/>
      <c r="N167" s="594"/>
      <c r="O167" s="70"/>
      <c r="P167" s="70"/>
      <c r="Q167" s="607"/>
      <c r="R167" s="607"/>
      <c r="T167" s="167"/>
      <c r="U167" s="614"/>
      <c r="V167" s="614"/>
      <c r="W167" s="614"/>
      <c r="X167" s="614"/>
      <c r="Y167" s="168"/>
    </row>
    <row r="168" spans="2:28" ht="15" customHeight="1">
      <c r="B168" s="2"/>
      <c r="K168" s="1" t="s">
        <v>513</v>
      </c>
      <c r="P168" s="576"/>
      <c r="Q168" s="599"/>
      <c r="R168" s="599"/>
      <c r="S168" s="600"/>
      <c r="T168" s="8" t="s">
        <v>478</v>
      </c>
      <c r="U168" s="1316" t="e">
        <f>IF(P177="○",(U76+U109+U113+U118+U134+U137+U141+U146+U150+U156+U159+U162+U165)*0.8,U76+U109+U113+U118+U134+U137+U141+U146+U150+U156+U159+U162+U165)</f>
        <v>#VALUE!</v>
      </c>
      <c r="V168" s="1316"/>
      <c r="W168" s="1316"/>
      <c r="X168" s="1316"/>
      <c r="Y168" s="9" t="s">
        <v>479</v>
      </c>
      <c r="AB168" s="82" t="e">
        <f>U168</f>
        <v>#VALUE!</v>
      </c>
    </row>
    <row r="169" spans="2:28" ht="6" customHeight="1" thickBot="1">
      <c r="B169" s="184"/>
      <c r="C169" s="185"/>
      <c r="D169" s="185"/>
      <c r="E169" s="185"/>
      <c r="F169" s="185"/>
      <c r="G169" s="185"/>
      <c r="H169" s="185"/>
      <c r="I169" s="185"/>
      <c r="J169" s="185"/>
      <c r="K169" s="185"/>
      <c r="L169" s="185"/>
      <c r="M169" s="185"/>
      <c r="N169" s="185"/>
      <c r="O169" s="185"/>
      <c r="P169" s="185"/>
      <c r="Q169" s="185"/>
      <c r="R169" s="185"/>
      <c r="S169" s="186"/>
      <c r="T169" s="184"/>
      <c r="U169" s="185"/>
      <c r="V169" s="185"/>
      <c r="W169" s="185"/>
      <c r="X169" s="185"/>
      <c r="Y169" s="186"/>
    </row>
    <row r="170" spans="2:28" ht="30" customHeight="1" thickTop="1">
      <c r="B170" s="1170" t="s">
        <v>514</v>
      </c>
      <c r="C170" s="1171"/>
      <c r="D170" s="1171"/>
      <c r="E170" s="1171"/>
      <c r="F170" s="1171"/>
      <c r="G170" s="1171"/>
      <c r="H170" s="1171"/>
      <c r="I170" s="1174"/>
      <c r="J170" s="1174"/>
      <c r="K170" s="1174"/>
      <c r="L170" s="1174"/>
      <c r="M170" s="1174"/>
      <c r="N170" s="1426"/>
      <c r="O170" s="1426"/>
      <c r="P170" s="1426"/>
      <c r="Q170" s="1426"/>
      <c r="R170" s="1426"/>
      <c r="S170" s="32"/>
      <c r="T170" s="1176" t="s">
        <v>515</v>
      </c>
      <c r="U170" s="1177"/>
      <c r="V170" s="1177"/>
      <c r="W170" s="1177"/>
      <c r="X170" s="1177"/>
      <c r="Y170" s="1178"/>
    </row>
    <row r="171" spans="2:28" ht="30" customHeight="1" thickBot="1">
      <c r="B171" s="1172"/>
      <c r="C171" s="1173"/>
      <c r="D171" s="1173"/>
      <c r="E171" s="1173"/>
      <c r="F171" s="1173"/>
      <c r="G171" s="1173"/>
      <c r="H171" s="1179" t="s">
        <v>516</v>
      </c>
      <c r="I171" s="1180"/>
      <c r="J171" s="1180"/>
      <c r="K171" s="1180"/>
      <c r="L171" s="1180"/>
      <c r="M171" s="1180"/>
      <c r="N171" s="1427">
        <f>'第4号様式別紙2-3（臨床研修（医師）実績報告）'!F10</f>
        <v>0</v>
      </c>
      <c r="O171" s="1427"/>
      <c r="P171" s="1427"/>
      <c r="Q171" s="1427"/>
      <c r="R171" s="1427"/>
      <c r="S171" s="9" t="s">
        <v>175</v>
      </c>
      <c r="T171" s="1158"/>
      <c r="U171" s="1159"/>
      <c r="V171" s="1159"/>
      <c r="W171" s="1159"/>
      <c r="X171" s="1159"/>
      <c r="Y171" s="1160"/>
      <c r="AB171" s="187" t="e">
        <f>U168</f>
        <v>#VALUE!</v>
      </c>
    </row>
    <row r="172" spans="2:28" ht="17.25" customHeight="1">
      <c r="B172" s="33"/>
      <c r="C172" s="34"/>
      <c r="D172" s="34"/>
      <c r="E172" s="34"/>
      <c r="F172" s="34"/>
      <c r="G172" s="34"/>
      <c r="H172" s="34"/>
      <c r="I172" s="34"/>
      <c r="J172" s="97" t="s">
        <v>546</v>
      </c>
      <c r="S172" s="9"/>
      <c r="T172" s="8" t="s">
        <v>478</v>
      </c>
      <c r="U172" s="1314">
        <f>ROUNDDOWN(IF(N171&gt;7200000,U168*0.8,0),0)</f>
        <v>0</v>
      </c>
      <c r="V172" s="1314"/>
      <c r="W172" s="1314"/>
      <c r="X172" s="1314"/>
      <c r="Y172" s="9" t="s">
        <v>479</v>
      </c>
      <c r="AB172" s="187">
        <f>U172</f>
        <v>0</v>
      </c>
    </row>
    <row r="173" spans="2:28" ht="28.5" customHeight="1">
      <c r="B173" s="11"/>
      <c r="C173" s="35"/>
      <c r="D173" s="35"/>
      <c r="E173" s="35"/>
      <c r="F173" s="35"/>
      <c r="G173" s="35"/>
      <c r="H173" s="1156" t="s">
        <v>547</v>
      </c>
      <c r="I173" s="1156"/>
      <c r="J173" s="1156"/>
      <c r="K173" s="1156"/>
      <c r="L173" s="1156"/>
      <c r="M173" s="1156"/>
      <c r="N173" s="1156"/>
      <c r="O173" s="1156"/>
      <c r="P173" s="1156"/>
      <c r="Q173" s="1156"/>
      <c r="R173" s="1156"/>
      <c r="S173" s="1157"/>
      <c r="T173" s="1158" t="s">
        <v>519</v>
      </c>
      <c r="U173" s="1159"/>
      <c r="V173" s="1159"/>
      <c r="W173" s="1159"/>
      <c r="X173" s="1159"/>
      <c r="Y173" s="1160"/>
      <c r="AB173" s="82">
        <f>U175</f>
        <v>0</v>
      </c>
    </row>
    <row r="174" spans="2:28" ht="30" customHeight="1">
      <c r="B174" s="1161" t="s">
        <v>520</v>
      </c>
      <c r="C174" s="1162"/>
      <c r="D174" s="1162"/>
      <c r="E174" s="1162"/>
      <c r="F174" s="1162"/>
      <c r="G174" s="1162"/>
      <c r="H174" s="1165"/>
      <c r="I174" s="1165"/>
      <c r="J174" s="1165"/>
      <c r="K174" s="36"/>
      <c r="L174" s="36"/>
      <c r="M174" s="36"/>
      <c r="N174" s="37"/>
      <c r="O174" s="37"/>
      <c r="P174" s="37"/>
      <c r="Q174" s="37"/>
      <c r="R174" s="37"/>
      <c r="S174" s="38"/>
      <c r="T174" s="1158"/>
      <c r="U174" s="1159"/>
      <c r="V174" s="1159"/>
      <c r="W174" s="1159"/>
      <c r="X174" s="1159"/>
      <c r="Y174" s="1160"/>
    </row>
    <row r="175" spans="2:28" ht="30" customHeight="1" thickBot="1">
      <c r="B175" s="1163"/>
      <c r="C175" s="1164"/>
      <c r="D175" s="1164"/>
      <c r="E175" s="1164"/>
      <c r="F175" s="1164"/>
      <c r="G175" s="1164"/>
      <c r="H175" s="1166"/>
      <c r="I175" s="1167"/>
      <c r="J175" s="1167"/>
      <c r="K175" s="1167"/>
      <c r="L175" s="1167"/>
      <c r="M175" s="1167"/>
      <c r="N175" s="1425"/>
      <c r="O175" s="1425"/>
      <c r="P175" s="1425"/>
      <c r="Q175" s="1425"/>
      <c r="R175" s="1425"/>
      <c r="S175" s="9" t="s">
        <v>384</v>
      </c>
      <c r="T175" s="8" t="s">
        <v>478</v>
      </c>
      <c r="U175" s="1314">
        <f>ROUNDDOWN(IF(AND(N171&gt;6300000,N171&lt;=7200000),U168*0.9,0),0)</f>
        <v>0</v>
      </c>
      <c r="V175" s="1314"/>
      <c r="W175" s="1314"/>
      <c r="X175" s="1314"/>
      <c r="Y175" s="9" t="s">
        <v>479</v>
      </c>
    </row>
    <row r="176" spans="2:28" ht="43.5" customHeight="1">
      <c r="B176" s="1152" t="s">
        <v>521</v>
      </c>
      <c r="C176" s="1153"/>
      <c r="D176" s="1153"/>
      <c r="E176" s="1153"/>
      <c r="F176" s="1153"/>
      <c r="G176" s="1153"/>
      <c r="H176" s="1153"/>
      <c r="I176" s="1153"/>
      <c r="J176" s="1153"/>
      <c r="K176" s="1153"/>
      <c r="L176" s="1153"/>
      <c r="M176" s="1153"/>
      <c r="N176" s="1153"/>
      <c r="O176" s="1153"/>
      <c r="P176" s="1153"/>
      <c r="Q176" s="1153"/>
      <c r="R176" s="1153"/>
      <c r="S176" s="1154"/>
      <c r="T176" s="8"/>
      <c r="U176" s="351"/>
      <c r="V176" s="351"/>
      <c r="W176" s="351"/>
      <c r="X176" s="351"/>
      <c r="Y176" s="9"/>
    </row>
    <row r="177" spans="2:25" ht="48" customHeight="1">
      <c r="B177" s="1152" t="s">
        <v>761</v>
      </c>
      <c r="C177" s="1153"/>
      <c r="D177" s="1153"/>
      <c r="E177" s="1153"/>
      <c r="F177" s="1153"/>
      <c r="G177" s="1153"/>
      <c r="H177" s="1153"/>
      <c r="I177" s="1153"/>
      <c r="J177" s="1153"/>
      <c r="K177" s="1153"/>
      <c r="L177" s="1153"/>
      <c r="M177" s="1153"/>
      <c r="N177" s="1153"/>
      <c r="O177" s="592"/>
      <c r="P177" s="1422"/>
      <c r="Q177" s="1422"/>
      <c r="R177" s="592"/>
      <c r="S177" s="593"/>
      <c r="T177" s="8"/>
      <c r="U177" s="351"/>
      <c r="V177" s="351"/>
      <c r="W177" s="351"/>
      <c r="X177" s="351"/>
      <c r="Y177" s="9"/>
    </row>
    <row r="178" spans="2:25" ht="9.75" customHeight="1">
      <c r="B178" s="606"/>
      <c r="C178" s="605"/>
      <c r="D178" s="605"/>
      <c r="E178" s="605"/>
      <c r="F178" s="605"/>
      <c r="G178" s="605"/>
      <c r="H178" s="605"/>
      <c r="I178" s="605"/>
      <c r="J178" s="605"/>
      <c r="K178" s="605"/>
      <c r="L178" s="605"/>
      <c r="M178" s="605"/>
      <c r="N178" s="605"/>
      <c r="O178" s="592"/>
      <c r="Q178" s="743"/>
      <c r="R178" s="592"/>
      <c r="S178" s="744"/>
      <c r="T178" s="8"/>
      <c r="U178" s="351"/>
      <c r="V178" s="351"/>
      <c r="W178" s="351"/>
      <c r="X178" s="351"/>
      <c r="Y178" s="9"/>
    </row>
    <row r="179" spans="2:25" ht="48" customHeight="1">
      <c r="B179" s="1423" t="s">
        <v>762</v>
      </c>
      <c r="C179" s="1424"/>
      <c r="D179" s="1424"/>
      <c r="E179" s="1424"/>
      <c r="F179" s="1424"/>
      <c r="G179" s="1424"/>
      <c r="H179" s="1424"/>
      <c r="I179" s="1424"/>
      <c r="J179" s="1424"/>
      <c r="K179" s="1424"/>
      <c r="L179" s="1424"/>
      <c r="M179" s="1424"/>
      <c r="N179" s="1424"/>
      <c r="O179" s="816"/>
      <c r="P179" s="1312"/>
      <c r="Q179" s="1313"/>
      <c r="R179" s="827"/>
      <c r="S179" s="38"/>
      <c r="T179" s="2"/>
      <c r="U179" s="736"/>
      <c r="V179" s="736"/>
      <c r="W179" s="736"/>
      <c r="X179" s="736"/>
      <c r="Y179" s="9"/>
    </row>
    <row r="180" spans="2:25" s="809" customFormat="1">
      <c r="B180" s="818"/>
      <c r="C180" s="815"/>
      <c r="D180" s="815"/>
      <c r="E180" s="815"/>
      <c r="F180" s="815"/>
      <c r="G180" s="815"/>
      <c r="H180" s="815"/>
      <c r="I180" s="815"/>
      <c r="J180" s="815"/>
      <c r="K180" s="815"/>
      <c r="L180" s="815"/>
      <c r="M180" s="815"/>
      <c r="N180" s="815"/>
      <c r="O180"/>
      <c r="P180"/>
      <c r="Q180"/>
      <c r="R180"/>
      <c r="S180" s="816"/>
      <c r="T180" s="2"/>
      <c r="U180" s="736"/>
      <c r="V180" s="736"/>
      <c r="W180" s="736"/>
      <c r="X180" s="736"/>
      <c r="Y180" s="736"/>
    </row>
    <row r="181" spans="2:25" s="809" customFormat="1" ht="48" customHeight="1">
      <c r="B181" s="1412" t="s">
        <v>778</v>
      </c>
      <c r="C181" s="1413"/>
      <c r="D181" s="1413"/>
      <c r="E181" s="1413"/>
      <c r="F181" s="1413"/>
      <c r="G181" s="1413"/>
      <c r="H181" s="1413"/>
      <c r="I181" s="1413"/>
      <c r="J181" s="1413"/>
      <c r="K181" s="1413"/>
      <c r="L181" s="1413"/>
      <c r="M181" s="1413"/>
      <c r="N181" s="1413"/>
      <c r="O181" s="858"/>
      <c r="P181" s="1414"/>
      <c r="Q181" s="1415"/>
      <c r="R181" s="859"/>
      <c r="S181" s="860"/>
      <c r="T181" s="861"/>
      <c r="U181" s="35"/>
      <c r="V181" s="35"/>
      <c r="W181" s="35"/>
      <c r="X181" s="35"/>
      <c r="Y181" s="35"/>
    </row>
    <row r="182" spans="2:25" ht="15.75" customHeight="1">
      <c r="B182" s="188" t="s">
        <v>215</v>
      </c>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row>
    <row r="183" spans="2:25" ht="11.1" customHeight="1">
      <c r="B183" s="190"/>
      <c r="C183" s="190"/>
      <c r="D183" s="190"/>
      <c r="E183" s="190"/>
      <c r="F183" s="190"/>
      <c r="G183" s="190"/>
      <c r="H183" s="190"/>
      <c r="I183" s="190"/>
      <c r="J183" s="190"/>
      <c r="K183" s="190"/>
      <c r="L183" s="190"/>
      <c r="M183" s="190"/>
      <c r="N183" s="190"/>
      <c r="O183" s="190"/>
      <c r="P183" s="190"/>
      <c r="Q183" s="190"/>
      <c r="R183" s="190"/>
      <c r="S183" s="190"/>
      <c r="T183" s="190"/>
      <c r="U183" s="190"/>
      <c r="V183" s="190"/>
      <c r="W183" s="190"/>
      <c r="X183" s="190"/>
      <c r="Y183" s="190"/>
    </row>
    <row r="184" spans="2:25" ht="11.25" customHeight="1">
      <c r="B184" s="190"/>
      <c r="C184" s="190"/>
      <c r="D184" s="190"/>
      <c r="E184" s="190"/>
      <c r="F184" s="190"/>
      <c r="G184" s="190"/>
      <c r="H184" s="190"/>
      <c r="I184" s="190"/>
      <c r="J184" s="190"/>
      <c r="K184" s="190"/>
      <c r="L184" s="190"/>
      <c r="M184" s="190"/>
      <c r="N184" s="190"/>
      <c r="O184" s="190"/>
      <c r="P184" s="190"/>
      <c r="Q184" s="190"/>
      <c r="R184" s="190"/>
      <c r="S184" s="190"/>
      <c r="T184" s="190"/>
      <c r="U184" s="190"/>
      <c r="V184" s="190"/>
      <c r="W184" s="190"/>
      <c r="X184" s="190"/>
      <c r="Y184" s="190"/>
    </row>
  </sheetData>
  <dataConsolidate/>
  <mergeCells count="275">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J26:M26"/>
    <mergeCell ref="T26:X26"/>
    <mergeCell ref="U27:X27"/>
    <mergeCell ref="U28:X28"/>
    <mergeCell ref="J31:M31"/>
    <mergeCell ref="T31:X31"/>
    <mergeCell ref="M17:O17"/>
    <mergeCell ref="Q17:S17"/>
    <mergeCell ref="V17:X17"/>
    <mergeCell ref="D19:Y19"/>
    <mergeCell ref="D20:Y20"/>
    <mergeCell ref="J25:M25"/>
    <mergeCell ref="T25:X25"/>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D50:Y50"/>
    <mergeCell ref="D51:Y51"/>
    <mergeCell ref="Q55:S55"/>
    <mergeCell ref="U55:X55"/>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2:S92"/>
    <mergeCell ref="B93:C93"/>
    <mergeCell ref="E93:G93"/>
    <mergeCell ref="M93:P93"/>
    <mergeCell ref="Q93:R93"/>
    <mergeCell ref="E101:G101"/>
    <mergeCell ref="M101:P101"/>
    <mergeCell ref="Q101:R101"/>
    <mergeCell ref="E102:G102"/>
    <mergeCell ref="B97:C97"/>
    <mergeCell ref="E97:G97"/>
    <mergeCell ref="M97:P97"/>
    <mergeCell ref="Q97:R97"/>
    <mergeCell ref="B99:C99"/>
    <mergeCell ref="E99:G99"/>
    <mergeCell ref="M99:P99"/>
    <mergeCell ref="Q99:R99"/>
    <mergeCell ref="U105:X105"/>
    <mergeCell ref="C108:S108"/>
    <mergeCell ref="E109:G109"/>
    <mergeCell ref="M109:P109"/>
    <mergeCell ref="Q109:R109"/>
    <mergeCell ref="U109:X109"/>
    <mergeCell ref="B103:C103"/>
    <mergeCell ref="E103:G103"/>
    <mergeCell ref="M103:P103"/>
    <mergeCell ref="Q103:R103"/>
    <mergeCell ref="E105:G105"/>
    <mergeCell ref="M105:P105"/>
    <mergeCell ref="Q105:R105"/>
    <mergeCell ref="U115:X115"/>
    <mergeCell ref="Q116:R116"/>
    <mergeCell ref="U116:X116"/>
    <mergeCell ref="E117:G117"/>
    <mergeCell ref="K117:S117"/>
    <mergeCell ref="Q118:R118"/>
    <mergeCell ref="U118:X118"/>
    <mergeCell ref="E110:G110"/>
    <mergeCell ref="M110:P110"/>
    <mergeCell ref="Q110:R110"/>
    <mergeCell ref="U110:X110"/>
    <mergeCell ref="C112:S112"/>
    <mergeCell ref="E113:G113"/>
    <mergeCell ref="M113:P113"/>
    <mergeCell ref="Q113:R113"/>
    <mergeCell ref="U113:X113"/>
    <mergeCell ref="U125:X125"/>
    <mergeCell ref="U128:X128"/>
    <mergeCell ref="U129:X129"/>
    <mergeCell ref="G131:I131"/>
    <mergeCell ref="L131:N131"/>
    <mergeCell ref="O131:P131"/>
    <mergeCell ref="U131:X131"/>
    <mergeCell ref="AA118:AE118"/>
    <mergeCell ref="E119:G119"/>
    <mergeCell ref="M119:N119"/>
    <mergeCell ref="Q119:R119"/>
    <mergeCell ref="AA119:AE119"/>
    <mergeCell ref="E124:H124"/>
    <mergeCell ref="K124:P124"/>
    <mergeCell ref="Q124:R124"/>
    <mergeCell ref="U124:X124"/>
    <mergeCell ref="U137:X137"/>
    <mergeCell ref="E138:F138"/>
    <mergeCell ref="H138:I138"/>
    <mergeCell ref="N138:P138"/>
    <mergeCell ref="Q138:R138"/>
    <mergeCell ref="U138:X138"/>
    <mergeCell ref="E134:G134"/>
    <mergeCell ref="M134:O134"/>
    <mergeCell ref="Q134:R134"/>
    <mergeCell ref="U134:X134"/>
    <mergeCell ref="C136:O136"/>
    <mergeCell ref="U136:X136"/>
    <mergeCell ref="U142:X142"/>
    <mergeCell ref="E143:F143"/>
    <mergeCell ref="H143:I143"/>
    <mergeCell ref="N143:P143"/>
    <mergeCell ref="Q143:R143"/>
    <mergeCell ref="U143:X143"/>
    <mergeCell ref="E139:F139"/>
    <mergeCell ref="H139:I139"/>
    <mergeCell ref="N139:P139"/>
    <mergeCell ref="Q139:R139"/>
    <mergeCell ref="U139:X139"/>
    <mergeCell ref="U141:X141"/>
    <mergeCell ref="U148:X148"/>
    <mergeCell ref="U150:X150"/>
    <mergeCell ref="C145:O145"/>
    <mergeCell ref="U145:X145"/>
    <mergeCell ref="U146:X146"/>
    <mergeCell ref="E147:F147"/>
    <mergeCell ref="H147:I147"/>
    <mergeCell ref="N147:P147"/>
    <mergeCell ref="Q147:R147"/>
    <mergeCell ref="U147:X147"/>
    <mergeCell ref="U151:X151"/>
    <mergeCell ref="E152:F152"/>
    <mergeCell ref="H152:I152"/>
    <mergeCell ref="N152:P152"/>
    <mergeCell ref="Q152:R152"/>
    <mergeCell ref="U152:X152"/>
    <mergeCell ref="E156:G156"/>
    <mergeCell ref="M156:P156"/>
    <mergeCell ref="Q156:R156"/>
    <mergeCell ref="U156:X156"/>
    <mergeCell ref="N175:R175"/>
    <mergeCell ref="U175:X175"/>
    <mergeCell ref="C153:O153"/>
    <mergeCell ref="U168:X168"/>
    <mergeCell ref="B170:G171"/>
    <mergeCell ref="H170:M170"/>
    <mergeCell ref="N170:R170"/>
    <mergeCell ref="T170:Y171"/>
    <mergeCell ref="H171:M171"/>
    <mergeCell ref="N171:R171"/>
    <mergeCell ref="E159:G159"/>
    <mergeCell ref="L159:P159"/>
    <mergeCell ref="B81:C81"/>
    <mergeCell ref="E81:G81"/>
    <mergeCell ref="M81:P81"/>
    <mergeCell ref="Q81:R81"/>
    <mergeCell ref="B95:C95"/>
    <mergeCell ref="E95:G95"/>
    <mergeCell ref="M95:P95"/>
    <mergeCell ref="Q95:R95"/>
    <mergeCell ref="C154:O154"/>
    <mergeCell ref="E151:F151"/>
    <mergeCell ref="H151:I151"/>
    <mergeCell ref="N151:P151"/>
    <mergeCell ref="Q151:R151"/>
    <mergeCell ref="E148:F148"/>
    <mergeCell ref="H148:I148"/>
    <mergeCell ref="N148:P148"/>
    <mergeCell ref="Q148:R148"/>
    <mergeCell ref="E142:F142"/>
    <mergeCell ref="H142:I142"/>
    <mergeCell ref="N142:P142"/>
    <mergeCell ref="Q142:R142"/>
    <mergeCell ref="D125:S126"/>
    <mergeCell ref="E100:G100"/>
    <mergeCell ref="B101:C101"/>
    <mergeCell ref="B181:N181"/>
    <mergeCell ref="P181:Q181"/>
    <mergeCell ref="Q159:R159"/>
    <mergeCell ref="U159:X159"/>
    <mergeCell ref="E162:G162"/>
    <mergeCell ref="L162:P162"/>
    <mergeCell ref="Q162:R162"/>
    <mergeCell ref="U162:X162"/>
    <mergeCell ref="C164:O164"/>
    <mergeCell ref="E165:G165"/>
    <mergeCell ref="L165:P165"/>
    <mergeCell ref="Q165:R165"/>
    <mergeCell ref="U165:X165"/>
    <mergeCell ref="B176:S176"/>
    <mergeCell ref="B177:N177"/>
    <mergeCell ref="P177:Q177"/>
    <mergeCell ref="B179:N179"/>
    <mergeCell ref="P179:Q179"/>
    <mergeCell ref="U172:X172"/>
    <mergeCell ref="H173:S173"/>
    <mergeCell ref="T173:Y174"/>
    <mergeCell ref="B174:G175"/>
    <mergeCell ref="H174:J174"/>
    <mergeCell ref="H175:M175"/>
  </mergeCells>
  <phoneticPr fontId="4"/>
  <conditionalFormatting sqref="B48">
    <cfRule type="containsBlanks" dxfId="32" priority="6">
      <formula>LEN(TRIM(B48))=0</formula>
    </cfRule>
  </conditionalFormatting>
  <conditionalFormatting sqref="C116">
    <cfRule type="containsBlanks" dxfId="31" priority="14">
      <formula>LEN(TRIM(C116))=0</formula>
    </cfRule>
  </conditionalFormatting>
  <conditionalFormatting sqref="C118">
    <cfRule type="containsBlanks" dxfId="30" priority="13">
      <formula>LEN(TRIM(C118))=0</formula>
    </cfRule>
  </conditionalFormatting>
  <conditionalFormatting sqref="C122">
    <cfRule type="containsBlanks" dxfId="29" priority="12">
      <formula>LEN(TRIM(C122))=0</formula>
    </cfRule>
  </conditionalFormatting>
  <conditionalFormatting sqref="C125">
    <cfRule type="containsBlanks" dxfId="28" priority="11">
      <formula>LEN(TRIM(C125))=0</formula>
    </cfRule>
  </conditionalFormatting>
  <conditionalFormatting sqref="F48">
    <cfRule type="containsBlanks" dxfId="27" priority="5">
      <formula>LEN(TRIM(F48))=0</formula>
    </cfRule>
  </conditionalFormatting>
  <conditionalFormatting sqref="I7">
    <cfRule type="containsBlanks" dxfId="26" priority="17" stopIfTrue="1">
      <formula>LEN(TRIM(I7))=0</formula>
    </cfRule>
  </conditionalFormatting>
  <conditionalFormatting sqref="J39:M40">
    <cfRule type="containsBlanks" dxfId="25" priority="8">
      <formula>LEN(TRIM(J39))=0</formula>
    </cfRule>
  </conditionalFormatting>
  <conditionalFormatting sqref="K76 N76">
    <cfRule type="containsBlanks" dxfId="24" priority="15" stopIfTrue="1">
      <formula>LEN(TRIM(K76))=0</formula>
    </cfRule>
  </conditionalFormatting>
  <conditionalFormatting sqref="N175:R175">
    <cfRule type="containsBlanks" dxfId="23" priority="9">
      <formula>LEN(TRIM(N175))=0</formula>
    </cfRule>
  </conditionalFormatting>
  <conditionalFormatting sqref="N6:Y6">
    <cfRule type="containsBlanks" dxfId="22" priority="18" stopIfTrue="1">
      <formula>LEN(TRIM(N6))=0</formula>
    </cfRule>
  </conditionalFormatting>
  <conditionalFormatting sqref="O131:P131">
    <cfRule type="containsBlanks" dxfId="21" priority="10">
      <formula>LEN(TRIM(O131))=0</formula>
    </cfRule>
  </conditionalFormatting>
  <conditionalFormatting sqref="P177:Q177">
    <cfRule type="containsBlanks" dxfId="20" priority="4">
      <formula>LEN(TRIM(P177))=0</formula>
    </cfRule>
  </conditionalFormatting>
  <conditionalFormatting sqref="P179:Q179">
    <cfRule type="containsBlanks" dxfId="19" priority="19">
      <formula>LEN(TRIM(P179))=0</formula>
    </cfRule>
  </conditionalFormatting>
  <conditionalFormatting sqref="P181:Q181">
    <cfRule type="containsBlanks" dxfId="18" priority="2">
      <formula>LEN(TRIM(P181))=0</formula>
    </cfRule>
  </conditionalFormatting>
  <conditionalFormatting sqref="Q156:R156 Q159:R159 Q162:R162 Q165:R165">
    <cfRule type="containsBlanks" dxfId="17" priority="1">
      <formula>LEN(TRIM(Q156))=0</formula>
    </cfRule>
  </conditionalFormatting>
  <conditionalFormatting sqref="U39:X40">
    <cfRule type="containsBlanks" dxfId="16" priority="7">
      <formula>LEN(TRIM(U39))=0</formula>
    </cfRule>
  </conditionalFormatting>
  <conditionalFormatting sqref="V59:Y62">
    <cfRule type="containsBlanks" dxfId="15" priority="16" stopIfTrue="1">
      <formula>LEN(TRIM(V59))=0</formula>
    </cfRule>
  </conditionalFormatting>
  <dataValidations count="7">
    <dataValidation type="list" allowBlank="1" showInputMessage="1" showErrorMessage="1" sqref="P177:Q177 P181:Q181 P179:Q179" xr:uid="{FB0341D9-E863-4BB2-B025-086A8D07E3C3}">
      <formula1>"○"</formula1>
    </dataValidation>
    <dataValidation type="list" allowBlank="1" showInputMessage="1" showErrorMessage="1" sqref="O131:P131 WVW983188:WVX983188 WMA983188:WMB983188 WCE983188:WCF983188 VSI983188:VSJ983188 VIM983188:VIN983188 UYQ983188:UYR983188 UOU983188:UOV983188 UEY983188:UEZ983188 TVC983188:TVD983188 TLG983188:TLH983188 TBK983188:TBL983188 SRO983188:SRP983188 SHS983188:SHT983188 RXW983188:RXX983188 ROA983188:ROB983188 REE983188:REF983188 QUI983188:QUJ983188 QKM983188:QKN983188 QAQ983188:QAR983188 PQU983188:PQV983188 PGY983188:PGZ983188 OXC983188:OXD983188 ONG983188:ONH983188 ODK983188:ODL983188 NTO983188:NTP983188 NJS983188:NJT983188 MZW983188:MZX983188 MQA983188:MQB983188 MGE983188:MGF983188 LWI983188:LWJ983188 LMM983188:LMN983188 LCQ983188:LCR983188 KSU983188:KSV983188 KIY983188:KIZ983188 JZC983188:JZD983188 JPG983188:JPH983188 JFK983188:JFL983188 IVO983188:IVP983188 ILS983188:ILT983188 IBW983188:IBX983188 HSA983188:HSB983188 HIE983188:HIF983188 GYI983188:GYJ983188 GOM983188:GON983188 GEQ983188:GER983188 FUU983188:FUV983188 FKY983188:FKZ983188 FBC983188:FBD983188 ERG983188:ERH983188 EHK983188:EHL983188 DXO983188:DXP983188 DNS983188:DNT983188 DDW983188:DDX983188 CUA983188:CUB983188 CKE983188:CKF983188 CAI983188:CAJ983188 BQM983188:BQN983188 BGQ983188:BGR983188 AWU983188:AWV983188 AMY983188:AMZ983188 ADC983188:ADD983188 TG983188:TH983188 JK983188:JL983188 O983188:P983188 WVW917652:WVX917652 WMA917652:WMB917652 WCE917652:WCF917652 VSI917652:VSJ917652 VIM917652:VIN917652 UYQ917652:UYR917652 UOU917652:UOV917652 UEY917652:UEZ917652 TVC917652:TVD917652 TLG917652:TLH917652 TBK917652:TBL917652 SRO917652:SRP917652 SHS917652:SHT917652 RXW917652:RXX917652 ROA917652:ROB917652 REE917652:REF917652 QUI917652:QUJ917652 QKM917652:QKN917652 QAQ917652:QAR917652 PQU917652:PQV917652 PGY917652:PGZ917652 OXC917652:OXD917652 ONG917652:ONH917652 ODK917652:ODL917652 NTO917652:NTP917652 NJS917652:NJT917652 MZW917652:MZX917652 MQA917652:MQB917652 MGE917652:MGF917652 LWI917652:LWJ917652 LMM917652:LMN917652 LCQ917652:LCR917652 KSU917652:KSV917652 KIY917652:KIZ917652 JZC917652:JZD917652 JPG917652:JPH917652 JFK917652:JFL917652 IVO917652:IVP917652 ILS917652:ILT917652 IBW917652:IBX917652 HSA917652:HSB917652 HIE917652:HIF917652 GYI917652:GYJ917652 GOM917652:GON917652 GEQ917652:GER917652 FUU917652:FUV917652 FKY917652:FKZ917652 FBC917652:FBD917652 ERG917652:ERH917652 EHK917652:EHL917652 DXO917652:DXP917652 DNS917652:DNT917652 DDW917652:DDX917652 CUA917652:CUB917652 CKE917652:CKF917652 CAI917652:CAJ917652 BQM917652:BQN917652 BGQ917652:BGR917652 AWU917652:AWV917652 AMY917652:AMZ917652 ADC917652:ADD917652 TG917652:TH917652 JK917652:JL917652 O917652:P917652 WVW852116:WVX852116 WMA852116:WMB852116 WCE852116:WCF852116 VSI852116:VSJ852116 VIM852116:VIN852116 UYQ852116:UYR852116 UOU852116:UOV852116 UEY852116:UEZ852116 TVC852116:TVD852116 TLG852116:TLH852116 TBK852116:TBL852116 SRO852116:SRP852116 SHS852116:SHT852116 RXW852116:RXX852116 ROA852116:ROB852116 REE852116:REF852116 QUI852116:QUJ852116 QKM852116:QKN852116 QAQ852116:QAR852116 PQU852116:PQV852116 PGY852116:PGZ852116 OXC852116:OXD852116 ONG852116:ONH852116 ODK852116:ODL852116 NTO852116:NTP852116 NJS852116:NJT852116 MZW852116:MZX852116 MQA852116:MQB852116 MGE852116:MGF852116 LWI852116:LWJ852116 LMM852116:LMN852116 LCQ852116:LCR852116 KSU852116:KSV852116 KIY852116:KIZ852116 JZC852116:JZD852116 JPG852116:JPH852116 JFK852116:JFL852116 IVO852116:IVP852116 ILS852116:ILT852116 IBW852116:IBX852116 HSA852116:HSB852116 HIE852116:HIF852116 GYI852116:GYJ852116 GOM852116:GON852116 GEQ852116:GER852116 FUU852116:FUV852116 FKY852116:FKZ852116 FBC852116:FBD852116 ERG852116:ERH852116 EHK852116:EHL852116 DXO852116:DXP852116 DNS852116:DNT852116 DDW852116:DDX852116 CUA852116:CUB852116 CKE852116:CKF852116 CAI852116:CAJ852116 BQM852116:BQN852116 BGQ852116:BGR852116 AWU852116:AWV852116 AMY852116:AMZ852116 ADC852116:ADD852116 TG852116:TH852116 JK852116:JL852116 O852116:P852116 WVW786580:WVX786580 WMA786580:WMB786580 WCE786580:WCF786580 VSI786580:VSJ786580 VIM786580:VIN786580 UYQ786580:UYR786580 UOU786580:UOV786580 UEY786580:UEZ786580 TVC786580:TVD786580 TLG786580:TLH786580 TBK786580:TBL786580 SRO786580:SRP786580 SHS786580:SHT786580 RXW786580:RXX786580 ROA786580:ROB786580 REE786580:REF786580 QUI786580:QUJ786580 QKM786580:QKN786580 QAQ786580:QAR786580 PQU786580:PQV786580 PGY786580:PGZ786580 OXC786580:OXD786580 ONG786580:ONH786580 ODK786580:ODL786580 NTO786580:NTP786580 NJS786580:NJT786580 MZW786580:MZX786580 MQA786580:MQB786580 MGE786580:MGF786580 LWI786580:LWJ786580 LMM786580:LMN786580 LCQ786580:LCR786580 KSU786580:KSV786580 KIY786580:KIZ786580 JZC786580:JZD786580 JPG786580:JPH786580 JFK786580:JFL786580 IVO786580:IVP786580 ILS786580:ILT786580 IBW786580:IBX786580 HSA786580:HSB786580 HIE786580:HIF786580 GYI786580:GYJ786580 GOM786580:GON786580 GEQ786580:GER786580 FUU786580:FUV786580 FKY786580:FKZ786580 FBC786580:FBD786580 ERG786580:ERH786580 EHK786580:EHL786580 DXO786580:DXP786580 DNS786580:DNT786580 DDW786580:DDX786580 CUA786580:CUB786580 CKE786580:CKF786580 CAI786580:CAJ786580 BQM786580:BQN786580 BGQ786580:BGR786580 AWU786580:AWV786580 AMY786580:AMZ786580 ADC786580:ADD786580 TG786580:TH786580 JK786580:JL786580 O786580:P786580 WVW721044:WVX721044 WMA721044:WMB721044 WCE721044:WCF721044 VSI721044:VSJ721044 VIM721044:VIN721044 UYQ721044:UYR721044 UOU721044:UOV721044 UEY721044:UEZ721044 TVC721044:TVD721044 TLG721044:TLH721044 TBK721044:TBL721044 SRO721044:SRP721044 SHS721044:SHT721044 RXW721044:RXX721044 ROA721044:ROB721044 REE721044:REF721044 QUI721044:QUJ721044 QKM721044:QKN721044 QAQ721044:QAR721044 PQU721044:PQV721044 PGY721044:PGZ721044 OXC721044:OXD721044 ONG721044:ONH721044 ODK721044:ODL721044 NTO721044:NTP721044 NJS721044:NJT721044 MZW721044:MZX721044 MQA721044:MQB721044 MGE721044:MGF721044 LWI721044:LWJ721044 LMM721044:LMN721044 LCQ721044:LCR721044 KSU721044:KSV721044 KIY721044:KIZ721044 JZC721044:JZD721044 JPG721044:JPH721044 JFK721044:JFL721044 IVO721044:IVP721044 ILS721044:ILT721044 IBW721044:IBX721044 HSA721044:HSB721044 HIE721044:HIF721044 GYI721044:GYJ721044 GOM721044:GON721044 GEQ721044:GER721044 FUU721044:FUV721044 FKY721044:FKZ721044 FBC721044:FBD721044 ERG721044:ERH721044 EHK721044:EHL721044 DXO721044:DXP721044 DNS721044:DNT721044 DDW721044:DDX721044 CUA721044:CUB721044 CKE721044:CKF721044 CAI721044:CAJ721044 BQM721044:BQN721044 BGQ721044:BGR721044 AWU721044:AWV721044 AMY721044:AMZ721044 ADC721044:ADD721044 TG721044:TH721044 JK721044:JL721044 O721044:P721044 WVW655508:WVX655508 WMA655508:WMB655508 WCE655508:WCF655508 VSI655508:VSJ655508 VIM655508:VIN655508 UYQ655508:UYR655508 UOU655508:UOV655508 UEY655508:UEZ655508 TVC655508:TVD655508 TLG655508:TLH655508 TBK655508:TBL655508 SRO655508:SRP655508 SHS655508:SHT655508 RXW655508:RXX655508 ROA655508:ROB655508 REE655508:REF655508 QUI655508:QUJ655508 QKM655508:QKN655508 QAQ655508:QAR655508 PQU655508:PQV655508 PGY655508:PGZ655508 OXC655508:OXD655508 ONG655508:ONH655508 ODK655508:ODL655508 NTO655508:NTP655508 NJS655508:NJT655508 MZW655508:MZX655508 MQA655508:MQB655508 MGE655508:MGF655508 LWI655508:LWJ655508 LMM655508:LMN655508 LCQ655508:LCR655508 KSU655508:KSV655508 KIY655508:KIZ655508 JZC655508:JZD655508 JPG655508:JPH655508 JFK655508:JFL655508 IVO655508:IVP655508 ILS655508:ILT655508 IBW655508:IBX655508 HSA655508:HSB655508 HIE655508:HIF655508 GYI655508:GYJ655508 GOM655508:GON655508 GEQ655508:GER655508 FUU655508:FUV655508 FKY655508:FKZ655508 FBC655508:FBD655508 ERG655508:ERH655508 EHK655508:EHL655508 DXO655508:DXP655508 DNS655508:DNT655508 DDW655508:DDX655508 CUA655508:CUB655508 CKE655508:CKF655508 CAI655508:CAJ655508 BQM655508:BQN655508 BGQ655508:BGR655508 AWU655508:AWV655508 AMY655508:AMZ655508 ADC655508:ADD655508 TG655508:TH655508 JK655508:JL655508 O655508:P655508 WVW589972:WVX589972 WMA589972:WMB589972 WCE589972:WCF589972 VSI589972:VSJ589972 VIM589972:VIN589972 UYQ589972:UYR589972 UOU589972:UOV589972 UEY589972:UEZ589972 TVC589972:TVD589972 TLG589972:TLH589972 TBK589972:TBL589972 SRO589972:SRP589972 SHS589972:SHT589972 RXW589972:RXX589972 ROA589972:ROB589972 REE589972:REF589972 QUI589972:QUJ589972 QKM589972:QKN589972 QAQ589972:QAR589972 PQU589972:PQV589972 PGY589972:PGZ589972 OXC589972:OXD589972 ONG589972:ONH589972 ODK589972:ODL589972 NTO589972:NTP589972 NJS589972:NJT589972 MZW589972:MZX589972 MQA589972:MQB589972 MGE589972:MGF589972 LWI589972:LWJ589972 LMM589972:LMN589972 LCQ589972:LCR589972 KSU589972:KSV589972 KIY589972:KIZ589972 JZC589972:JZD589972 JPG589972:JPH589972 JFK589972:JFL589972 IVO589972:IVP589972 ILS589972:ILT589972 IBW589972:IBX589972 HSA589972:HSB589972 HIE589972:HIF589972 GYI589972:GYJ589972 GOM589972:GON589972 GEQ589972:GER589972 FUU589972:FUV589972 FKY589972:FKZ589972 FBC589972:FBD589972 ERG589972:ERH589972 EHK589972:EHL589972 DXO589972:DXP589972 DNS589972:DNT589972 DDW589972:DDX589972 CUA589972:CUB589972 CKE589972:CKF589972 CAI589972:CAJ589972 BQM589972:BQN589972 BGQ589972:BGR589972 AWU589972:AWV589972 AMY589972:AMZ589972 ADC589972:ADD589972 TG589972:TH589972 JK589972:JL589972 O589972:P589972 WVW524436:WVX524436 WMA524436:WMB524436 WCE524436:WCF524436 VSI524436:VSJ524436 VIM524436:VIN524436 UYQ524436:UYR524436 UOU524436:UOV524436 UEY524436:UEZ524436 TVC524436:TVD524436 TLG524436:TLH524436 TBK524436:TBL524436 SRO524436:SRP524436 SHS524436:SHT524436 RXW524436:RXX524436 ROA524436:ROB524436 REE524436:REF524436 QUI524436:QUJ524436 QKM524436:QKN524436 QAQ524436:QAR524436 PQU524436:PQV524436 PGY524436:PGZ524436 OXC524436:OXD524436 ONG524436:ONH524436 ODK524436:ODL524436 NTO524436:NTP524436 NJS524436:NJT524436 MZW524436:MZX524436 MQA524436:MQB524436 MGE524436:MGF524436 LWI524436:LWJ524436 LMM524436:LMN524436 LCQ524436:LCR524436 KSU524436:KSV524436 KIY524436:KIZ524436 JZC524436:JZD524436 JPG524436:JPH524436 JFK524436:JFL524436 IVO524436:IVP524436 ILS524436:ILT524436 IBW524436:IBX524436 HSA524436:HSB524436 HIE524436:HIF524436 GYI524436:GYJ524436 GOM524436:GON524436 GEQ524436:GER524436 FUU524436:FUV524436 FKY524436:FKZ524436 FBC524436:FBD524436 ERG524436:ERH524436 EHK524436:EHL524436 DXO524436:DXP524436 DNS524436:DNT524436 DDW524436:DDX524436 CUA524436:CUB524436 CKE524436:CKF524436 CAI524436:CAJ524436 BQM524436:BQN524436 BGQ524436:BGR524436 AWU524436:AWV524436 AMY524436:AMZ524436 ADC524436:ADD524436 TG524436:TH524436 JK524436:JL524436 O524436:P524436 WVW458900:WVX458900 WMA458900:WMB458900 WCE458900:WCF458900 VSI458900:VSJ458900 VIM458900:VIN458900 UYQ458900:UYR458900 UOU458900:UOV458900 UEY458900:UEZ458900 TVC458900:TVD458900 TLG458900:TLH458900 TBK458900:TBL458900 SRO458900:SRP458900 SHS458900:SHT458900 RXW458900:RXX458900 ROA458900:ROB458900 REE458900:REF458900 QUI458900:QUJ458900 QKM458900:QKN458900 QAQ458900:QAR458900 PQU458900:PQV458900 PGY458900:PGZ458900 OXC458900:OXD458900 ONG458900:ONH458900 ODK458900:ODL458900 NTO458900:NTP458900 NJS458900:NJT458900 MZW458900:MZX458900 MQA458900:MQB458900 MGE458900:MGF458900 LWI458900:LWJ458900 LMM458900:LMN458900 LCQ458900:LCR458900 KSU458900:KSV458900 KIY458900:KIZ458900 JZC458900:JZD458900 JPG458900:JPH458900 JFK458900:JFL458900 IVO458900:IVP458900 ILS458900:ILT458900 IBW458900:IBX458900 HSA458900:HSB458900 HIE458900:HIF458900 GYI458900:GYJ458900 GOM458900:GON458900 GEQ458900:GER458900 FUU458900:FUV458900 FKY458900:FKZ458900 FBC458900:FBD458900 ERG458900:ERH458900 EHK458900:EHL458900 DXO458900:DXP458900 DNS458900:DNT458900 DDW458900:DDX458900 CUA458900:CUB458900 CKE458900:CKF458900 CAI458900:CAJ458900 BQM458900:BQN458900 BGQ458900:BGR458900 AWU458900:AWV458900 AMY458900:AMZ458900 ADC458900:ADD458900 TG458900:TH458900 JK458900:JL458900 O458900:P458900 WVW393364:WVX393364 WMA393364:WMB393364 WCE393364:WCF393364 VSI393364:VSJ393364 VIM393364:VIN393364 UYQ393364:UYR393364 UOU393364:UOV393364 UEY393364:UEZ393364 TVC393364:TVD393364 TLG393364:TLH393364 TBK393364:TBL393364 SRO393364:SRP393364 SHS393364:SHT393364 RXW393364:RXX393364 ROA393364:ROB393364 REE393364:REF393364 QUI393364:QUJ393364 QKM393364:QKN393364 QAQ393364:QAR393364 PQU393364:PQV393364 PGY393364:PGZ393364 OXC393364:OXD393364 ONG393364:ONH393364 ODK393364:ODL393364 NTO393364:NTP393364 NJS393364:NJT393364 MZW393364:MZX393364 MQA393364:MQB393364 MGE393364:MGF393364 LWI393364:LWJ393364 LMM393364:LMN393364 LCQ393364:LCR393364 KSU393364:KSV393364 KIY393364:KIZ393364 JZC393364:JZD393364 JPG393364:JPH393364 JFK393364:JFL393364 IVO393364:IVP393364 ILS393364:ILT393364 IBW393364:IBX393364 HSA393364:HSB393364 HIE393364:HIF393364 GYI393364:GYJ393364 GOM393364:GON393364 GEQ393364:GER393364 FUU393364:FUV393364 FKY393364:FKZ393364 FBC393364:FBD393364 ERG393364:ERH393364 EHK393364:EHL393364 DXO393364:DXP393364 DNS393364:DNT393364 DDW393364:DDX393364 CUA393364:CUB393364 CKE393364:CKF393364 CAI393364:CAJ393364 BQM393364:BQN393364 BGQ393364:BGR393364 AWU393364:AWV393364 AMY393364:AMZ393364 ADC393364:ADD393364 TG393364:TH393364 JK393364:JL393364 O393364:P393364 WVW327828:WVX327828 WMA327828:WMB327828 WCE327828:WCF327828 VSI327828:VSJ327828 VIM327828:VIN327828 UYQ327828:UYR327828 UOU327828:UOV327828 UEY327828:UEZ327828 TVC327828:TVD327828 TLG327828:TLH327828 TBK327828:TBL327828 SRO327828:SRP327828 SHS327828:SHT327828 RXW327828:RXX327828 ROA327828:ROB327828 REE327828:REF327828 QUI327828:QUJ327828 QKM327828:QKN327828 QAQ327828:QAR327828 PQU327828:PQV327828 PGY327828:PGZ327828 OXC327828:OXD327828 ONG327828:ONH327828 ODK327828:ODL327828 NTO327828:NTP327828 NJS327828:NJT327828 MZW327828:MZX327828 MQA327828:MQB327828 MGE327828:MGF327828 LWI327828:LWJ327828 LMM327828:LMN327828 LCQ327828:LCR327828 KSU327828:KSV327828 KIY327828:KIZ327828 JZC327828:JZD327828 JPG327828:JPH327828 JFK327828:JFL327828 IVO327828:IVP327828 ILS327828:ILT327828 IBW327828:IBX327828 HSA327828:HSB327828 HIE327828:HIF327828 GYI327828:GYJ327828 GOM327828:GON327828 GEQ327828:GER327828 FUU327828:FUV327828 FKY327828:FKZ327828 FBC327828:FBD327828 ERG327828:ERH327828 EHK327828:EHL327828 DXO327828:DXP327828 DNS327828:DNT327828 DDW327828:DDX327828 CUA327828:CUB327828 CKE327828:CKF327828 CAI327828:CAJ327828 BQM327828:BQN327828 BGQ327828:BGR327828 AWU327828:AWV327828 AMY327828:AMZ327828 ADC327828:ADD327828 TG327828:TH327828 JK327828:JL327828 O327828:P327828 WVW262292:WVX262292 WMA262292:WMB262292 WCE262292:WCF262292 VSI262292:VSJ262292 VIM262292:VIN262292 UYQ262292:UYR262292 UOU262292:UOV262292 UEY262292:UEZ262292 TVC262292:TVD262292 TLG262292:TLH262292 TBK262292:TBL262292 SRO262292:SRP262292 SHS262292:SHT262292 RXW262292:RXX262292 ROA262292:ROB262292 REE262292:REF262292 QUI262292:QUJ262292 QKM262292:QKN262292 QAQ262292:QAR262292 PQU262292:PQV262292 PGY262292:PGZ262292 OXC262292:OXD262292 ONG262292:ONH262292 ODK262292:ODL262292 NTO262292:NTP262292 NJS262292:NJT262292 MZW262292:MZX262292 MQA262292:MQB262292 MGE262292:MGF262292 LWI262292:LWJ262292 LMM262292:LMN262292 LCQ262292:LCR262292 KSU262292:KSV262292 KIY262292:KIZ262292 JZC262292:JZD262292 JPG262292:JPH262292 JFK262292:JFL262292 IVO262292:IVP262292 ILS262292:ILT262292 IBW262292:IBX262292 HSA262292:HSB262292 HIE262292:HIF262292 GYI262292:GYJ262292 GOM262292:GON262292 GEQ262292:GER262292 FUU262292:FUV262292 FKY262292:FKZ262292 FBC262292:FBD262292 ERG262292:ERH262292 EHK262292:EHL262292 DXO262292:DXP262292 DNS262292:DNT262292 DDW262292:DDX262292 CUA262292:CUB262292 CKE262292:CKF262292 CAI262292:CAJ262292 BQM262292:BQN262292 BGQ262292:BGR262292 AWU262292:AWV262292 AMY262292:AMZ262292 ADC262292:ADD262292 TG262292:TH262292 JK262292:JL262292 O262292:P262292 WVW196756:WVX196756 WMA196756:WMB196756 WCE196756:WCF196756 VSI196756:VSJ196756 VIM196756:VIN196756 UYQ196756:UYR196756 UOU196756:UOV196756 UEY196756:UEZ196756 TVC196756:TVD196756 TLG196756:TLH196756 TBK196756:TBL196756 SRO196756:SRP196756 SHS196756:SHT196756 RXW196756:RXX196756 ROA196756:ROB196756 REE196756:REF196756 QUI196756:QUJ196756 QKM196756:QKN196756 QAQ196756:QAR196756 PQU196756:PQV196756 PGY196756:PGZ196756 OXC196756:OXD196756 ONG196756:ONH196756 ODK196756:ODL196756 NTO196756:NTP196756 NJS196756:NJT196756 MZW196756:MZX196756 MQA196756:MQB196756 MGE196756:MGF196756 LWI196756:LWJ196756 LMM196756:LMN196756 LCQ196756:LCR196756 KSU196756:KSV196756 KIY196756:KIZ196756 JZC196756:JZD196756 JPG196756:JPH196756 JFK196756:JFL196756 IVO196756:IVP196756 ILS196756:ILT196756 IBW196756:IBX196756 HSA196756:HSB196756 HIE196756:HIF196756 GYI196756:GYJ196756 GOM196756:GON196756 GEQ196756:GER196756 FUU196756:FUV196756 FKY196756:FKZ196756 FBC196756:FBD196756 ERG196756:ERH196756 EHK196756:EHL196756 DXO196756:DXP196756 DNS196756:DNT196756 DDW196756:DDX196756 CUA196756:CUB196756 CKE196756:CKF196756 CAI196756:CAJ196756 BQM196756:BQN196756 BGQ196756:BGR196756 AWU196756:AWV196756 AMY196756:AMZ196756 ADC196756:ADD196756 TG196756:TH196756 JK196756:JL196756 O196756:P196756 WVW131220:WVX131220 WMA131220:WMB131220 WCE131220:WCF131220 VSI131220:VSJ131220 VIM131220:VIN131220 UYQ131220:UYR131220 UOU131220:UOV131220 UEY131220:UEZ131220 TVC131220:TVD131220 TLG131220:TLH131220 TBK131220:TBL131220 SRO131220:SRP131220 SHS131220:SHT131220 RXW131220:RXX131220 ROA131220:ROB131220 REE131220:REF131220 QUI131220:QUJ131220 QKM131220:QKN131220 QAQ131220:QAR131220 PQU131220:PQV131220 PGY131220:PGZ131220 OXC131220:OXD131220 ONG131220:ONH131220 ODK131220:ODL131220 NTO131220:NTP131220 NJS131220:NJT131220 MZW131220:MZX131220 MQA131220:MQB131220 MGE131220:MGF131220 LWI131220:LWJ131220 LMM131220:LMN131220 LCQ131220:LCR131220 KSU131220:KSV131220 KIY131220:KIZ131220 JZC131220:JZD131220 JPG131220:JPH131220 JFK131220:JFL131220 IVO131220:IVP131220 ILS131220:ILT131220 IBW131220:IBX131220 HSA131220:HSB131220 HIE131220:HIF131220 GYI131220:GYJ131220 GOM131220:GON131220 GEQ131220:GER131220 FUU131220:FUV131220 FKY131220:FKZ131220 FBC131220:FBD131220 ERG131220:ERH131220 EHK131220:EHL131220 DXO131220:DXP131220 DNS131220:DNT131220 DDW131220:DDX131220 CUA131220:CUB131220 CKE131220:CKF131220 CAI131220:CAJ131220 BQM131220:BQN131220 BGQ131220:BGR131220 AWU131220:AWV131220 AMY131220:AMZ131220 ADC131220:ADD131220 TG131220:TH131220 JK131220:JL131220 O131220:P131220 WVW65684:WVX65684 WMA65684:WMB65684 WCE65684:WCF65684 VSI65684:VSJ65684 VIM65684:VIN65684 UYQ65684:UYR65684 UOU65684:UOV65684 UEY65684:UEZ65684 TVC65684:TVD65684 TLG65684:TLH65684 TBK65684:TBL65684 SRO65684:SRP65684 SHS65684:SHT65684 RXW65684:RXX65684 ROA65684:ROB65684 REE65684:REF65684 QUI65684:QUJ65684 QKM65684:QKN65684 QAQ65684:QAR65684 PQU65684:PQV65684 PGY65684:PGZ65684 OXC65684:OXD65684 ONG65684:ONH65684 ODK65684:ODL65684 NTO65684:NTP65684 NJS65684:NJT65684 MZW65684:MZX65684 MQA65684:MQB65684 MGE65684:MGF65684 LWI65684:LWJ65684 LMM65684:LMN65684 LCQ65684:LCR65684 KSU65684:KSV65684 KIY65684:KIZ65684 JZC65684:JZD65684 JPG65684:JPH65684 JFK65684:JFL65684 IVO65684:IVP65684 ILS65684:ILT65684 IBW65684:IBX65684 HSA65684:HSB65684 HIE65684:HIF65684 GYI65684:GYJ65684 GOM65684:GON65684 GEQ65684:GER65684 FUU65684:FUV65684 FKY65684:FKZ65684 FBC65684:FBD65684 ERG65684:ERH65684 EHK65684:EHL65684 DXO65684:DXP65684 DNS65684:DNT65684 DDW65684:DDX65684 CUA65684:CUB65684 CKE65684:CKF65684 CAI65684:CAJ65684 BQM65684:BQN65684 BGQ65684:BGR65684 AWU65684:AWV65684 AMY65684:AMZ65684 ADC65684:ADD65684 TG65684:TH65684 JK65684:JL65684 O65684:P65684 WVW131:WVX131 WMA131:WMB131 WCE131:WCF131 VSI131:VSJ131 VIM131:VIN131 UYQ131:UYR131 UOU131:UOV131 UEY131:UEZ131 TVC131:TVD131 TLG131:TLH131 TBK131:TBL131 SRO131:SRP131 SHS131:SHT131 RXW131:RXX131 ROA131:ROB131 REE131:REF131 QUI131:QUJ131 QKM131:QKN131 QAQ131:QAR131 PQU131:PQV131 PGY131:PGZ131 OXC131:OXD131 ONG131:ONH131 ODK131:ODL131 NTO131:NTP131 NJS131:NJT131 MZW131:MZX131 MQA131:MQB131 MGE131:MGF131 LWI131:LWJ131 LMM131:LMN131 LCQ131:LCR131 KSU131:KSV131 KIY131:KIZ131 JZC131:JZD131 JPG131:JPH131 JFK131:JFL131 IVO131:IVP131 ILS131:ILT131 IBW131:IBX131 HSA131:HSB131 HIE131:HIF131 GYI131:GYJ131 GOM131:GON131 GEQ131:GER131 FUU131:FUV131 FKY131:FKZ131 FBC131:FBD131 ERG131:ERH131 EHK131:EHL131 DXO131:DXP131 DNS131:DNT131 DDW131:DDX131 CUA131:CUB131 CKE131:CKF131 CAI131:CAJ131 BQM131:BQN131 BGQ131:BGR131 AWU131:AWV131 AMY131:AMZ131 ADC131:ADD131 TG131:TH131 JK131:JL131" xr:uid="{2A51D651-3C7F-43EA-BBCC-2E7F7E29DE91}">
      <formula1>$AM$131:$AM$133</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30 JJ65630 TF65630 ADB65630 AMX65630 AWT65630 BGP65630 BQL65630 CAH65630 CKD65630 CTZ65630 DDV65630 DNR65630 DXN65630 EHJ65630 ERF65630 FBB65630 FKX65630 FUT65630 GEP65630 GOL65630 GYH65630 HID65630 HRZ65630 IBV65630 ILR65630 IVN65630 JFJ65630 JPF65630 JZB65630 KIX65630 KST65630 LCP65630 LML65630 LWH65630 MGD65630 MPZ65630 MZV65630 NJR65630 NTN65630 ODJ65630 ONF65630 OXB65630 PGX65630 PQT65630 QAP65630 QKL65630 QUH65630 RED65630 RNZ65630 RXV65630 SHR65630 SRN65630 TBJ65630 TLF65630 TVB65630 UEX65630 UOT65630 UYP65630 VIL65630 VSH65630 WCD65630 WLZ65630 WVV65630 N131166 JJ131166 TF131166 ADB131166 AMX131166 AWT131166 BGP131166 BQL131166 CAH131166 CKD131166 CTZ131166 DDV131166 DNR131166 DXN131166 EHJ131166 ERF131166 FBB131166 FKX131166 FUT131166 GEP131166 GOL131166 GYH131166 HID131166 HRZ131166 IBV131166 ILR131166 IVN131166 JFJ131166 JPF131166 JZB131166 KIX131166 KST131166 LCP131166 LML131166 LWH131166 MGD131166 MPZ131166 MZV131166 NJR131166 NTN131166 ODJ131166 ONF131166 OXB131166 PGX131166 PQT131166 QAP131166 QKL131166 QUH131166 RED131166 RNZ131166 RXV131166 SHR131166 SRN131166 TBJ131166 TLF131166 TVB131166 UEX131166 UOT131166 UYP131166 VIL131166 VSH131166 WCD131166 WLZ131166 WVV131166 N196702 JJ196702 TF196702 ADB196702 AMX196702 AWT196702 BGP196702 BQL196702 CAH196702 CKD196702 CTZ196702 DDV196702 DNR196702 DXN196702 EHJ196702 ERF196702 FBB196702 FKX196702 FUT196702 GEP196702 GOL196702 GYH196702 HID196702 HRZ196702 IBV196702 ILR196702 IVN196702 JFJ196702 JPF196702 JZB196702 KIX196702 KST196702 LCP196702 LML196702 LWH196702 MGD196702 MPZ196702 MZV196702 NJR196702 NTN196702 ODJ196702 ONF196702 OXB196702 PGX196702 PQT196702 QAP196702 QKL196702 QUH196702 RED196702 RNZ196702 RXV196702 SHR196702 SRN196702 TBJ196702 TLF196702 TVB196702 UEX196702 UOT196702 UYP196702 VIL196702 VSH196702 WCD196702 WLZ196702 WVV196702 N262238 JJ262238 TF262238 ADB262238 AMX262238 AWT262238 BGP262238 BQL262238 CAH262238 CKD262238 CTZ262238 DDV262238 DNR262238 DXN262238 EHJ262238 ERF262238 FBB262238 FKX262238 FUT262238 GEP262238 GOL262238 GYH262238 HID262238 HRZ262238 IBV262238 ILR262238 IVN262238 JFJ262238 JPF262238 JZB262238 KIX262238 KST262238 LCP262238 LML262238 LWH262238 MGD262238 MPZ262238 MZV262238 NJR262238 NTN262238 ODJ262238 ONF262238 OXB262238 PGX262238 PQT262238 QAP262238 QKL262238 QUH262238 RED262238 RNZ262238 RXV262238 SHR262238 SRN262238 TBJ262238 TLF262238 TVB262238 UEX262238 UOT262238 UYP262238 VIL262238 VSH262238 WCD262238 WLZ262238 WVV262238 N327774 JJ327774 TF327774 ADB327774 AMX327774 AWT327774 BGP327774 BQL327774 CAH327774 CKD327774 CTZ327774 DDV327774 DNR327774 DXN327774 EHJ327774 ERF327774 FBB327774 FKX327774 FUT327774 GEP327774 GOL327774 GYH327774 HID327774 HRZ327774 IBV327774 ILR327774 IVN327774 JFJ327774 JPF327774 JZB327774 KIX327774 KST327774 LCP327774 LML327774 LWH327774 MGD327774 MPZ327774 MZV327774 NJR327774 NTN327774 ODJ327774 ONF327774 OXB327774 PGX327774 PQT327774 QAP327774 QKL327774 QUH327774 RED327774 RNZ327774 RXV327774 SHR327774 SRN327774 TBJ327774 TLF327774 TVB327774 UEX327774 UOT327774 UYP327774 VIL327774 VSH327774 WCD327774 WLZ327774 WVV327774 N393310 JJ393310 TF393310 ADB393310 AMX393310 AWT393310 BGP393310 BQL393310 CAH393310 CKD393310 CTZ393310 DDV393310 DNR393310 DXN393310 EHJ393310 ERF393310 FBB393310 FKX393310 FUT393310 GEP393310 GOL393310 GYH393310 HID393310 HRZ393310 IBV393310 ILR393310 IVN393310 JFJ393310 JPF393310 JZB393310 KIX393310 KST393310 LCP393310 LML393310 LWH393310 MGD393310 MPZ393310 MZV393310 NJR393310 NTN393310 ODJ393310 ONF393310 OXB393310 PGX393310 PQT393310 QAP393310 QKL393310 QUH393310 RED393310 RNZ393310 RXV393310 SHR393310 SRN393310 TBJ393310 TLF393310 TVB393310 UEX393310 UOT393310 UYP393310 VIL393310 VSH393310 WCD393310 WLZ393310 WVV393310 N458846 JJ458846 TF458846 ADB458846 AMX458846 AWT458846 BGP458846 BQL458846 CAH458846 CKD458846 CTZ458846 DDV458846 DNR458846 DXN458846 EHJ458846 ERF458846 FBB458846 FKX458846 FUT458846 GEP458846 GOL458846 GYH458846 HID458846 HRZ458846 IBV458846 ILR458846 IVN458846 JFJ458846 JPF458846 JZB458846 KIX458846 KST458846 LCP458846 LML458846 LWH458846 MGD458846 MPZ458846 MZV458846 NJR458846 NTN458846 ODJ458846 ONF458846 OXB458846 PGX458846 PQT458846 QAP458846 QKL458846 QUH458846 RED458846 RNZ458846 RXV458846 SHR458846 SRN458846 TBJ458846 TLF458846 TVB458846 UEX458846 UOT458846 UYP458846 VIL458846 VSH458846 WCD458846 WLZ458846 WVV458846 N524382 JJ524382 TF524382 ADB524382 AMX524382 AWT524382 BGP524382 BQL524382 CAH524382 CKD524382 CTZ524382 DDV524382 DNR524382 DXN524382 EHJ524382 ERF524382 FBB524382 FKX524382 FUT524382 GEP524382 GOL524382 GYH524382 HID524382 HRZ524382 IBV524382 ILR524382 IVN524382 JFJ524382 JPF524382 JZB524382 KIX524382 KST524382 LCP524382 LML524382 LWH524382 MGD524382 MPZ524382 MZV524382 NJR524382 NTN524382 ODJ524382 ONF524382 OXB524382 PGX524382 PQT524382 QAP524382 QKL524382 QUH524382 RED524382 RNZ524382 RXV524382 SHR524382 SRN524382 TBJ524382 TLF524382 TVB524382 UEX524382 UOT524382 UYP524382 VIL524382 VSH524382 WCD524382 WLZ524382 WVV524382 N589918 JJ589918 TF589918 ADB589918 AMX589918 AWT589918 BGP589918 BQL589918 CAH589918 CKD589918 CTZ589918 DDV589918 DNR589918 DXN589918 EHJ589918 ERF589918 FBB589918 FKX589918 FUT589918 GEP589918 GOL589918 GYH589918 HID589918 HRZ589918 IBV589918 ILR589918 IVN589918 JFJ589918 JPF589918 JZB589918 KIX589918 KST589918 LCP589918 LML589918 LWH589918 MGD589918 MPZ589918 MZV589918 NJR589918 NTN589918 ODJ589918 ONF589918 OXB589918 PGX589918 PQT589918 QAP589918 QKL589918 QUH589918 RED589918 RNZ589918 RXV589918 SHR589918 SRN589918 TBJ589918 TLF589918 TVB589918 UEX589918 UOT589918 UYP589918 VIL589918 VSH589918 WCD589918 WLZ589918 WVV589918 N655454 JJ655454 TF655454 ADB655454 AMX655454 AWT655454 BGP655454 BQL655454 CAH655454 CKD655454 CTZ655454 DDV655454 DNR655454 DXN655454 EHJ655454 ERF655454 FBB655454 FKX655454 FUT655454 GEP655454 GOL655454 GYH655454 HID655454 HRZ655454 IBV655454 ILR655454 IVN655454 JFJ655454 JPF655454 JZB655454 KIX655454 KST655454 LCP655454 LML655454 LWH655454 MGD655454 MPZ655454 MZV655454 NJR655454 NTN655454 ODJ655454 ONF655454 OXB655454 PGX655454 PQT655454 QAP655454 QKL655454 QUH655454 RED655454 RNZ655454 RXV655454 SHR655454 SRN655454 TBJ655454 TLF655454 TVB655454 UEX655454 UOT655454 UYP655454 VIL655454 VSH655454 WCD655454 WLZ655454 WVV655454 N720990 JJ720990 TF720990 ADB720990 AMX720990 AWT720990 BGP720990 BQL720990 CAH720990 CKD720990 CTZ720990 DDV720990 DNR720990 DXN720990 EHJ720990 ERF720990 FBB720990 FKX720990 FUT720990 GEP720990 GOL720990 GYH720990 HID720990 HRZ720990 IBV720990 ILR720990 IVN720990 JFJ720990 JPF720990 JZB720990 KIX720990 KST720990 LCP720990 LML720990 LWH720990 MGD720990 MPZ720990 MZV720990 NJR720990 NTN720990 ODJ720990 ONF720990 OXB720990 PGX720990 PQT720990 QAP720990 QKL720990 QUH720990 RED720990 RNZ720990 RXV720990 SHR720990 SRN720990 TBJ720990 TLF720990 TVB720990 UEX720990 UOT720990 UYP720990 VIL720990 VSH720990 WCD720990 WLZ720990 WVV720990 N786526 JJ786526 TF786526 ADB786526 AMX786526 AWT786526 BGP786526 BQL786526 CAH786526 CKD786526 CTZ786526 DDV786526 DNR786526 DXN786526 EHJ786526 ERF786526 FBB786526 FKX786526 FUT786526 GEP786526 GOL786526 GYH786526 HID786526 HRZ786526 IBV786526 ILR786526 IVN786526 JFJ786526 JPF786526 JZB786526 KIX786526 KST786526 LCP786526 LML786526 LWH786526 MGD786526 MPZ786526 MZV786526 NJR786526 NTN786526 ODJ786526 ONF786526 OXB786526 PGX786526 PQT786526 QAP786526 QKL786526 QUH786526 RED786526 RNZ786526 RXV786526 SHR786526 SRN786526 TBJ786526 TLF786526 TVB786526 UEX786526 UOT786526 UYP786526 VIL786526 VSH786526 WCD786526 WLZ786526 WVV786526 N852062 JJ852062 TF852062 ADB852062 AMX852062 AWT852062 BGP852062 BQL852062 CAH852062 CKD852062 CTZ852062 DDV852062 DNR852062 DXN852062 EHJ852062 ERF852062 FBB852062 FKX852062 FUT852062 GEP852062 GOL852062 GYH852062 HID852062 HRZ852062 IBV852062 ILR852062 IVN852062 JFJ852062 JPF852062 JZB852062 KIX852062 KST852062 LCP852062 LML852062 LWH852062 MGD852062 MPZ852062 MZV852062 NJR852062 NTN852062 ODJ852062 ONF852062 OXB852062 PGX852062 PQT852062 QAP852062 QKL852062 QUH852062 RED852062 RNZ852062 RXV852062 SHR852062 SRN852062 TBJ852062 TLF852062 TVB852062 UEX852062 UOT852062 UYP852062 VIL852062 VSH852062 WCD852062 WLZ852062 WVV852062 N917598 JJ917598 TF917598 ADB917598 AMX917598 AWT917598 BGP917598 BQL917598 CAH917598 CKD917598 CTZ917598 DDV917598 DNR917598 DXN917598 EHJ917598 ERF917598 FBB917598 FKX917598 FUT917598 GEP917598 GOL917598 GYH917598 HID917598 HRZ917598 IBV917598 ILR917598 IVN917598 JFJ917598 JPF917598 JZB917598 KIX917598 KST917598 LCP917598 LML917598 LWH917598 MGD917598 MPZ917598 MZV917598 NJR917598 NTN917598 ODJ917598 ONF917598 OXB917598 PGX917598 PQT917598 QAP917598 QKL917598 QUH917598 RED917598 RNZ917598 RXV917598 SHR917598 SRN917598 TBJ917598 TLF917598 TVB917598 UEX917598 UOT917598 UYP917598 VIL917598 VSH917598 WCD917598 WLZ917598 WVV917598 N983134 JJ983134 TF983134 ADB983134 AMX983134 AWT983134 BGP983134 BQL983134 CAH983134 CKD983134 CTZ983134 DDV983134 DNR983134 DXN983134 EHJ983134 ERF983134 FBB983134 FKX983134 FUT983134 GEP983134 GOL983134 GYH983134 HID983134 HRZ983134 IBV983134 ILR983134 IVN983134 JFJ983134 JPF983134 JZB983134 KIX983134 KST983134 LCP983134 LML983134 LWH983134 MGD983134 MPZ983134 MZV983134 NJR983134 NTN983134 ODJ983134 ONF983134 OXB983134 PGX983134 PQT983134 QAP983134 QKL983134 QUH983134 RED983134 RNZ983134 RXV983134 SHR983134 SRN983134 TBJ983134 TLF983134 TVB983134 UEX983134 UOT983134 UYP983134 VIL983134 VSH983134 WCD983134 WLZ983134 WVV983134" xr:uid="{318A8ACF-2C2E-4D36-9249-8A2ABBD56041}">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30 JG65630 TC65630 ACY65630 AMU65630 AWQ65630 BGM65630 BQI65630 CAE65630 CKA65630 CTW65630 DDS65630 DNO65630 DXK65630 EHG65630 ERC65630 FAY65630 FKU65630 FUQ65630 GEM65630 GOI65630 GYE65630 HIA65630 HRW65630 IBS65630 ILO65630 IVK65630 JFG65630 JPC65630 JYY65630 KIU65630 KSQ65630 LCM65630 LMI65630 LWE65630 MGA65630 MPW65630 MZS65630 NJO65630 NTK65630 ODG65630 ONC65630 OWY65630 PGU65630 PQQ65630 QAM65630 QKI65630 QUE65630 REA65630 RNW65630 RXS65630 SHO65630 SRK65630 TBG65630 TLC65630 TUY65630 UEU65630 UOQ65630 UYM65630 VII65630 VSE65630 WCA65630 WLW65630 WVS65630 K131166 JG131166 TC131166 ACY131166 AMU131166 AWQ131166 BGM131166 BQI131166 CAE131166 CKA131166 CTW131166 DDS131166 DNO131166 DXK131166 EHG131166 ERC131166 FAY131166 FKU131166 FUQ131166 GEM131166 GOI131166 GYE131166 HIA131166 HRW131166 IBS131166 ILO131166 IVK131166 JFG131166 JPC131166 JYY131166 KIU131166 KSQ131166 LCM131166 LMI131166 LWE131166 MGA131166 MPW131166 MZS131166 NJO131166 NTK131166 ODG131166 ONC131166 OWY131166 PGU131166 PQQ131166 QAM131166 QKI131166 QUE131166 REA131166 RNW131166 RXS131166 SHO131166 SRK131166 TBG131166 TLC131166 TUY131166 UEU131166 UOQ131166 UYM131166 VII131166 VSE131166 WCA131166 WLW131166 WVS131166 K196702 JG196702 TC196702 ACY196702 AMU196702 AWQ196702 BGM196702 BQI196702 CAE196702 CKA196702 CTW196702 DDS196702 DNO196702 DXK196702 EHG196702 ERC196702 FAY196702 FKU196702 FUQ196702 GEM196702 GOI196702 GYE196702 HIA196702 HRW196702 IBS196702 ILO196702 IVK196702 JFG196702 JPC196702 JYY196702 KIU196702 KSQ196702 LCM196702 LMI196702 LWE196702 MGA196702 MPW196702 MZS196702 NJO196702 NTK196702 ODG196702 ONC196702 OWY196702 PGU196702 PQQ196702 QAM196702 QKI196702 QUE196702 REA196702 RNW196702 RXS196702 SHO196702 SRK196702 TBG196702 TLC196702 TUY196702 UEU196702 UOQ196702 UYM196702 VII196702 VSE196702 WCA196702 WLW196702 WVS196702 K262238 JG262238 TC262238 ACY262238 AMU262238 AWQ262238 BGM262238 BQI262238 CAE262238 CKA262238 CTW262238 DDS262238 DNO262238 DXK262238 EHG262238 ERC262238 FAY262238 FKU262238 FUQ262238 GEM262238 GOI262238 GYE262238 HIA262238 HRW262238 IBS262238 ILO262238 IVK262238 JFG262238 JPC262238 JYY262238 KIU262238 KSQ262238 LCM262238 LMI262238 LWE262238 MGA262238 MPW262238 MZS262238 NJO262238 NTK262238 ODG262238 ONC262238 OWY262238 PGU262238 PQQ262238 QAM262238 QKI262238 QUE262238 REA262238 RNW262238 RXS262238 SHO262238 SRK262238 TBG262238 TLC262238 TUY262238 UEU262238 UOQ262238 UYM262238 VII262238 VSE262238 WCA262238 WLW262238 WVS262238 K327774 JG327774 TC327774 ACY327774 AMU327774 AWQ327774 BGM327774 BQI327774 CAE327774 CKA327774 CTW327774 DDS327774 DNO327774 DXK327774 EHG327774 ERC327774 FAY327774 FKU327774 FUQ327774 GEM327774 GOI327774 GYE327774 HIA327774 HRW327774 IBS327774 ILO327774 IVK327774 JFG327774 JPC327774 JYY327774 KIU327774 KSQ327774 LCM327774 LMI327774 LWE327774 MGA327774 MPW327774 MZS327774 NJO327774 NTK327774 ODG327774 ONC327774 OWY327774 PGU327774 PQQ327774 QAM327774 QKI327774 QUE327774 REA327774 RNW327774 RXS327774 SHO327774 SRK327774 TBG327774 TLC327774 TUY327774 UEU327774 UOQ327774 UYM327774 VII327774 VSE327774 WCA327774 WLW327774 WVS327774 K393310 JG393310 TC393310 ACY393310 AMU393310 AWQ393310 BGM393310 BQI393310 CAE393310 CKA393310 CTW393310 DDS393310 DNO393310 DXK393310 EHG393310 ERC393310 FAY393310 FKU393310 FUQ393310 GEM393310 GOI393310 GYE393310 HIA393310 HRW393310 IBS393310 ILO393310 IVK393310 JFG393310 JPC393310 JYY393310 KIU393310 KSQ393310 LCM393310 LMI393310 LWE393310 MGA393310 MPW393310 MZS393310 NJO393310 NTK393310 ODG393310 ONC393310 OWY393310 PGU393310 PQQ393310 QAM393310 QKI393310 QUE393310 REA393310 RNW393310 RXS393310 SHO393310 SRK393310 TBG393310 TLC393310 TUY393310 UEU393310 UOQ393310 UYM393310 VII393310 VSE393310 WCA393310 WLW393310 WVS393310 K458846 JG458846 TC458846 ACY458846 AMU458846 AWQ458846 BGM458846 BQI458846 CAE458846 CKA458846 CTW458846 DDS458846 DNO458846 DXK458846 EHG458846 ERC458846 FAY458846 FKU458846 FUQ458846 GEM458846 GOI458846 GYE458846 HIA458846 HRW458846 IBS458846 ILO458846 IVK458846 JFG458846 JPC458846 JYY458846 KIU458846 KSQ458846 LCM458846 LMI458846 LWE458846 MGA458846 MPW458846 MZS458846 NJO458846 NTK458846 ODG458846 ONC458846 OWY458846 PGU458846 PQQ458846 QAM458846 QKI458846 QUE458846 REA458846 RNW458846 RXS458846 SHO458846 SRK458846 TBG458846 TLC458846 TUY458846 UEU458846 UOQ458846 UYM458846 VII458846 VSE458846 WCA458846 WLW458846 WVS458846 K524382 JG524382 TC524382 ACY524382 AMU524382 AWQ524382 BGM524382 BQI524382 CAE524382 CKA524382 CTW524382 DDS524382 DNO524382 DXK524382 EHG524382 ERC524382 FAY524382 FKU524382 FUQ524382 GEM524382 GOI524382 GYE524382 HIA524382 HRW524382 IBS524382 ILO524382 IVK524382 JFG524382 JPC524382 JYY524382 KIU524382 KSQ524382 LCM524382 LMI524382 LWE524382 MGA524382 MPW524382 MZS524382 NJO524382 NTK524382 ODG524382 ONC524382 OWY524382 PGU524382 PQQ524382 QAM524382 QKI524382 QUE524382 REA524382 RNW524382 RXS524382 SHO524382 SRK524382 TBG524382 TLC524382 TUY524382 UEU524382 UOQ524382 UYM524382 VII524382 VSE524382 WCA524382 WLW524382 WVS524382 K589918 JG589918 TC589918 ACY589918 AMU589918 AWQ589918 BGM589918 BQI589918 CAE589918 CKA589918 CTW589918 DDS589918 DNO589918 DXK589918 EHG589918 ERC589918 FAY589918 FKU589918 FUQ589918 GEM589918 GOI589918 GYE589918 HIA589918 HRW589918 IBS589918 ILO589918 IVK589918 JFG589918 JPC589918 JYY589918 KIU589918 KSQ589918 LCM589918 LMI589918 LWE589918 MGA589918 MPW589918 MZS589918 NJO589918 NTK589918 ODG589918 ONC589918 OWY589918 PGU589918 PQQ589918 QAM589918 QKI589918 QUE589918 REA589918 RNW589918 RXS589918 SHO589918 SRK589918 TBG589918 TLC589918 TUY589918 UEU589918 UOQ589918 UYM589918 VII589918 VSE589918 WCA589918 WLW589918 WVS589918 K655454 JG655454 TC655454 ACY655454 AMU655454 AWQ655454 BGM655454 BQI655454 CAE655454 CKA655454 CTW655454 DDS655454 DNO655454 DXK655454 EHG655454 ERC655454 FAY655454 FKU655454 FUQ655454 GEM655454 GOI655454 GYE655454 HIA655454 HRW655454 IBS655454 ILO655454 IVK655454 JFG655454 JPC655454 JYY655454 KIU655454 KSQ655454 LCM655454 LMI655454 LWE655454 MGA655454 MPW655454 MZS655454 NJO655454 NTK655454 ODG655454 ONC655454 OWY655454 PGU655454 PQQ655454 QAM655454 QKI655454 QUE655454 REA655454 RNW655454 RXS655454 SHO655454 SRK655454 TBG655454 TLC655454 TUY655454 UEU655454 UOQ655454 UYM655454 VII655454 VSE655454 WCA655454 WLW655454 WVS655454 K720990 JG720990 TC720990 ACY720990 AMU720990 AWQ720990 BGM720990 BQI720990 CAE720990 CKA720990 CTW720990 DDS720990 DNO720990 DXK720990 EHG720990 ERC720990 FAY720990 FKU720990 FUQ720990 GEM720990 GOI720990 GYE720990 HIA720990 HRW720990 IBS720990 ILO720990 IVK720990 JFG720990 JPC720990 JYY720990 KIU720990 KSQ720990 LCM720990 LMI720990 LWE720990 MGA720990 MPW720990 MZS720990 NJO720990 NTK720990 ODG720990 ONC720990 OWY720990 PGU720990 PQQ720990 QAM720990 QKI720990 QUE720990 REA720990 RNW720990 RXS720990 SHO720990 SRK720990 TBG720990 TLC720990 TUY720990 UEU720990 UOQ720990 UYM720990 VII720990 VSE720990 WCA720990 WLW720990 WVS720990 K786526 JG786526 TC786526 ACY786526 AMU786526 AWQ786526 BGM786526 BQI786526 CAE786526 CKA786526 CTW786526 DDS786526 DNO786526 DXK786526 EHG786526 ERC786526 FAY786526 FKU786526 FUQ786526 GEM786526 GOI786526 GYE786526 HIA786526 HRW786526 IBS786526 ILO786526 IVK786526 JFG786526 JPC786526 JYY786526 KIU786526 KSQ786526 LCM786526 LMI786526 LWE786526 MGA786526 MPW786526 MZS786526 NJO786526 NTK786526 ODG786526 ONC786526 OWY786526 PGU786526 PQQ786526 QAM786526 QKI786526 QUE786526 REA786526 RNW786526 RXS786526 SHO786526 SRK786526 TBG786526 TLC786526 TUY786526 UEU786526 UOQ786526 UYM786526 VII786526 VSE786526 WCA786526 WLW786526 WVS786526 K852062 JG852062 TC852062 ACY852062 AMU852062 AWQ852062 BGM852062 BQI852062 CAE852062 CKA852062 CTW852062 DDS852062 DNO852062 DXK852062 EHG852062 ERC852062 FAY852062 FKU852062 FUQ852062 GEM852062 GOI852062 GYE852062 HIA852062 HRW852062 IBS852062 ILO852062 IVK852062 JFG852062 JPC852062 JYY852062 KIU852062 KSQ852062 LCM852062 LMI852062 LWE852062 MGA852062 MPW852062 MZS852062 NJO852062 NTK852062 ODG852062 ONC852062 OWY852062 PGU852062 PQQ852062 QAM852062 QKI852062 QUE852062 REA852062 RNW852062 RXS852062 SHO852062 SRK852062 TBG852062 TLC852062 TUY852062 UEU852062 UOQ852062 UYM852062 VII852062 VSE852062 WCA852062 WLW852062 WVS852062 K917598 JG917598 TC917598 ACY917598 AMU917598 AWQ917598 BGM917598 BQI917598 CAE917598 CKA917598 CTW917598 DDS917598 DNO917598 DXK917598 EHG917598 ERC917598 FAY917598 FKU917598 FUQ917598 GEM917598 GOI917598 GYE917598 HIA917598 HRW917598 IBS917598 ILO917598 IVK917598 JFG917598 JPC917598 JYY917598 KIU917598 KSQ917598 LCM917598 LMI917598 LWE917598 MGA917598 MPW917598 MZS917598 NJO917598 NTK917598 ODG917598 ONC917598 OWY917598 PGU917598 PQQ917598 QAM917598 QKI917598 QUE917598 REA917598 RNW917598 RXS917598 SHO917598 SRK917598 TBG917598 TLC917598 TUY917598 UEU917598 UOQ917598 UYM917598 VII917598 VSE917598 WCA917598 WLW917598 WVS917598 K983134 JG983134 TC983134 ACY983134 AMU983134 AWQ983134 BGM983134 BQI983134 CAE983134 CKA983134 CTW983134 DDS983134 DNO983134 DXK983134 EHG983134 ERC983134 FAY983134 FKU983134 FUQ983134 GEM983134 GOI983134 GYE983134 HIA983134 HRW983134 IBS983134 ILO983134 IVK983134 JFG983134 JPC983134 JYY983134 KIU983134 KSQ983134 LCM983134 LMI983134 LWE983134 MGA983134 MPW983134 MZS983134 NJO983134 NTK983134 ODG983134 ONC983134 OWY983134 PGU983134 PQQ983134 QAM983134 QKI983134 QUE983134 REA983134 RNW983134 RXS983134 SHO983134 SRK983134 TBG983134 TLC983134 TUY983134 UEU983134 UOQ983134 UYM983134 VII983134 VSE983134 WCA983134 WLW983134 WVS983134" xr:uid="{10D1EE03-25A3-4ADF-8798-419280170D30}">
      <formula1>$AM$64:$AM$69</formula1>
    </dataValidation>
    <dataValidation type="list" allowBlank="1" showInputMessage="1" showErrorMessage="1" sqref="C116 IY116 SU116 ACQ116 AMM116 AWI116 BGE116 BQA116 BZW116 CJS116 CTO116 DDK116 DNG116 DXC116 EGY116 EQU116 FAQ116 FKM116 FUI116 GEE116 GOA116 GXW116 HHS116 HRO116 IBK116 ILG116 IVC116 JEY116 JOU116 JYQ116 KIM116 KSI116 LCE116 LMA116 LVW116 MFS116 MPO116 MZK116 NJG116 NTC116 OCY116 OMU116 OWQ116 PGM116 PQI116 QAE116 QKA116 QTW116 RDS116 RNO116 RXK116 SHG116 SRC116 TAY116 TKU116 TUQ116 UEM116 UOI116 UYE116 VIA116 VRW116 WBS116 WLO116 WVK116 C65669 IY65669 SU65669 ACQ65669 AMM65669 AWI65669 BGE65669 BQA65669 BZW65669 CJS65669 CTO65669 DDK65669 DNG65669 DXC65669 EGY65669 EQU65669 FAQ65669 FKM65669 FUI65669 GEE65669 GOA65669 GXW65669 HHS65669 HRO65669 IBK65669 ILG65669 IVC65669 JEY65669 JOU65669 JYQ65669 KIM65669 KSI65669 LCE65669 LMA65669 LVW65669 MFS65669 MPO65669 MZK65669 NJG65669 NTC65669 OCY65669 OMU65669 OWQ65669 PGM65669 PQI65669 QAE65669 QKA65669 QTW65669 RDS65669 RNO65669 RXK65669 SHG65669 SRC65669 TAY65669 TKU65669 TUQ65669 UEM65669 UOI65669 UYE65669 VIA65669 VRW65669 WBS65669 WLO65669 WVK65669 C131205 IY131205 SU131205 ACQ131205 AMM131205 AWI131205 BGE131205 BQA131205 BZW131205 CJS131205 CTO131205 DDK131205 DNG131205 DXC131205 EGY131205 EQU131205 FAQ131205 FKM131205 FUI131205 GEE131205 GOA131205 GXW131205 HHS131205 HRO131205 IBK131205 ILG131205 IVC131205 JEY131205 JOU131205 JYQ131205 KIM131205 KSI131205 LCE131205 LMA131205 LVW131205 MFS131205 MPO131205 MZK131205 NJG131205 NTC131205 OCY131205 OMU131205 OWQ131205 PGM131205 PQI131205 QAE131205 QKA131205 QTW131205 RDS131205 RNO131205 RXK131205 SHG131205 SRC131205 TAY131205 TKU131205 TUQ131205 UEM131205 UOI131205 UYE131205 VIA131205 VRW131205 WBS131205 WLO131205 WVK131205 C196741 IY196741 SU196741 ACQ196741 AMM196741 AWI196741 BGE196741 BQA196741 BZW196741 CJS196741 CTO196741 DDK196741 DNG196741 DXC196741 EGY196741 EQU196741 FAQ196741 FKM196741 FUI196741 GEE196741 GOA196741 GXW196741 HHS196741 HRO196741 IBK196741 ILG196741 IVC196741 JEY196741 JOU196741 JYQ196741 KIM196741 KSI196741 LCE196741 LMA196741 LVW196741 MFS196741 MPO196741 MZK196741 NJG196741 NTC196741 OCY196741 OMU196741 OWQ196741 PGM196741 PQI196741 QAE196741 QKA196741 QTW196741 RDS196741 RNO196741 RXK196741 SHG196741 SRC196741 TAY196741 TKU196741 TUQ196741 UEM196741 UOI196741 UYE196741 VIA196741 VRW196741 WBS196741 WLO196741 WVK196741 C262277 IY262277 SU262277 ACQ262277 AMM262277 AWI262277 BGE262277 BQA262277 BZW262277 CJS262277 CTO262277 DDK262277 DNG262277 DXC262277 EGY262277 EQU262277 FAQ262277 FKM262277 FUI262277 GEE262277 GOA262277 GXW262277 HHS262277 HRO262277 IBK262277 ILG262277 IVC262277 JEY262277 JOU262277 JYQ262277 KIM262277 KSI262277 LCE262277 LMA262277 LVW262277 MFS262277 MPO262277 MZK262277 NJG262277 NTC262277 OCY262277 OMU262277 OWQ262277 PGM262277 PQI262277 QAE262277 QKA262277 QTW262277 RDS262277 RNO262277 RXK262277 SHG262277 SRC262277 TAY262277 TKU262277 TUQ262277 UEM262277 UOI262277 UYE262277 VIA262277 VRW262277 WBS262277 WLO262277 WVK262277 C327813 IY327813 SU327813 ACQ327813 AMM327813 AWI327813 BGE327813 BQA327813 BZW327813 CJS327813 CTO327813 DDK327813 DNG327813 DXC327813 EGY327813 EQU327813 FAQ327813 FKM327813 FUI327813 GEE327813 GOA327813 GXW327813 HHS327813 HRO327813 IBK327813 ILG327813 IVC327813 JEY327813 JOU327813 JYQ327813 KIM327813 KSI327813 LCE327813 LMA327813 LVW327813 MFS327813 MPO327813 MZK327813 NJG327813 NTC327813 OCY327813 OMU327813 OWQ327813 PGM327813 PQI327813 QAE327813 QKA327813 QTW327813 RDS327813 RNO327813 RXK327813 SHG327813 SRC327813 TAY327813 TKU327813 TUQ327813 UEM327813 UOI327813 UYE327813 VIA327813 VRW327813 WBS327813 WLO327813 WVK327813 C393349 IY393349 SU393349 ACQ393349 AMM393349 AWI393349 BGE393349 BQA393349 BZW393349 CJS393349 CTO393349 DDK393349 DNG393349 DXC393349 EGY393349 EQU393349 FAQ393349 FKM393349 FUI393349 GEE393349 GOA393349 GXW393349 HHS393349 HRO393349 IBK393349 ILG393349 IVC393349 JEY393349 JOU393349 JYQ393349 KIM393349 KSI393349 LCE393349 LMA393349 LVW393349 MFS393349 MPO393349 MZK393349 NJG393349 NTC393349 OCY393349 OMU393349 OWQ393349 PGM393349 PQI393349 QAE393349 QKA393349 QTW393349 RDS393349 RNO393349 RXK393349 SHG393349 SRC393349 TAY393349 TKU393349 TUQ393349 UEM393349 UOI393349 UYE393349 VIA393349 VRW393349 WBS393349 WLO393349 WVK393349 C458885 IY458885 SU458885 ACQ458885 AMM458885 AWI458885 BGE458885 BQA458885 BZW458885 CJS458885 CTO458885 DDK458885 DNG458885 DXC458885 EGY458885 EQU458885 FAQ458885 FKM458885 FUI458885 GEE458885 GOA458885 GXW458885 HHS458885 HRO458885 IBK458885 ILG458885 IVC458885 JEY458885 JOU458885 JYQ458885 KIM458885 KSI458885 LCE458885 LMA458885 LVW458885 MFS458885 MPO458885 MZK458885 NJG458885 NTC458885 OCY458885 OMU458885 OWQ458885 PGM458885 PQI458885 QAE458885 QKA458885 QTW458885 RDS458885 RNO458885 RXK458885 SHG458885 SRC458885 TAY458885 TKU458885 TUQ458885 UEM458885 UOI458885 UYE458885 VIA458885 VRW458885 WBS458885 WLO458885 WVK458885 C524421 IY524421 SU524421 ACQ524421 AMM524421 AWI524421 BGE524421 BQA524421 BZW524421 CJS524421 CTO524421 DDK524421 DNG524421 DXC524421 EGY524421 EQU524421 FAQ524421 FKM524421 FUI524421 GEE524421 GOA524421 GXW524421 HHS524421 HRO524421 IBK524421 ILG524421 IVC524421 JEY524421 JOU524421 JYQ524421 KIM524421 KSI524421 LCE524421 LMA524421 LVW524421 MFS524421 MPO524421 MZK524421 NJG524421 NTC524421 OCY524421 OMU524421 OWQ524421 PGM524421 PQI524421 QAE524421 QKA524421 QTW524421 RDS524421 RNO524421 RXK524421 SHG524421 SRC524421 TAY524421 TKU524421 TUQ524421 UEM524421 UOI524421 UYE524421 VIA524421 VRW524421 WBS524421 WLO524421 WVK524421 C589957 IY589957 SU589957 ACQ589957 AMM589957 AWI589957 BGE589957 BQA589957 BZW589957 CJS589957 CTO589957 DDK589957 DNG589957 DXC589957 EGY589957 EQU589957 FAQ589957 FKM589957 FUI589957 GEE589957 GOA589957 GXW589957 HHS589957 HRO589957 IBK589957 ILG589957 IVC589957 JEY589957 JOU589957 JYQ589957 KIM589957 KSI589957 LCE589957 LMA589957 LVW589957 MFS589957 MPO589957 MZK589957 NJG589957 NTC589957 OCY589957 OMU589957 OWQ589957 PGM589957 PQI589957 QAE589957 QKA589957 QTW589957 RDS589957 RNO589957 RXK589957 SHG589957 SRC589957 TAY589957 TKU589957 TUQ589957 UEM589957 UOI589957 UYE589957 VIA589957 VRW589957 WBS589957 WLO589957 WVK589957 C655493 IY655493 SU655493 ACQ655493 AMM655493 AWI655493 BGE655493 BQA655493 BZW655493 CJS655493 CTO655493 DDK655493 DNG655493 DXC655493 EGY655493 EQU655493 FAQ655493 FKM655493 FUI655493 GEE655493 GOA655493 GXW655493 HHS655493 HRO655493 IBK655493 ILG655493 IVC655493 JEY655493 JOU655493 JYQ655493 KIM655493 KSI655493 LCE655493 LMA655493 LVW655493 MFS655493 MPO655493 MZK655493 NJG655493 NTC655493 OCY655493 OMU655493 OWQ655493 PGM655493 PQI655493 QAE655493 QKA655493 QTW655493 RDS655493 RNO655493 RXK655493 SHG655493 SRC655493 TAY655493 TKU655493 TUQ655493 UEM655493 UOI655493 UYE655493 VIA655493 VRW655493 WBS655493 WLO655493 WVK655493 C721029 IY721029 SU721029 ACQ721029 AMM721029 AWI721029 BGE721029 BQA721029 BZW721029 CJS721029 CTO721029 DDK721029 DNG721029 DXC721029 EGY721029 EQU721029 FAQ721029 FKM721029 FUI721029 GEE721029 GOA721029 GXW721029 HHS721029 HRO721029 IBK721029 ILG721029 IVC721029 JEY721029 JOU721029 JYQ721029 KIM721029 KSI721029 LCE721029 LMA721029 LVW721029 MFS721029 MPO721029 MZK721029 NJG721029 NTC721029 OCY721029 OMU721029 OWQ721029 PGM721029 PQI721029 QAE721029 QKA721029 QTW721029 RDS721029 RNO721029 RXK721029 SHG721029 SRC721029 TAY721029 TKU721029 TUQ721029 UEM721029 UOI721029 UYE721029 VIA721029 VRW721029 WBS721029 WLO721029 WVK721029 C786565 IY786565 SU786565 ACQ786565 AMM786565 AWI786565 BGE786565 BQA786565 BZW786565 CJS786565 CTO786565 DDK786565 DNG786565 DXC786565 EGY786565 EQU786565 FAQ786565 FKM786565 FUI786565 GEE786565 GOA786565 GXW786565 HHS786565 HRO786565 IBK786565 ILG786565 IVC786565 JEY786565 JOU786565 JYQ786565 KIM786565 KSI786565 LCE786565 LMA786565 LVW786565 MFS786565 MPO786565 MZK786565 NJG786565 NTC786565 OCY786565 OMU786565 OWQ786565 PGM786565 PQI786565 QAE786565 QKA786565 QTW786565 RDS786565 RNO786565 RXK786565 SHG786565 SRC786565 TAY786565 TKU786565 TUQ786565 UEM786565 UOI786565 UYE786565 VIA786565 VRW786565 WBS786565 WLO786565 WVK786565 C852101 IY852101 SU852101 ACQ852101 AMM852101 AWI852101 BGE852101 BQA852101 BZW852101 CJS852101 CTO852101 DDK852101 DNG852101 DXC852101 EGY852101 EQU852101 FAQ852101 FKM852101 FUI852101 GEE852101 GOA852101 GXW852101 HHS852101 HRO852101 IBK852101 ILG852101 IVC852101 JEY852101 JOU852101 JYQ852101 KIM852101 KSI852101 LCE852101 LMA852101 LVW852101 MFS852101 MPO852101 MZK852101 NJG852101 NTC852101 OCY852101 OMU852101 OWQ852101 PGM852101 PQI852101 QAE852101 QKA852101 QTW852101 RDS852101 RNO852101 RXK852101 SHG852101 SRC852101 TAY852101 TKU852101 TUQ852101 UEM852101 UOI852101 UYE852101 VIA852101 VRW852101 WBS852101 WLO852101 WVK852101 C917637 IY917637 SU917637 ACQ917637 AMM917637 AWI917637 BGE917637 BQA917637 BZW917637 CJS917637 CTO917637 DDK917637 DNG917637 DXC917637 EGY917637 EQU917637 FAQ917637 FKM917637 FUI917637 GEE917637 GOA917637 GXW917637 HHS917637 HRO917637 IBK917637 ILG917637 IVC917637 JEY917637 JOU917637 JYQ917637 KIM917637 KSI917637 LCE917637 LMA917637 LVW917637 MFS917637 MPO917637 MZK917637 NJG917637 NTC917637 OCY917637 OMU917637 OWQ917637 PGM917637 PQI917637 QAE917637 QKA917637 QTW917637 RDS917637 RNO917637 RXK917637 SHG917637 SRC917637 TAY917637 TKU917637 TUQ917637 UEM917637 UOI917637 UYE917637 VIA917637 VRW917637 WBS917637 WLO917637 WVK917637 C983173 IY983173 SU983173 ACQ983173 AMM983173 AWI983173 BGE983173 BQA983173 BZW983173 CJS983173 CTO983173 DDK983173 DNG983173 DXC983173 EGY983173 EQU983173 FAQ983173 FKM983173 FUI983173 GEE983173 GOA983173 GXW983173 HHS983173 HRO983173 IBK983173 ILG983173 IVC983173 JEY983173 JOU983173 JYQ983173 KIM983173 KSI983173 LCE983173 LMA983173 LVW983173 MFS983173 MPO983173 MZK983173 NJG983173 NTC983173 OCY983173 OMU983173 OWQ983173 PGM983173 PQI983173 QAE983173 QKA983173 QTW983173 RDS983173 RNO983173 RXK983173 SHG983173 SRC983173 TAY983173 TKU983173 TUQ983173 UEM983173 UOI983173 UYE983173 VIA983173 VRW983173 WBS983173 WLO983173 WVK983173 C118 IY118 SU118 ACQ118 AMM118 AWI118 BGE118 BQA118 BZW118 CJS118 CTO118 DDK118 DNG118 DXC118 EGY118 EQU118 FAQ118 FKM118 FUI118 GEE118 GOA118 GXW118 HHS118 HRO118 IBK118 ILG118 IVC118 JEY118 JOU118 JYQ118 KIM118 KSI118 LCE118 LMA118 LVW118 MFS118 MPO118 MZK118 NJG118 NTC118 OCY118 OMU118 OWQ118 PGM118 PQI118 QAE118 QKA118 QTW118 RDS118 RNO118 RXK118 SHG118 SRC118 TAY118 TKU118 TUQ118 UEM118 UOI118 UYE118 VIA118 VRW118 WBS118 WLO118 WVK118 C65671 IY65671 SU65671 ACQ65671 AMM65671 AWI65671 BGE65671 BQA65671 BZW65671 CJS65671 CTO65671 DDK65671 DNG65671 DXC65671 EGY65671 EQU65671 FAQ65671 FKM65671 FUI65671 GEE65671 GOA65671 GXW65671 HHS65671 HRO65671 IBK65671 ILG65671 IVC65671 JEY65671 JOU65671 JYQ65671 KIM65671 KSI65671 LCE65671 LMA65671 LVW65671 MFS65671 MPO65671 MZK65671 NJG65671 NTC65671 OCY65671 OMU65671 OWQ65671 PGM65671 PQI65671 QAE65671 QKA65671 QTW65671 RDS65671 RNO65671 RXK65671 SHG65671 SRC65671 TAY65671 TKU65671 TUQ65671 UEM65671 UOI65671 UYE65671 VIA65671 VRW65671 WBS65671 WLO65671 WVK65671 C131207 IY131207 SU131207 ACQ131207 AMM131207 AWI131207 BGE131207 BQA131207 BZW131207 CJS131207 CTO131207 DDK131207 DNG131207 DXC131207 EGY131207 EQU131207 FAQ131207 FKM131207 FUI131207 GEE131207 GOA131207 GXW131207 HHS131207 HRO131207 IBK131207 ILG131207 IVC131207 JEY131207 JOU131207 JYQ131207 KIM131207 KSI131207 LCE131207 LMA131207 LVW131207 MFS131207 MPO131207 MZK131207 NJG131207 NTC131207 OCY131207 OMU131207 OWQ131207 PGM131207 PQI131207 QAE131207 QKA131207 QTW131207 RDS131207 RNO131207 RXK131207 SHG131207 SRC131207 TAY131207 TKU131207 TUQ131207 UEM131207 UOI131207 UYE131207 VIA131207 VRW131207 WBS131207 WLO131207 WVK131207 C196743 IY196743 SU196743 ACQ196743 AMM196743 AWI196743 BGE196743 BQA196743 BZW196743 CJS196743 CTO196743 DDK196743 DNG196743 DXC196743 EGY196743 EQU196743 FAQ196743 FKM196743 FUI196743 GEE196743 GOA196743 GXW196743 HHS196743 HRO196743 IBK196743 ILG196743 IVC196743 JEY196743 JOU196743 JYQ196743 KIM196743 KSI196743 LCE196743 LMA196743 LVW196743 MFS196743 MPO196743 MZK196743 NJG196743 NTC196743 OCY196743 OMU196743 OWQ196743 PGM196743 PQI196743 QAE196743 QKA196743 QTW196743 RDS196743 RNO196743 RXK196743 SHG196743 SRC196743 TAY196743 TKU196743 TUQ196743 UEM196743 UOI196743 UYE196743 VIA196743 VRW196743 WBS196743 WLO196743 WVK196743 C262279 IY262279 SU262279 ACQ262279 AMM262279 AWI262279 BGE262279 BQA262279 BZW262279 CJS262279 CTO262279 DDK262279 DNG262279 DXC262279 EGY262279 EQU262279 FAQ262279 FKM262279 FUI262279 GEE262279 GOA262279 GXW262279 HHS262279 HRO262279 IBK262279 ILG262279 IVC262279 JEY262279 JOU262279 JYQ262279 KIM262279 KSI262279 LCE262279 LMA262279 LVW262279 MFS262279 MPO262279 MZK262279 NJG262279 NTC262279 OCY262279 OMU262279 OWQ262279 PGM262279 PQI262279 QAE262279 QKA262279 QTW262279 RDS262279 RNO262279 RXK262279 SHG262279 SRC262279 TAY262279 TKU262279 TUQ262279 UEM262279 UOI262279 UYE262279 VIA262279 VRW262279 WBS262279 WLO262279 WVK262279 C327815 IY327815 SU327815 ACQ327815 AMM327815 AWI327815 BGE327815 BQA327815 BZW327815 CJS327815 CTO327815 DDK327815 DNG327815 DXC327815 EGY327815 EQU327815 FAQ327815 FKM327815 FUI327815 GEE327815 GOA327815 GXW327815 HHS327815 HRO327815 IBK327815 ILG327815 IVC327815 JEY327815 JOU327815 JYQ327815 KIM327815 KSI327815 LCE327815 LMA327815 LVW327815 MFS327815 MPO327815 MZK327815 NJG327815 NTC327815 OCY327815 OMU327815 OWQ327815 PGM327815 PQI327815 QAE327815 QKA327815 QTW327815 RDS327815 RNO327815 RXK327815 SHG327815 SRC327815 TAY327815 TKU327815 TUQ327815 UEM327815 UOI327815 UYE327815 VIA327815 VRW327815 WBS327815 WLO327815 WVK327815 C393351 IY393351 SU393351 ACQ393351 AMM393351 AWI393351 BGE393351 BQA393351 BZW393351 CJS393351 CTO393351 DDK393351 DNG393351 DXC393351 EGY393351 EQU393351 FAQ393351 FKM393351 FUI393351 GEE393351 GOA393351 GXW393351 HHS393351 HRO393351 IBK393351 ILG393351 IVC393351 JEY393351 JOU393351 JYQ393351 KIM393351 KSI393351 LCE393351 LMA393351 LVW393351 MFS393351 MPO393351 MZK393351 NJG393351 NTC393351 OCY393351 OMU393351 OWQ393351 PGM393351 PQI393351 QAE393351 QKA393351 QTW393351 RDS393351 RNO393351 RXK393351 SHG393351 SRC393351 TAY393351 TKU393351 TUQ393351 UEM393351 UOI393351 UYE393351 VIA393351 VRW393351 WBS393351 WLO393351 WVK393351 C458887 IY458887 SU458887 ACQ458887 AMM458887 AWI458887 BGE458887 BQA458887 BZW458887 CJS458887 CTO458887 DDK458887 DNG458887 DXC458887 EGY458887 EQU458887 FAQ458887 FKM458887 FUI458887 GEE458887 GOA458887 GXW458887 HHS458887 HRO458887 IBK458887 ILG458887 IVC458887 JEY458887 JOU458887 JYQ458887 KIM458887 KSI458887 LCE458887 LMA458887 LVW458887 MFS458887 MPO458887 MZK458887 NJG458887 NTC458887 OCY458887 OMU458887 OWQ458887 PGM458887 PQI458887 QAE458887 QKA458887 QTW458887 RDS458887 RNO458887 RXK458887 SHG458887 SRC458887 TAY458887 TKU458887 TUQ458887 UEM458887 UOI458887 UYE458887 VIA458887 VRW458887 WBS458887 WLO458887 WVK458887 C524423 IY524423 SU524423 ACQ524423 AMM524423 AWI524423 BGE524423 BQA524423 BZW524423 CJS524423 CTO524423 DDK524423 DNG524423 DXC524423 EGY524423 EQU524423 FAQ524423 FKM524423 FUI524423 GEE524423 GOA524423 GXW524423 HHS524423 HRO524423 IBK524423 ILG524423 IVC524423 JEY524423 JOU524423 JYQ524423 KIM524423 KSI524423 LCE524423 LMA524423 LVW524423 MFS524423 MPO524423 MZK524423 NJG524423 NTC524423 OCY524423 OMU524423 OWQ524423 PGM524423 PQI524423 QAE524423 QKA524423 QTW524423 RDS524423 RNO524423 RXK524423 SHG524423 SRC524423 TAY524423 TKU524423 TUQ524423 UEM524423 UOI524423 UYE524423 VIA524423 VRW524423 WBS524423 WLO524423 WVK524423 C589959 IY589959 SU589959 ACQ589959 AMM589959 AWI589959 BGE589959 BQA589959 BZW589959 CJS589959 CTO589959 DDK589959 DNG589959 DXC589959 EGY589959 EQU589959 FAQ589959 FKM589959 FUI589959 GEE589959 GOA589959 GXW589959 HHS589959 HRO589959 IBK589959 ILG589959 IVC589959 JEY589959 JOU589959 JYQ589959 KIM589959 KSI589959 LCE589959 LMA589959 LVW589959 MFS589959 MPO589959 MZK589959 NJG589959 NTC589959 OCY589959 OMU589959 OWQ589959 PGM589959 PQI589959 QAE589959 QKA589959 QTW589959 RDS589959 RNO589959 RXK589959 SHG589959 SRC589959 TAY589959 TKU589959 TUQ589959 UEM589959 UOI589959 UYE589959 VIA589959 VRW589959 WBS589959 WLO589959 WVK589959 C655495 IY655495 SU655495 ACQ655495 AMM655495 AWI655495 BGE655495 BQA655495 BZW655495 CJS655495 CTO655495 DDK655495 DNG655495 DXC655495 EGY655495 EQU655495 FAQ655495 FKM655495 FUI655495 GEE655495 GOA655495 GXW655495 HHS655495 HRO655495 IBK655495 ILG655495 IVC655495 JEY655495 JOU655495 JYQ655495 KIM655495 KSI655495 LCE655495 LMA655495 LVW655495 MFS655495 MPO655495 MZK655495 NJG655495 NTC655495 OCY655495 OMU655495 OWQ655495 PGM655495 PQI655495 QAE655495 QKA655495 QTW655495 RDS655495 RNO655495 RXK655495 SHG655495 SRC655495 TAY655495 TKU655495 TUQ655495 UEM655495 UOI655495 UYE655495 VIA655495 VRW655495 WBS655495 WLO655495 WVK655495 C721031 IY721031 SU721031 ACQ721031 AMM721031 AWI721031 BGE721031 BQA721031 BZW721031 CJS721031 CTO721031 DDK721031 DNG721031 DXC721031 EGY721031 EQU721031 FAQ721031 FKM721031 FUI721031 GEE721031 GOA721031 GXW721031 HHS721031 HRO721031 IBK721031 ILG721031 IVC721031 JEY721031 JOU721031 JYQ721031 KIM721031 KSI721031 LCE721031 LMA721031 LVW721031 MFS721031 MPO721031 MZK721031 NJG721031 NTC721031 OCY721031 OMU721031 OWQ721031 PGM721031 PQI721031 QAE721031 QKA721031 QTW721031 RDS721031 RNO721031 RXK721031 SHG721031 SRC721031 TAY721031 TKU721031 TUQ721031 UEM721031 UOI721031 UYE721031 VIA721031 VRW721031 WBS721031 WLO721031 WVK721031 C786567 IY786567 SU786567 ACQ786567 AMM786567 AWI786567 BGE786567 BQA786567 BZW786567 CJS786567 CTO786567 DDK786567 DNG786567 DXC786567 EGY786567 EQU786567 FAQ786567 FKM786567 FUI786567 GEE786567 GOA786567 GXW786567 HHS786567 HRO786567 IBK786567 ILG786567 IVC786567 JEY786567 JOU786567 JYQ786567 KIM786567 KSI786567 LCE786567 LMA786567 LVW786567 MFS786567 MPO786567 MZK786567 NJG786567 NTC786567 OCY786567 OMU786567 OWQ786567 PGM786567 PQI786567 QAE786567 QKA786567 QTW786567 RDS786567 RNO786567 RXK786567 SHG786567 SRC786567 TAY786567 TKU786567 TUQ786567 UEM786567 UOI786567 UYE786567 VIA786567 VRW786567 WBS786567 WLO786567 WVK786567 C852103 IY852103 SU852103 ACQ852103 AMM852103 AWI852103 BGE852103 BQA852103 BZW852103 CJS852103 CTO852103 DDK852103 DNG852103 DXC852103 EGY852103 EQU852103 FAQ852103 FKM852103 FUI852103 GEE852103 GOA852103 GXW852103 HHS852103 HRO852103 IBK852103 ILG852103 IVC852103 JEY852103 JOU852103 JYQ852103 KIM852103 KSI852103 LCE852103 LMA852103 LVW852103 MFS852103 MPO852103 MZK852103 NJG852103 NTC852103 OCY852103 OMU852103 OWQ852103 PGM852103 PQI852103 QAE852103 QKA852103 QTW852103 RDS852103 RNO852103 RXK852103 SHG852103 SRC852103 TAY852103 TKU852103 TUQ852103 UEM852103 UOI852103 UYE852103 VIA852103 VRW852103 WBS852103 WLO852103 WVK852103 C917639 IY917639 SU917639 ACQ917639 AMM917639 AWI917639 BGE917639 BQA917639 BZW917639 CJS917639 CTO917639 DDK917639 DNG917639 DXC917639 EGY917639 EQU917639 FAQ917639 FKM917639 FUI917639 GEE917639 GOA917639 GXW917639 HHS917639 HRO917639 IBK917639 ILG917639 IVC917639 JEY917639 JOU917639 JYQ917639 KIM917639 KSI917639 LCE917639 LMA917639 LVW917639 MFS917639 MPO917639 MZK917639 NJG917639 NTC917639 OCY917639 OMU917639 OWQ917639 PGM917639 PQI917639 QAE917639 QKA917639 QTW917639 RDS917639 RNO917639 RXK917639 SHG917639 SRC917639 TAY917639 TKU917639 TUQ917639 UEM917639 UOI917639 UYE917639 VIA917639 VRW917639 WBS917639 WLO917639 WVK917639 C983175 IY983175 SU983175 ACQ983175 AMM983175 AWI983175 BGE983175 BQA983175 BZW983175 CJS983175 CTO983175 DDK983175 DNG983175 DXC983175 EGY983175 EQU983175 FAQ983175 FKM983175 FUI983175 GEE983175 GOA983175 GXW983175 HHS983175 HRO983175 IBK983175 ILG983175 IVC983175 JEY983175 JOU983175 JYQ983175 KIM983175 KSI983175 LCE983175 LMA983175 LVW983175 MFS983175 MPO983175 MZK983175 NJG983175 NTC983175 OCY983175 OMU983175 OWQ983175 PGM983175 PQI983175 QAE983175 QKA983175 QTW983175 RDS983175 RNO983175 RXK983175 SHG983175 SRC983175 TAY983175 TKU983175 TUQ983175 UEM983175 UOI983175 UYE983175 VIA983175 VRW983175 WBS983175 WLO983175 WVK983175 C125 IY125 SU125 ACQ125 AMM125 AWI125 BGE125 BQA125 BZW125 CJS125 CTO125 DDK125 DNG125 DXC125 EGY125 EQU125 FAQ125 FKM125 FUI125 GEE125 GOA125 GXW125 HHS125 HRO125 IBK125 ILG125 IVC125 JEY125 JOU125 JYQ125 KIM125 KSI125 LCE125 LMA125 LVW125 MFS125 MPO125 MZK125 NJG125 NTC125 OCY125 OMU125 OWQ125 PGM125 PQI125 QAE125 QKA125 QTW125 RDS125 RNO125 RXK125 SHG125 SRC125 TAY125 TKU125 TUQ125 UEM125 UOI125 UYE125 VIA125 VRW125 WBS125 WLO125 WVK125 C65678 IY65678 SU65678 ACQ65678 AMM65678 AWI65678 BGE65678 BQA65678 BZW65678 CJS65678 CTO65678 DDK65678 DNG65678 DXC65678 EGY65678 EQU65678 FAQ65678 FKM65678 FUI65678 GEE65678 GOA65678 GXW65678 HHS65678 HRO65678 IBK65678 ILG65678 IVC65678 JEY65678 JOU65678 JYQ65678 KIM65678 KSI65678 LCE65678 LMA65678 LVW65678 MFS65678 MPO65678 MZK65678 NJG65678 NTC65678 OCY65678 OMU65678 OWQ65678 PGM65678 PQI65678 QAE65678 QKA65678 QTW65678 RDS65678 RNO65678 RXK65678 SHG65678 SRC65678 TAY65678 TKU65678 TUQ65678 UEM65678 UOI65678 UYE65678 VIA65678 VRW65678 WBS65678 WLO65678 WVK65678 C131214 IY131214 SU131214 ACQ131214 AMM131214 AWI131214 BGE131214 BQA131214 BZW131214 CJS131214 CTO131214 DDK131214 DNG131214 DXC131214 EGY131214 EQU131214 FAQ131214 FKM131214 FUI131214 GEE131214 GOA131214 GXW131214 HHS131214 HRO131214 IBK131214 ILG131214 IVC131214 JEY131214 JOU131214 JYQ131214 KIM131214 KSI131214 LCE131214 LMA131214 LVW131214 MFS131214 MPO131214 MZK131214 NJG131214 NTC131214 OCY131214 OMU131214 OWQ131214 PGM131214 PQI131214 QAE131214 QKA131214 QTW131214 RDS131214 RNO131214 RXK131214 SHG131214 SRC131214 TAY131214 TKU131214 TUQ131214 UEM131214 UOI131214 UYE131214 VIA131214 VRW131214 WBS131214 WLO131214 WVK131214 C196750 IY196750 SU196750 ACQ196750 AMM196750 AWI196750 BGE196750 BQA196750 BZW196750 CJS196750 CTO196750 DDK196750 DNG196750 DXC196750 EGY196750 EQU196750 FAQ196750 FKM196750 FUI196750 GEE196750 GOA196750 GXW196750 HHS196750 HRO196750 IBK196750 ILG196750 IVC196750 JEY196750 JOU196750 JYQ196750 KIM196750 KSI196750 LCE196750 LMA196750 LVW196750 MFS196750 MPO196750 MZK196750 NJG196750 NTC196750 OCY196750 OMU196750 OWQ196750 PGM196750 PQI196750 QAE196750 QKA196750 QTW196750 RDS196750 RNO196750 RXK196750 SHG196750 SRC196750 TAY196750 TKU196750 TUQ196750 UEM196750 UOI196750 UYE196750 VIA196750 VRW196750 WBS196750 WLO196750 WVK196750 C262286 IY262286 SU262286 ACQ262286 AMM262286 AWI262286 BGE262286 BQA262286 BZW262286 CJS262286 CTO262286 DDK262286 DNG262286 DXC262286 EGY262286 EQU262286 FAQ262286 FKM262286 FUI262286 GEE262286 GOA262286 GXW262286 HHS262286 HRO262286 IBK262286 ILG262286 IVC262286 JEY262286 JOU262286 JYQ262286 KIM262286 KSI262286 LCE262286 LMA262286 LVW262286 MFS262286 MPO262286 MZK262286 NJG262286 NTC262286 OCY262286 OMU262286 OWQ262286 PGM262286 PQI262286 QAE262286 QKA262286 QTW262286 RDS262286 RNO262286 RXK262286 SHG262286 SRC262286 TAY262286 TKU262286 TUQ262286 UEM262286 UOI262286 UYE262286 VIA262286 VRW262286 WBS262286 WLO262286 WVK262286 C327822 IY327822 SU327822 ACQ327822 AMM327822 AWI327822 BGE327822 BQA327822 BZW327822 CJS327822 CTO327822 DDK327822 DNG327822 DXC327822 EGY327822 EQU327822 FAQ327822 FKM327822 FUI327822 GEE327822 GOA327822 GXW327822 HHS327822 HRO327822 IBK327822 ILG327822 IVC327822 JEY327822 JOU327822 JYQ327822 KIM327822 KSI327822 LCE327822 LMA327822 LVW327822 MFS327822 MPO327822 MZK327822 NJG327822 NTC327822 OCY327822 OMU327822 OWQ327822 PGM327822 PQI327822 QAE327822 QKA327822 QTW327822 RDS327822 RNO327822 RXK327822 SHG327822 SRC327822 TAY327822 TKU327822 TUQ327822 UEM327822 UOI327822 UYE327822 VIA327822 VRW327822 WBS327822 WLO327822 WVK327822 C393358 IY393358 SU393358 ACQ393358 AMM393358 AWI393358 BGE393358 BQA393358 BZW393358 CJS393358 CTO393358 DDK393358 DNG393358 DXC393358 EGY393358 EQU393358 FAQ393358 FKM393358 FUI393358 GEE393358 GOA393358 GXW393358 HHS393358 HRO393358 IBK393358 ILG393358 IVC393358 JEY393358 JOU393358 JYQ393358 KIM393358 KSI393358 LCE393358 LMA393358 LVW393358 MFS393358 MPO393358 MZK393358 NJG393358 NTC393358 OCY393358 OMU393358 OWQ393358 PGM393358 PQI393358 QAE393358 QKA393358 QTW393358 RDS393358 RNO393358 RXK393358 SHG393358 SRC393358 TAY393358 TKU393358 TUQ393358 UEM393358 UOI393358 UYE393358 VIA393358 VRW393358 WBS393358 WLO393358 WVK393358 C458894 IY458894 SU458894 ACQ458894 AMM458894 AWI458894 BGE458894 BQA458894 BZW458894 CJS458894 CTO458894 DDK458894 DNG458894 DXC458894 EGY458894 EQU458894 FAQ458894 FKM458894 FUI458894 GEE458894 GOA458894 GXW458894 HHS458894 HRO458894 IBK458894 ILG458894 IVC458894 JEY458894 JOU458894 JYQ458894 KIM458894 KSI458894 LCE458894 LMA458894 LVW458894 MFS458894 MPO458894 MZK458894 NJG458894 NTC458894 OCY458894 OMU458894 OWQ458894 PGM458894 PQI458894 QAE458894 QKA458894 QTW458894 RDS458894 RNO458894 RXK458894 SHG458894 SRC458894 TAY458894 TKU458894 TUQ458894 UEM458894 UOI458894 UYE458894 VIA458894 VRW458894 WBS458894 WLO458894 WVK458894 C524430 IY524430 SU524430 ACQ524430 AMM524430 AWI524430 BGE524430 BQA524430 BZW524430 CJS524430 CTO524430 DDK524430 DNG524430 DXC524430 EGY524430 EQU524430 FAQ524430 FKM524430 FUI524430 GEE524430 GOA524430 GXW524430 HHS524430 HRO524430 IBK524430 ILG524430 IVC524430 JEY524430 JOU524430 JYQ524430 KIM524430 KSI524430 LCE524430 LMA524430 LVW524430 MFS524430 MPO524430 MZK524430 NJG524430 NTC524430 OCY524430 OMU524430 OWQ524430 PGM524430 PQI524430 QAE524430 QKA524430 QTW524430 RDS524430 RNO524430 RXK524430 SHG524430 SRC524430 TAY524430 TKU524430 TUQ524430 UEM524430 UOI524430 UYE524430 VIA524430 VRW524430 WBS524430 WLO524430 WVK524430 C589966 IY589966 SU589966 ACQ589966 AMM589966 AWI589966 BGE589966 BQA589966 BZW589966 CJS589966 CTO589966 DDK589966 DNG589966 DXC589966 EGY589966 EQU589966 FAQ589966 FKM589966 FUI589966 GEE589966 GOA589966 GXW589966 HHS589966 HRO589966 IBK589966 ILG589966 IVC589966 JEY589966 JOU589966 JYQ589966 KIM589966 KSI589966 LCE589966 LMA589966 LVW589966 MFS589966 MPO589966 MZK589966 NJG589966 NTC589966 OCY589966 OMU589966 OWQ589966 PGM589966 PQI589966 QAE589966 QKA589966 QTW589966 RDS589966 RNO589966 RXK589966 SHG589966 SRC589966 TAY589966 TKU589966 TUQ589966 UEM589966 UOI589966 UYE589966 VIA589966 VRW589966 WBS589966 WLO589966 WVK589966 C655502 IY655502 SU655502 ACQ655502 AMM655502 AWI655502 BGE655502 BQA655502 BZW655502 CJS655502 CTO655502 DDK655502 DNG655502 DXC655502 EGY655502 EQU655502 FAQ655502 FKM655502 FUI655502 GEE655502 GOA655502 GXW655502 HHS655502 HRO655502 IBK655502 ILG655502 IVC655502 JEY655502 JOU655502 JYQ655502 KIM655502 KSI655502 LCE655502 LMA655502 LVW655502 MFS655502 MPO655502 MZK655502 NJG655502 NTC655502 OCY655502 OMU655502 OWQ655502 PGM655502 PQI655502 QAE655502 QKA655502 QTW655502 RDS655502 RNO655502 RXK655502 SHG655502 SRC655502 TAY655502 TKU655502 TUQ655502 UEM655502 UOI655502 UYE655502 VIA655502 VRW655502 WBS655502 WLO655502 WVK655502 C721038 IY721038 SU721038 ACQ721038 AMM721038 AWI721038 BGE721038 BQA721038 BZW721038 CJS721038 CTO721038 DDK721038 DNG721038 DXC721038 EGY721038 EQU721038 FAQ721038 FKM721038 FUI721038 GEE721038 GOA721038 GXW721038 HHS721038 HRO721038 IBK721038 ILG721038 IVC721038 JEY721038 JOU721038 JYQ721038 KIM721038 KSI721038 LCE721038 LMA721038 LVW721038 MFS721038 MPO721038 MZK721038 NJG721038 NTC721038 OCY721038 OMU721038 OWQ721038 PGM721038 PQI721038 QAE721038 QKA721038 QTW721038 RDS721038 RNO721038 RXK721038 SHG721038 SRC721038 TAY721038 TKU721038 TUQ721038 UEM721038 UOI721038 UYE721038 VIA721038 VRW721038 WBS721038 WLO721038 WVK721038 C786574 IY786574 SU786574 ACQ786574 AMM786574 AWI786574 BGE786574 BQA786574 BZW786574 CJS786574 CTO786574 DDK786574 DNG786574 DXC786574 EGY786574 EQU786574 FAQ786574 FKM786574 FUI786574 GEE786574 GOA786574 GXW786574 HHS786574 HRO786574 IBK786574 ILG786574 IVC786574 JEY786574 JOU786574 JYQ786574 KIM786574 KSI786574 LCE786574 LMA786574 LVW786574 MFS786574 MPO786574 MZK786574 NJG786574 NTC786574 OCY786574 OMU786574 OWQ786574 PGM786574 PQI786574 QAE786574 QKA786574 QTW786574 RDS786574 RNO786574 RXK786574 SHG786574 SRC786574 TAY786574 TKU786574 TUQ786574 UEM786574 UOI786574 UYE786574 VIA786574 VRW786574 WBS786574 WLO786574 WVK786574 C852110 IY852110 SU852110 ACQ852110 AMM852110 AWI852110 BGE852110 BQA852110 BZW852110 CJS852110 CTO852110 DDK852110 DNG852110 DXC852110 EGY852110 EQU852110 FAQ852110 FKM852110 FUI852110 GEE852110 GOA852110 GXW852110 HHS852110 HRO852110 IBK852110 ILG852110 IVC852110 JEY852110 JOU852110 JYQ852110 KIM852110 KSI852110 LCE852110 LMA852110 LVW852110 MFS852110 MPO852110 MZK852110 NJG852110 NTC852110 OCY852110 OMU852110 OWQ852110 PGM852110 PQI852110 QAE852110 QKA852110 QTW852110 RDS852110 RNO852110 RXK852110 SHG852110 SRC852110 TAY852110 TKU852110 TUQ852110 UEM852110 UOI852110 UYE852110 VIA852110 VRW852110 WBS852110 WLO852110 WVK852110 C917646 IY917646 SU917646 ACQ917646 AMM917646 AWI917646 BGE917646 BQA917646 BZW917646 CJS917646 CTO917646 DDK917646 DNG917646 DXC917646 EGY917646 EQU917646 FAQ917646 FKM917646 FUI917646 GEE917646 GOA917646 GXW917646 HHS917646 HRO917646 IBK917646 ILG917646 IVC917646 JEY917646 JOU917646 JYQ917646 KIM917646 KSI917646 LCE917646 LMA917646 LVW917646 MFS917646 MPO917646 MZK917646 NJG917646 NTC917646 OCY917646 OMU917646 OWQ917646 PGM917646 PQI917646 QAE917646 QKA917646 QTW917646 RDS917646 RNO917646 RXK917646 SHG917646 SRC917646 TAY917646 TKU917646 TUQ917646 UEM917646 UOI917646 UYE917646 VIA917646 VRW917646 WBS917646 WLO917646 WVK917646 C983182 IY983182 SU983182 ACQ983182 AMM983182 AWI983182 BGE983182 BQA983182 BZW983182 CJS983182 CTO983182 DDK983182 DNG983182 DXC983182 EGY983182 EQU983182 FAQ983182 FKM983182 FUI983182 GEE983182 GOA983182 GXW983182 HHS983182 HRO983182 IBK983182 ILG983182 IVC983182 JEY983182 JOU983182 JYQ983182 KIM983182 KSI983182 LCE983182 LMA983182 LVW983182 MFS983182 MPO983182 MZK983182 NJG983182 NTC983182 OCY983182 OMU983182 OWQ983182 PGM983182 PQI983182 QAE983182 QKA983182 QTW983182 RDS983182 RNO983182 RXK983182 SHG983182 SRC983182 TAY983182 TKU983182 TUQ983182 UEM983182 UOI983182 UYE983182 VIA983182 VRW983182 WBS983182 WLO983182 WVK983182" xr:uid="{1ED21036-F8EA-4942-B29D-F9EB0970372B}">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611:Y65614 JR65611:JU65614 TN65611:TQ65614 ADJ65611:ADM65614 ANF65611:ANI65614 AXB65611:AXE65614 BGX65611:BHA65614 BQT65611:BQW65614 CAP65611:CAS65614 CKL65611:CKO65614 CUH65611:CUK65614 DED65611:DEG65614 DNZ65611:DOC65614 DXV65611:DXY65614 EHR65611:EHU65614 ERN65611:ERQ65614 FBJ65611:FBM65614 FLF65611:FLI65614 FVB65611:FVE65614 GEX65611:GFA65614 GOT65611:GOW65614 GYP65611:GYS65614 HIL65611:HIO65614 HSH65611:HSK65614 ICD65611:ICG65614 ILZ65611:IMC65614 IVV65611:IVY65614 JFR65611:JFU65614 JPN65611:JPQ65614 JZJ65611:JZM65614 KJF65611:KJI65614 KTB65611:KTE65614 LCX65611:LDA65614 LMT65611:LMW65614 LWP65611:LWS65614 MGL65611:MGO65614 MQH65611:MQK65614 NAD65611:NAG65614 NJZ65611:NKC65614 NTV65611:NTY65614 ODR65611:ODU65614 ONN65611:ONQ65614 OXJ65611:OXM65614 PHF65611:PHI65614 PRB65611:PRE65614 QAX65611:QBA65614 QKT65611:QKW65614 QUP65611:QUS65614 REL65611:REO65614 ROH65611:ROK65614 RYD65611:RYG65614 SHZ65611:SIC65614 SRV65611:SRY65614 TBR65611:TBU65614 TLN65611:TLQ65614 TVJ65611:TVM65614 UFF65611:UFI65614 UPB65611:UPE65614 UYX65611:UZA65614 VIT65611:VIW65614 VSP65611:VSS65614 WCL65611:WCO65614 WMH65611:WMK65614 WWD65611:WWG65614 V131147:Y131150 JR131147:JU131150 TN131147:TQ131150 ADJ131147:ADM131150 ANF131147:ANI131150 AXB131147:AXE131150 BGX131147:BHA131150 BQT131147:BQW131150 CAP131147:CAS131150 CKL131147:CKO131150 CUH131147:CUK131150 DED131147:DEG131150 DNZ131147:DOC131150 DXV131147:DXY131150 EHR131147:EHU131150 ERN131147:ERQ131150 FBJ131147:FBM131150 FLF131147:FLI131150 FVB131147:FVE131150 GEX131147:GFA131150 GOT131147:GOW131150 GYP131147:GYS131150 HIL131147:HIO131150 HSH131147:HSK131150 ICD131147:ICG131150 ILZ131147:IMC131150 IVV131147:IVY131150 JFR131147:JFU131150 JPN131147:JPQ131150 JZJ131147:JZM131150 KJF131147:KJI131150 KTB131147:KTE131150 LCX131147:LDA131150 LMT131147:LMW131150 LWP131147:LWS131150 MGL131147:MGO131150 MQH131147:MQK131150 NAD131147:NAG131150 NJZ131147:NKC131150 NTV131147:NTY131150 ODR131147:ODU131150 ONN131147:ONQ131150 OXJ131147:OXM131150 PHF131147:PHI131150 PRB131147:PRE131150 QAX131147:QBA131150 QKT131147:QKW131150 QUP131147:QUS131150 REL131147:REO131150 ROH131147:ROK131150 RYD131147:RYG131150 SHZ131147:SIC131150 SRV131147:SRY131150 TBR131147:TBU131150 TLN131147:TLQ131150 TVJ131147:TVM131150 UFF131147:UFI131150 UPB131147:UPE131150 UYX131147:UZA131150 VIT131147:VIW131150 VSP131147:VSS131150 WCL131147:WCO131150 WMH131147:WMK131150 WWD131147:WWG131150 V196683:Y196686 JR196683:JU196686 TN196683:TQ196686 ADJ196683:ADM196686 ANF196683:ANI196686 AXB196683:AXE196686 BGX196683:BHA196686 BQT196683:BQW196686 CAP196683:CAS196686 CKL196683:CKO196686 CUH196683:CUK196686 DED196683:DEG196686 DNZ196683:DOC196686 DXV196683:DXY196686 EHR196683:EHU196686 ERN196683:ERQ196686 FBJ196683:FBM196686 FLF196683:FLI196686 FVB196683:FVE196686 GEX196683:GFA196686 GOT196683:GOW196686 GYP196683:GYS196686 HIL196683:HIO196686 HSH196683:HSK196686 ICD196683:ICG196686 ILZ196683:IMC196686 IVV196683:IVY196686 JFR196683:JFU196686 JPN196683:JPQ196686 JZJ196683:JZM196686 KJF196683:KJI196686 KTB196683:KTE196686 LCX196683:LDA196686 LMT196683:LMW196686 LWP196683:LWS196686 MGL196683:MGO196686 MQH196683:MQK196686 NAD196683:NAG196686 NJZ196683:NKC196686 NTV196683:NTY196686 ODR196683:ODU196686 ONN196683:ONQ196686 OXJ196683:OXM196686 PHF196683:PHI196686 PRB196683:PRE196686 QAX196683:QBA196686 QKT196683:QKW196686 QUP196683:QUS196686 REL196683:REO196686 ROH196683:ROK196686 RYD196683:RYG196686 SHZ196683:SIC196686 SRV196683:SRY196686 TBR196683:TBU196686 TLN196683:TLQ196686 TVJ196683:TVM196686 UFF196683:UFI196686 UPB196683:UPE196686 UYX196683:UZA196686 VIT196683:VIW196686 VSP196683:VSS196686 WCL196683:WCO196686 WMH196683:WMK196686 WWD196683:WWG196686 V262219:Y262222 JR262219:JU262222 TN262219:TQ262222 ADJ262219:ADM262222 ANF262219:ANI262222 AXB262219:AXE262222 BGX262219:BHA262222 BQT262219:BQW262222 CAP262219:CAS262222 CKL262219:CKO262222 CUH262219:CUK262222 DED262219:DEG262222 DNZ262219:DOC262222 DXV262219:DXY262222 EHR262219:EHU262222 ERN262219:ERQ262222 FBJ262219:FBM262222 FLF262219:FLI262222 FVB262219:FVE262222 GEX262219:GFA262222 GOT262219:GOW262222 GYP262219:GYS262222 HIL262219:HIO262222 HSH262219:HSK262222 ICD262219:ICG262222 ILZ262219:IMC262222 IVV262219:IVY262222 JFR262219:JFU262222 JPN262219:JPQ262222 JZJ262219:JZM262222 KJF262219:KJI262222 KTB262219:KTE262222 LCX262219:LDA262222 LMT262219:LMW262222 LWP262219:LWS262222 MGL262219:MGO262222 MQH262219:MQK262222 NAD262219:NAG262222 NJZ262219:NKC262222 NTV262219:NTY262222 ODR262219:ODU262222 ONN262219:ONQ262222 OXJ262219:OXM262222 PHF262219:PHI262222 PRB262219:PRE262222 QAX262219:QBA262222 QKT262219:QKW262222 QUP262219:QUS262222 REL262219:REO262222 ROH262219:ROK262222 RYD262219:RYG262222 SHZ262219:SIC262222 SRV262219:SRY262222 TBR262219:TBU262222 TLN262219:TLQ262222 TVJ262219:TVM262222 UFF262219:UFI262222 UPB262219:UPE262222 UYX262219:UZA262222 VIT262219:VIW262222 VSP262219:VSS262222 WCL262219:WCO262222 WMH262219:WMK262222 WWD262219:WWG262222 V327755:Y327758 JR327755:JU327758 TN327755:TQ327758 ADJ327755:ADM327758 ANF327755:ANI327758 AXB327755:AXE327758 BGX327755:BHA327758 BQT327755:BQW327758 CAP327755:CAS327758 CKL327755:CKO327758 CUH327755:CUK327758 DED327755:DEG327758 DNZ327755:DOC327758 DXV327755:DXY327758 EHR327755:EHU327758 ERN327755:ERQ327758 FBJ327755:FBM327758 FLF327755:FLI327758 FVB327755:FVE327758 GEX327755:GFA327758 GOT327755:GOW327758 GYP327755:GYS327758 HIL327755:HIO327758 HSH327755:HSK327758 ICD327755:ICG327758 ILZ327755:IMC327758 IVV327755:IVY327758 JFR327755:JFU327758 JPN327755:JPQ327758 JZJ327755:JZM327758 KJF327755:KJI327758 KTB327755:KTE327758 LCX327755:LDA327758 LMT327755:LMW327758 LWP327755:LWS327758 MGL327755:MGO327758 MQH327755:MQK327758 NAD327755:NAG327758 NJZ327755:NKC327758 NTV327755:NTY327758 ODR327755:ODU327758 ONN327755:ONQ327758 OXJ327755:OXM327758 PHF327755:PHI327758 PRB327755:PRE327758 QAX327755:QBA327758 QKT327755:QKW327758 QUP327755:QUS327758 REL327755:REO327758 ROH327755:ROK327758 RYD327755:RYG327758 SHZ327755:SIC327758 SRV327755:SRY327758 TBR327755:TBU327758 TLN327755:TLQ327758 TVJ327755:TVM327758 UFF327755:UFI327758 UPB327755:UPE327758 UYX327755:UZA327758 VIT327755:VIW327758 VSP327755:VSS327758 WCL327755:WCO327758 WMH327755:WMK327758 WWD327755:WWG327758 V393291:Y393294 JR393291:JU393294 TN393291:TQ393294 ADJ393291:ADM393294 ANF393291:ANI393294 AXB393291:AXE393294 BGX393291:BHA393294 BQT393291:BQW393294 CAP393291:CAS393294 CKL393291:CKO393294 CUH393291:CUK393294 DED393291:DEG393294 DNZ393291:DOC393294 DXV393291:DXY393294 EHR393291:EHU393294 ERN393291:ERQ393294 FBJ393291:FBM393294 FLF393291:FLI393294 FVB393291:FVE393294 GEX393291:GFA393294 GOT393291:GOW393294 GYP393291:GYS393294 HIL393291:HIO393294 HSH393291:HSK393294 ICD393291:ICG393294 ILZ393291:IMC393294 IVV393291:IVY393294 JFR393291:JFU393294 JPN393291:JPQ393294 JZJ393291:JZM393294 KJF393291:KJI393294 KTB393291:KTE393294 LCX393291:LDA393294 LMT393291:LMW393294 LWP393291:LWS393294 MGL393291:MGO393294 MQH393291:MQK393294 NAD393291:NAG393294 NJZ393291:NKC393294 NTV393291:NTY393294 ODR393291:ODU393294 ONN393291:ONQ393294 OXJ393291:OXM393294 PHF393291:PHI393294 PRB393291:PRE393294 QAX393291:QBA393294 QKT393291:QKW393294 QUP393291:QUS393294 REL393291:REO393294 ROH393291:ROK393294 RYD393291:RYG393294 SHZ393291:SIC393294 SRV393291:SRY393294 TBR393291:TBU393294 TLN393291:TLQ393294 TVJ393291:TVM393294 UFF393291:UFI393294 UPB393291:UPE393294 UYX393291:UZA393294 VIT393291:VIW393294 VSP393291:VSS393294 WCL393291:WCO393294 WMH393291:WMK393294 WWD393291:WWG393294 V458827:Y458830 JR458827:JU458830 TN458827:TQ458830 ADJ458827:ADM458830 ANF458827:ANI458830 AXB458827:AXE458830 BGX458827:BHA458830 BQT458827:BQW458830 CAP458827:CAS458830 CKL458827:CKO458830 CUH458827:CUK458830 DED458827:DEG458830 DNZ458827:DOC458830 DXV458827:DXY458830 EHR458827:EHU458830 ERN458827:ERQ458830 FBJ458827:FBM458830 FLF458827:FLI458830 FVB458827:FVE458830 GEX458827:GFA458830 GOT458827:GOW458830 GYP458827:GYS458830 HIL458827:HIO458830 HSH458827:HSK458830 ICD458827:ICG458830 ILZ458827:IMC458830 IVV458827:IVY458830 JFR458827:JFU458830 JPN458827:JPQ458830 JZJ458827:JZM458830 KJF458827:KJI458830 KTB458827:KTE458830 LCX458827:LDA458830 LMT458827:LMW458830 LWP458827:LWS458830 MGL458827:MGO458830 MQH458827:MQK458830 NAD458827:NAG458830 NJZ458827:NKC458830 NTV458827:NTY458830 ODR458827:ODU458830 ONN458827:ONQ458830 OXJ458827:OXM458830 PHF458827:PHI458830 PRB458827:PRE458830 QAX458827:QBA458830 QKT458827:QKW458830 QUP458827:QUS458830 REL458827:REO458830 ROH458827:ROK458830 RYD458827:RYG458830 SHZ458827:SIC458830 SRV458827:SRY458830 TBR458827:TBU458830 TLN458827:TLQ458830 TVJ458827:TVM458830 UFF458827:UFI458830 UPB458827:UPE458830 UYX458827:UZA458830 VIT458827:VIW458830 VSP458827:VSS458830 WCL458827:WCO458830 WMH458827:WMK458830 WWD458827:WWG458830 V524363:Y524366 JR524363:JU524366 TN524363:TQ524366 ADJ524363:ADM524366 ANF524363:ANI524366 AXB524363:AXE524366 BGX524363:BHA524366 BQT524363:BQW524366 CAP524363:CAS524366 CKL524363:CKO524366 CUH524363:CUK524366 DED524363:DEG524366 DNZ524363:DOC524366 DXV524363:DXY524366 EHR524363:EHU524366 ERN524363:ERQ524366 FBJ524363:FBM524366 FLF524363:FLI524366 FVB524363:FVE524366 GEX524363:GFA524366 GOT524363:GOW524366 GYP524363:GYS524366 HIL524363:HIO524366 HSH524363:HSK524366 ICD524363:ICG524366 ILZ524363:IMC524366 IVV524363:IVY524366 JFR524363:JFU524366 JPN524363:JPQ524366 JZJ524363:JZM524366 KJF524363:KJI524366 KTB524363:KTE524366 LCX524363:LDA524366 LMT524363:LMW524366 LWP524363:LWS524366 MGL524363:MGO524366 MQH524363:MQK524366 NAD524363:NAG524366 NJZ524363:NKC524366 NTV524363:NTY524366 ODR524363:ODU524366 ONN524363:ONQ524366 OXJ524363:OXM524366 PHF524363:PHI524366 PRB524363:PRE524366 QAX524363:QBA524366 QKT524363:QKW524366 QUP524363:QUS524366 REL524363:REO524366 ROH524363:ROK524366 RYD524363:RYG524366 SHZ524363:SIC524366 SRV524363:SRY524366 TBR524363:TBU524366 TLN524363:TLQ524366 TVJ524363:TVM524366 UFF524363:UFI524366 UPB524363:UPE524366 UYX524363:UZA524366 VIT524363:VIW524366 VSP524363:VSS524366 WCL524363:WCO524366 WMH524363:WMK524366 WWD524363:WWG524366 V589899:Y589902 JR589899:JU589902 TN589899:TQ589902 ADJ589899:ADM589902 ANF589899:ANI589902 AXB589899:AXE589902 BGX589899:BHA589902 BQT589899:BQW589902 CAP589899:CAS589902 CKL589899:CKO589902 CUH589899:CUK589902 DED589899:DEG589902 DNZ589899:DOC589902 DXV589899:DXY589902 EHR589899:EHU589902 ERN589899:ERQ589902 FBJ589899:FBM589902 FLF589899:FLI589902 FVB589899:FVE589902 GEX589899:GFA589902 GOT589899:GOW589902 GYP589899:GYS589902 HIL589899:HIO589902 HSH589899:HSK589902 ICD589899:ICG589902 ILZ589899:IMC589902 IVV589899:IVY589902 JFR589899:JFU589902 JPN589899:JPQ589902 JZJ589899:JZM589902 KJF589899:KJI589902 KTB589899:KTE589902 LCX589899:LDA589902 LMT589899:LMW589902 LWP589899:LWS589902 MGL589899:MGO589902 MQH589899:MQK589902 NAD589899:NAG589902 NJZ589899:NKC589902 NTV589899:NTY589902 ODR589899:ODU589902 ONN589899:ONQ589902 OXJ589899:OXM589902 PHF589899:PHI589902 PRB589899:PRE589902 QAX589899:QBA589902 QKT589899:QKW589902 QUP589899:QUS589902 REL589899:REO589902 ROH589899:ROK589902 RYD589899:RYG589902 SHZ589899:SIC589902 SRV589899:SRY589902 TBR589899:TBU589902 TLN589899:TLQ589902 TVJ589899:TVM589902 UFF589899:UFI589902 UPB589899:UPE589902 UYX589899:UZA589902 VIT589899:VIW589902 VSP589899:VSS589902 WCL589899:WCO589902 WMH589899:WMK589902 WWD589899:WWG589902 V655435:Y655438 JR655435:JU655438 TN655435:TQ655438 ADJ655435:ADM655438 ANF655435:ANI655438 AXB655435:AXE655438 BGX655435:BHA655438 BQT655435:BQW655438 CAP655435:CAS655438 CKL655435:CKO655438 CUH655435:CUK655438 DED655435:DEG655438 DNZ655435:DOC655438 DXV655435:DXY655438 EHR655435:EHU655438 ERN655435:ERQ655438 FBJ655435:FBM655438 FLF655435:FLI655438 FVB655435:FVE655438 GEX655435:GFA655438 GOT655435:GOW655438 GYP655435:GYS655438 HIL655435:HIO655438 HSH655435:HSK655438 ICD655435:ICG655438 ILZ655435:IMC655438 IVV655435:IVY655438 JFR655435:JFU655438 JPN655435:JPQ655438 JZJ655435:JZM655438 KJF655435:KJI655438 KTB655435:KTE655438 LCX655435:LDA655438 LMT655435:LMW655438 LWP655435:LWS655438 MGL655435:MGO655438 MQH655435:MQK655438 NAD655435:NAG655438 NJZ655435:NKC655438 NTV655435:NTY655438 ODR655435:ODU655438 ONN655435:ONQ655438 OXJ655435:OXM655438 PHF655435:PHI655438 PRB655435:PRE655438 QAX655435:QBA655438 QKT655435:QKW655438 QUP655435:QUS655438 REL655435:REO655438 ROH655435:ROK655438 RYD655435:RYG655438 SHZ655435:SIC655438 SRV655435:SRY655438 TBR655435:TBU655438 TLN655435:TLQ655438 TVJ655435:TVM655438 UFF655435:UFI655438 UPB655435:UPE655438 UYX655435:UZA655438 VIT655435:VIW655438 VSP655435:VSS655438 WCL655435:WCO655438 WMH655435:WMK655438 WWD655435:WWG655438 V720971:Y720974 JR720971:JU720974 TN720971:TQ720974 ADJ720971:ADM720974 ANF720971:ANI720974 AXB720971:AXE720974 BGX720971:BHA720974 BQT720971:BQW720974 CAP720971:CAS720974 CKL720971:CKO720974 CUH720971:CUK720974 DED720971:DEG720974 DNZ720971:DOC720974 DXV720971:DXY720974 EHR720971:EHU720974 ERN720971:ERQ720974 FBJ720971:FBM720974 FLF720971:FLI720974 FVB720971:FVE720974 GEX720971:GFA720974 GOT720971:GOW720974 GYP720971:GYS720974 HIL720971:HIO720974 HSH720971:HSK720974 ICD720971:ICG720974 ILZ720971:IMC720974 IVV720971:IVY720974 JFR720971:JFU720974 JPN720971:JPQ720974 JZJ720971:JZM720974 KJF720971:KJI720974 KTB720971:KTE720974 LCX720971:LDA720974 LMT720971:LMW720974 LWP720971:LWS720974 MGL720971:MGO720974 MQH720971:MQK720974 NAD720971:NAG720974 NJZ720971:NKC720974 NTV720971:NTY720974 ODR720971:ODU720974 ONN720971:ONQ720974 OXJ720971:OXM720974 PHF720971:PHI720974 PRB720971:PRE720974 QAX720971:QBA720974 QKT720971:QKW720974 QUP720971:QUS720974 REL720971:REO720974 ROH720971:ROK720974 RYD720971:RYG720974 SHZ720971:SIC720974 SRV720971:SRY720974 TBR720971:TBU720974 TLN720971:TLQ720974 TVJ720971:TVM720974 UFF720971:UFI720974 UPB720971:UPE720974 UYX720971:UZA720974 VIT720971:VIW720974 VSP720971:VSS720974 WCL720971:WCO720974 WMH720971:WMK720974 WWD720971:WWG720974 V786507:Y786510 JR786507:JU786510 TN786507:TQ786510 ADJ786507:ADM786510 ANF786507:ANI786510 AXB786507:AXE786510 BGX786507:BHA786510 BQT786507:BQW786510 CAP786507:CAS786510 CKL786507:CKO786510 CUH786507:CUK786510 DED786507:DEG786510 DNZ786507:DOC786510 DXV786507:DXY786510 EHR786507:EHU786510 ERN786507:ERQ786510 FBJ786507:FBM786510 FLF786507:FLI786510 FVB786507:FVE786510 GEX786507:GFA786510 GOT786507:GOW786510 GYP786507:GYS786510 HIL786507:HIO786510 HSH786507:HSK786510 ICD786507:ICG786510 ILZ786507:IMC786510 IVV786507:IVY786510 JFR786507:JFU786510 JPN786507:JPQ786510 JZJ786507:JZM786510 KJF786507:KJI786510 KTB786507:KTE786510 LCX786507:LDA786510 LMT786507:LMW786510 LWP786507:LWS786510 MGL786507:MGO786510 MQH786507:MQK786510 NAD786507:NAG786510 NJZ786507:NKC786510 NTV786507:NTY786510 ODR786507:ODU786510 ONN786507:ONQ786510 OXJ786507:OXM786510 PHF786507:PHI786510 PRB786507:PRE786510 QAX786507:QBA786510 QKT786507:QKW786510 QUP786507:QUS786510 REL786507:REO786510 ROH786507:ROK786510 RYD786507:RYG786510 SHZ786507:SIC786510 SRV786507:SRY786510 TBR786507:TBU786510 TLN786507:TLQ786510 TVJ786507:TVM786510 UFF786507:UFI786510 UPB786507:UPE786510 UYX786507:UZA786510 VIT786507:VIW786510 VSP786507:VSS786510 WCL786507:WCO786510 WMH786507:WMK786510 WWD786507:WWG786510 V852043:Y852046 JR852043:JU852046 TN852043:TQ852046 ADJ852043:ADM852046 ANF852043:ANI852046 AXB852043:AXE852046 BGX852043:BHA852046 BQT852043:BQW852046 CAP852043:CAS852046 CKL852043:CKO852046 CUH852043:CUK852046 DED852043:DEG852046 DNZ852043:DOC852046 DXV852043:DXY852046 EHR852043:EHU852046 ERN852043:ERQ852046 FBJ852043:FBM852046 FLF852043:FLI852046 FVB852043:FVE852046 GEX852043:GFA852046 GOT852043:GOW852046 GYP852043:GYS852046 HIL852043:HIO852046 HSH852043:HSK852046 ICD852043:ICG852046 ILZ852043:IMC852046 IVV852043:IVY852046 JFR852043:JFU852046 JPN852043:JPQ852046 JZJ852043:JZM852046 KJF852043:KJI852046 KTB852043:KTE852046 LCX852043:LDA852046 LMT852043:LMW852046 LWP852043:LWS852046 MGL852043:MGO852046 MQH852043:MQK852046 NAD852043:NAG852046 NJZ852043:NKC852046 NTV852043:NTY852046 ODR852043:ODU852046 ONN852043:ONQ852046 OXJ852043:OXM852046 PHF852043:PHI852046 PRB852043:PRE852046 QAX852043:QBA852046 QKT852043:QKW852046 QUP852043:QUS852046 REL852043:REO852046 ROH852043:ROK852046 RYD852043:RYG852046 SHZ852043:SIC852046 SRV852043:SRY852046 TBR852043:TBU852046 TLN852043:TLQ852046 TVJ852043:TVM852046 UFF852043:UFI852046 UPB852043:UPE852046 UYX852043:UZA852046 VIT852043:VIW852046 VSP852043:VSS852046 WCL852043:WCO852046 WMH852043:WMK852046 WWD852043:WWG852046 V917579:Y917582 JR917579:JU917582 TN917579:TQ917582 ADJ917579:ADM917582 ANF917579:ANI917582 AXB917579:AXE917582 BGX917579:BHA917582 BQT917579:BQW917582 CAP917579:CAS917582 CKL917579:CKO917582 CUH917579:CUK917582 DED917579:DEG917582 DNZ917579:DOC917582 DXV917579:DXY917582 EHR917579:EHU917582 ERN917579:ERQ917582 FBJ917579:FBM917582 FLF917579:FLI917582 FVB917579:FVE917582 GEX917579:GFA917582 GOT917579:GOW917582 GYP917579:GYS917582 HIL917579:HIO917582 HSH917579:HSK917582 ICD917579:ICG917582 ILZ917579:IMC917582 IVV917579:IVY917582 JFR917579:JFU917582 JPN917579:JPQ917582 JZJ917579:JZM917582 KJF917579:KJI917582 KTB917579:KTE917582 LCX917579:LDA917582 LMT917579:LMW917582 LWP917579:LWS917582 MGL917579:MGO917582 MQH917579:MQK917582 NAD917579:NAG917582 NJZ917579:NKC917582 NTV917579:NTY917582 ODR917579:ODU917582 ONN917579:ONQ917582 OXJ917579:OXM917582 PHF917579:PHI917582 PRB917579:PRE917582 QAX917579:QBA917582 QKT917579:QKW917582 QUP917579:QUS917582 REL917579:REO917582 ROH917579:ROK917582 RYD917579:RYG917582 SHZ917579:SIC917582 SRV917579:SRY917582 TBR917579:TBU917582 TLN917579:TLQ917582 TVJ917579:TVM917582 UFF917579:UFI917582 UPB917579:UPE917582 UYX917579:UZA917582 VIT917579:VIW917582 VSP917579:VSS917582 WCL917579:WCO917582 WMH917579:WMK917582 WWD917579:WWG917582 V983115:Y983118 JR983115:JU983118 TN983115:TQ983118 ADJ983115:ADM983118 ANF983115:ANI983118 AXB983115:AXE983118 BGX983115:BHA983118 BQT983115:BQW983118 CAP983115:CAS983118 CKL983115:CKO983118 CUH983115:CUK983118 DED983115:DEG983118 DNZ983115:DOC983118 DXV983115:DXY983118 EHR983115:EHU983118 ERN983115:ERQ983118 FBJ983115:FBM983118 FLF983115:FLI983118 FVB983115:FVE983118 GEX983115:GFA983118 GOT983115:GOW983118 GYP983115:GYS983118 HIL983115:HIO983118 HSH983115:HSK983118 ICD983115:ICG983118 ILZ983115:IMC983118 IVV983115:IVY983118 JFR983115:JFU983118 JPN983115:JPQ983118 JZJ983115:JZM983118 KJF983115:KJI983118 KTB983115:KTE983118 LCX983115:LDA983118 LMT983115:LMW983118 LWP983115:LWS983118 MGL983115:MGO983118 MQH983115:MQK983118 NAD983115:NAG983118 NJZ983115:NKC983118 NTV983115:NTY983118 ODR983115:ODU983118 ONN983115:ONQ983118 OXJ983115:OXM983118 PHF983115:PHI983118 PRB983115:PRE983118 QAX983115:QBA983118 QKT983115:QKW983118 QUP983115:QUS983118 REL983115:REO983118 ROH983115:ROK983118 RYD983115:RYG983118 SHZ983115:SIC983118 SRV983115:SRY983118 TBR983115:TBU983118 TLN983115:TLQ983118 TVJ983115:TVM983118 UFF983115:UFI983118 UPB983115:UPE983118 UYX983115:UZA983118 VIT983115:VIW983118 VSP983115:VSS983118 WCL983115:WCO983118 WMH983115:WMK983118 WWD983115:WWG983118" xr:uid="{E07F3FF2-2F15-4F81-888D-2EE37D593029}">
      <formula1>$AA$1</formula1>
    </dataValidation>
    <dataValidation type="list" allowBlank="1" showInputMessage="1" showErrorMessage="1" sqref="Q165:R165" xr:uid="{FA0CE95F-1794-4AB8-969B-50DC33CAE559}">
      <formula1>$AB$165</formula1>
    </dataValidation>
  </dataValidations>
  <printOptions horizontalCentered="1"/>
  <pageMargins left="0.23622047244094491" right="0.23622047244094491" top="0.74803149606299213" bottom="0.74803149606299213" header="0.31496062992125984" footer="0.31496062992125984"/>
  <pageSetup paperSize="9" scale="15" orientation="landscape" blackAndWhite="1" errors="blank" r:id="rId1"/>
  <headerFooter alignWithMargins="0"/>
  <rowBreaks count="3" manualBreakCount="3">
    <brk id="53" max="24" man="1"/>
    <brk id="71" max="24" man="1"/>
    <brk id="126" max="24"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0">
    <pageSetUpPr fitToPage="1"/>
  </sheetPr>
  <dimension ref="A1:AB88"/>
  <sheetViews>
    <sheetView view="pageBreakPreview" zoomScaleNormal="100" zoomScaleSheetLayoutView="100" workbookViewId="0">
      <selection activeCell="B9" sqref="B9:M10"/>
    </sheetView>
  </sheetViews>
  <sheetFormatPr defaultColWidth="3.625" defaultRowHeight="13.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8" ht="16.5" customHeight="1">
      <c r="A1" s="1" t="s">
        <v>559</v>
      </c>
      <c r="B1" s="298"/>
    </row>
    <row r="2" spans="1:28" ht="16.5" customHeight="1"/>
    <row r="3" spans="1:28" ht="18.75" customHeight="1">
      <c r="A3" s="901" t="s">
        <v>560</v>
      </c>
      <c r="B3" s="901"/>
      <c r="C3" s="901"/>
      <c r="D3" s="901"/>
      <c r="E3" s="901"/>
      <c r="F3" s="901"/>
      <c r="G3" s="901"/>
      <c r="H3" s="901"/>
      <c r="I3" s="901"/>
      <c r="J3" s="901"/>
      <c r="K3" s="901"/>
      <c r="L3" s="901"/>
      <c r="M3" s="901"/>
      <c r="N3" s="901"/>
      <c r="O3" s="901"/>
      <c r="P3" s="901"/>
      <c r="Q3" s="901"/>
      <c r="R3" s="901"/>
      <c r="S3" s="901"/>
      <c r="T3" s="901"/>
      <c r="U3" s="901"/>
      <c r="V3" s="901"/>
      <c r="W3" s="901"/>
      <c r="X3" s="901"/>
      <c r="Y3" s="143"/>
    </row>
    <row r="4" spans="1:28" ht="15.95" customHeight="1"/>
    <row r="5" spans="1:28" ht="15.95" customHeight="1">
      <c r="N5" s="12" t="s">
        <v>561</v>
      </c>
    </row>
    <row r="6" spans="1:28" ht="15.95" customHeight="1">
      <c r="N6" s="904"/>
      <c r="O6" s="904"/>
      <c r="P6" s="904"/>
      <c r="Q6" s="904"/>
      <c r="R6" s="904"/>
      <c r="S6" s="904"/>
      <c r="T6" s="904"/>
      <c r="U6" s="904"/>
      <c r="V6" s="904"/>
      <c r="W6" s="904"/>
      <c r="X6" s="904"/>
      <c r="Y6" s="19"/>
    </row>
    <row r="7" spans="1:28" ht="15.95" customHeight="1">
      <c r="A7" s="1" t="s">
        <v>562</v>
      </c>
    </row>
    <row r="8" spans="1:28" ht="15.95" customHeight="1">
      <c r="A8" s="1" t="s">
        <v>563</v>
      </c>
    </row>
    <row r="9" spans="1:28" ht="15.95" customHeight="1">
      <c r="B9" s="1264" t="s">
        <v>378</v>
      </c>
      <c r="C9" s="1264"/>
      <c r="D9" s="1264"/>
      <c r="E9" s="1264"/>
      <c r="F9" s="1264"/>
      <c r="G9" s="1264"/>
      <c r="H9" s="1264"/>
      <c r="I9" s="1264"/>
      <c r="J9" s="1264"/>
      <c r="K9" s="1264"/>
      <c r="L9" s="1264"/>
      <c r="M9" s="1264"/>
      <c r="N9" s="1283" t="s">
        <v>564</v>
      </c>
      <c r="O9" s="1284"/>
      <c r="P9" s="1284"/>
      <c r="Q9" s="1284"/>
      <c r="R9" s="1284"/>
      <c r="S9" s="1284"/>
      <c r="T9" s="1284"/>
      <c r="U9" s="1284"/>
      <c r="V9" s="1284"/>
      <c r="W9" s="1284"/>
      <c r="X9" s="1285"/>
    </row>
    <row r="10" spans="1:28" ht="15.95" customHeight="1">
      <c r="B10" s="1264"/>
      <c r="C10" s="1264"/>
      <c r="D10" s="1264"/>
      <c r="E10" s="1264"/>
      <c r="F10" s="1264"/>
      <c r="G10" s="1264"/>
      <c r="H10" s="1264"/>
      <c r="I10" s="1264"/>
      <c r="J10" s="1264"/>
      <c r="K10" s="1264"/>
      <c r="L10" s="1264"/>
      <c r="M10" s="1264"/>
      <c r="N10" s="1286"/>
      <c r="O10" s="1287"/>
      <c r="P10" s="1287"/>
      <c r="Q10" s="1287"/>
      <c r="R10" s="1287"/>
      <c r="S10" s="1287"/>
      <c r="T10" s="1287"/>
      <c r="U10" s="1287"/>
      <c r="V10" s="1287"/>
      <c r="W10" s="1287"/>
      <c r="X10" s="1288"/>
    </row>
    <row r="11" spans="1:28" ht="15.95" customHeight="1">
      <c r="B11" s="1476" t="s">
        <v>565</v>
      </c>
      <c r="C11" s="1477"/>
      <c r="D11" s="1477"/>
      <c r="E11" s="1477"/>
      <c r="F11" s="1477"/>
      <c r="G11" s="1477"/>
      <c r="H11" s="1477"/>
      <c r="I11" s="1477"/>
      <c r="J11" s="1477"/>
      <c r="K11" s="1477"/>
      <c r="L11" s="1477"/>
      <c r="M11" s="1478"/>
      <c r="N11" s="94" t="s">
        <v>385</v>
      </c>
      <c r="O11" s="1304"/>
      <c r="P11" s="1304"/>
      <c r="Q11" s="1304"/>
      <c r="R11" s="1304"/>
      <c r="S11" s="1304"/>
      <c r="T11" s="1304"/>
      <c r="U11" s="1304"/>
      <c r="V11" s="1304"/>
      <c r="W11" s="1304"/>
      <c r="X11" s="49" t="s">
        <v>384</v>
      </c>
      <c r="Y11" s="130"/>
    </row>
    <row r="12" spans="1:28" ht="15.95" customHeight="1">
      <c r="B12" s="50"/>
      <c r="C12" s="51"/>
      <c r="D12" s="51"/>
      <c r="E12" s="51" t="s">
        <v>566</v>
      </c>
      <c r="F12" s="51"/>
      <c r="G12" s="51"/>
      <c r="H12" s="51"/>
      <c r="I12" s="51"/>
      <c r="J12" s="51"/>
      <c r="K12" s="51"/>
      <c r="L12" s="51"/>
      <c r="M12" s="52"/>
      <c r="N12" s="94" t="s">
        <v>567</v>
      </c>
      <c r="O12" s="1304"/>
      <c r="P12" s="1304"/>
      <c r="Q12" s="1304"/>
      <c r="R12" s="1304"/>
      <c r="S12" s="1304"/>
      <c r="T12" s="1304"/>
      <c r="U12" s="1304"/>
      <c r="V12" s="1304"/>
      <c r="W12" s="1304"/>
      <c r="X12" s="49" t="s">
        <v>384</v>
      </c>
      <c r="Y12" s="130"/>
    </row>
    <row r="13" spans="1:28" ht="15.95" customHeight="1">
      <c r="B13" s="1476" t="s">
        <v>387</v>
      </c>
      <c r="C13" s="1477"/>
      <c r="D13" s="1477"/>
      <c r="E13" s="1477"/>
      <c r="F13" s="1477"/>
      <c r="G13" s="1477"/>
      <c r="H13" s="1477"/>
      <c r="I13" s="1477"/>
      <c r="J13" s="1477"/>
      <c r="K13" s="1477"/>
      <c r="L13" s="1477"/>
      <c r="M13" s="1478"/>
      <c r="N13" s="94" t="s">
        <v>397</v>
      </c>
      <c r="O13" s="1304"/>
      <c r="P13" s="1304"/>
      <c r="Q13" s="1304"/>
      <c r="R13" s="1304"/>
      <c r="S13" s="1304"/>
      <c r="T13" s="1304"/>
      <c r="U13" s="1304"/>
      <c r="V13" s="1304"/>
      <c r="W13" s="1304"/>
      <c r="X13" s="49" t="s">
        <v>384</v>
      </c>
      <c r="Y13" s="18"/>
    </row>
    <row r="14" spans="1:28" ht="15.95" customHeight="1">
      <c r="B14" s="1476" t="s">
        <v>388</v>
      </c>
      <c r="C14" s="1477"/>
      <c r="D14" s="1477"/>
      <c r="E14" s="1477"/>
      <c r="F14" s="1477"/>
      <c r="G14" s="1477"/>
      <c r="H14" s="1477"/>
      <c r="I14" s="1477"/>
      <c r="J14" s="1477"/>
      <c r="K14" s="1477"/>
      <c r="L14" s="1477"/>
      <c r="M14" s="1478"/>
      <c r="N14" s="50" t="s">
        <v>568</v>
      </c>
      <c r="O14" s="53"/>
      <c r="P14" s="1304">
        <f>O11+O12+O13</f>
        <v>0</v>
      </c>
      <c r="Q14" s="1304"/>
      <c r="R14" s="1304"/>
      <c r="S14" s="1304"/>
      <c r="T14" s="1304"/>
      <c r="U14" s="1304"/>
      <c r="V14" s="1304"/>
      <c r="W14" s="1304"/>
      <c r="X14" s="49" t="s">
        <v>384</v>
      </c>
      <c r="Y14" s="54"/>
      <c r="AB14" s="1" t="s">
        <v>569</v>
      </c>
    </row>
    <row r="15" spans="1:28" ht="15.95" customHeight="1">
      <c r="B15" s="12" t="s">
        <v>570</v>
      </c>
    </row>
    <row r="16" spans="1:28" ht="13.5" customHeight="1">
      <c r="A16" s="73"/>
      <c r="C16" s="73"/>
      <c r="D16" s="73"/>
      <c r="E16" s="73"/>
      <c r="F16" s="73"/>
      <c r="G16" s="73"/>
      <c r="H16" s="73"/>
      <c r="I16" s="73"/>
      <c r="J16" s="73"/>
      <c r="K16" s="73"/>
      <c r="L16" s="73"/>
      <c r="M16" s="73"/>
    </row>
    <row r="17" spans="1:25" ht="15.95" customHeight="1">
      <c r="A17" s="1" t="s">
        <v>571</v>
      </c>
      <c r="Y17" s="28"/>
    </row>
    <row r="18" spans="1:25" ht="15.95" customHeight="1">
      <c r="B18" s="1" t="s">
        <v>572</v>
      </c>
      <c r="Y18" s="55"/>
    </row>
    <row r="19" spans="1:25" ht="15.95" customHeight="1">
      <c r="B19" s="141" t="s">
        <v>573</v>
      </c>
      <c r="C19" s="142"/>
      <c r="D19" s="142"/>
      <c r="E19" s="142"/>
      <c r="F19" s="52"/>
      <c r="G19" s="56" t="s">
        <v>399</v>
      </c>
      <c r="H19" s="1481">
        <f>P14</f>
        <v>0</v>
      </c>
      <c r="I19" s="1481"/>
      <c r="J19" s="1481"/>
      <c r="K19" s="57" t="s">
        <v>384</v>
      </c>
      <c r="M19" s="58" t="s">
        <v>574</v>
      </c>
      <c r="N19" s="59"/>
      <c r="O19" s="14"/>
      <c r="P19" s="94" t="s">
        <v>401</v>
      </c>
      <c r="Q19" s="132"/>
      <c r="R19" s="1290">
        <f>ROUND(H19/12,0)</f>
        <v>0</v>
      </c>
      <c r="S19" s="1290"/>
      <c r="T19" s="1290"/>
      <c r="U19" s="57" t="s">
        <v>384</v>
      </c>
      <c r="W19" s="18"/>
      <c r="Y19" s="55"/>
    </row>
    <row r="20" spans="1:25" ht="15.95" customHeight="1">
      <c r="B20" s="1482" t="s">
        <v>575</v>
      </c>
      <c r="C20" s="1482"/>
      <c r="D20" s="1482"/>
      <c r="E20" s="1482"/>
      <c r="F20" s="1482"/>
      <c r="G20" s="1482"/>
      <c r="H20" s="1482"/>
      <c r="I20" s="1482"/>
      <c r="J20" s="1482"/>
      <c r="K20" s="1482"/>
      <c r="L20" s="1482"/>
      <c r="M20" s="1482"/>
      <c r="N20" s="1482"/>
      <c r="O20" s="1482"/>
      <c r="P20" s="1482"/>
      <c r="Q20" s="1482"/>
      <c r="R20" s="1482"/>
      <c r="S20" s="1482"/>
      <c r="T20" s="1482"/>
      <c r="U20" s="1482"/>
      <c r="V20" s="1482"/>
      <c r="W20" s="1482"/>
      <c r="X20" s="1482"/>
      <c r="Y20" s="55"/>
    </row>
    <row r="21" spans="1:25" ht="13.5" customHeight="1">
      <c r="Y21" s="55"/>
    </row>
    <row r="22" spans="1:25" ht="15.95" customHeight="1">
      <c r="A22" s="1" t="s">
        <v>576</v>
      </c>
      <c r="P22" s="1483" t="s">
        <v>577</v>
      </c>
      <c r="Q22" s="1484"/>
      <c r="R22" s="1484"/>
      <c r="S22" s="1485"/>
      <c r="T22" s="1489" t="s">
        <v>403</v>
      </c>
      <c r="U22" s="1267"/>
      <c r="V22" s="1491"/>
      <c r="W22" s="1491"/>
      <c r="X22" s="1493" t="s">
        <v>386</v>
      </c>
      <c r="Y22" s="55"/>
    </row>
    <row r="23" spans="1:25" ht="15.95" customHeight="1">
      <c r="P23" s="1486"/>
      <c r="Q23" s="1487"/>
      <c r="R23" s="1487"/>
      <c r="S23" s="1488"/>
      <c r="T23" s="1490"/>
      <c r="U23" s="1492"/>
      <c r="V23" s="1492"/>
      <c r="W23" s="1492"/>
      <c r="X23" s="1494"/>
      <c r="Y23" s="55"/>
    </row>
    <row r="24" spans="1:25" ht="13.5" customHeight="1">
      <c r="P24" s="60"/>
      <c r="Q24" s="60"/>
      <c r="R24" s="60"/>
      <c r="S24" s="60"/>
      <c r="T24" s="19"/>
      <c r="U24" s="19"/>
      <c r="V24" s="19"/>
      <c r="W24" s="19"/>
      <c r="X24" s="19"/>
      <c r="Y24" s="55"/>
    </row>
    <row r="25" spans="1:25" ht="15.95" customHeight="1">
      <c r="A25" s="1" t="s">
        <v>578</v>
      </c>
      <c r="N25" s="1479" t="s">
        <v>579</v>
      </c>
      <c r="O25" s="1480"/>
      <c r="P25" s="1480"/>
      <c r="Q25" s="1480"/>
      <c r="R25" s="1480"/>
      <c r="S25" s="1480"/>
      <c r="T25" s="1480"/>
      <c r="U25" s="1303"/>
      <c r="V25" s="1304"/>
      <c r="W25" s="1304"/>
      <c r="X25" s="23" t="s">
        <v>384</v>
      </c>
      <c r="Y25" s="55"/>
    </row>
    <row r="26" spans="1:25" ht="13.5" customHeight="1">
      <c r="P26" s="60"/>
      <c r="Q26" s="60"/>
      <c r="R26" s="60"/>
      <c r="S26" s="60"/>
      <c r="T26" s="19"/>
      <c r="U26" s="19"/>
      <c r="V26" s="19"/>
      <c r="W26" s="19"/>
      <c r="X26" s="19"/>
      <c r="Y26" s="55"/>
    </row>
    <row r="27" spans="1:25" ht="13.5" customHeight="1">
      <c r="P27" s="60"/>
      <c r="Q27" s="60"/>
      <c r="R27" s="60"/>
      <c r="S27" s="60"/>
      <c r="T27" s="19"/>
      <c r="U27" s="19"/>
      <c r="V27" s="19"/>
      <c r="W27" s="19"/>
      <c r="X27" s="19"/>
      <c r="Y27" s="55"/>
    </row>
    <row r="28" spans="1:25" ht="15.95" customHeight="1">
      <c r="A28" s="1" t="s">
        <v>580</v>
      </c>
    </row>
    <row r="29" spans="1:25" ht="13.5" customHeight="1"/>
    <row r="30" spans="1:25" ht="8.25" customHeight="1">
      <c r="B30" s="61"/>
      <c r="C30" s="62"/>
      <c r="D30" s="62"/>
      <c r="E30" s="62"/>
      <c r="F30" s="62"/>
      <c r="G30" s="62"/>
      <c r="H30" s="62"/>
      <c r="I30" s="62"/>
      <c r="J30" s="62"/>
      <c r="K30" s="62"/>
      <c r="L30" s="62"/>
      <c r="M30" s="62"/>
      <c r="N30" s="62"/>
      <c r="O30" s="62"/>
      <c r="P30" s="62"/>
      <c r="Q30" s="62"/>
      <c r="R30" s="62"/>
      <c r="S30" s="63"/>
      <c r="T30" s="61"/>
      <c r="U30" s="62"/>
      <c r="V30" s="62"/>
      <c r="W30" s="62"/>
      <c r="X30" s="63"/>
    </row>
    <row r="31" spans="1:25" ht="15.95" customHeight="1">
      <c r="B31" s="2"/>
      <c r="C31" s="1" t="s">
        <v>581</v>
      </c>
      <c r="S31" s="9"/>
      <c r="T31" s="2"/>
      <c r="X31" s="9"/>
    </row>
    <row r="32" spans="1:25" ht="8.25" customHeight="1">
      <c r="B32" s="2"/>
      <c r="S32" s="9"/>
      <c r="T32" s="2"/>
      <c r="X32" s="9"/>
    </row>
    <row r="33" spans="1:24" s="64" customFormat="1" ht="15.95" customHeight="1">
      <c r="A33" s="1"/>
      <c r="B33" s="2"/>
      <c r="C33" s="1" t="s">
        <v>582</v>
      </c>
      <c r="D33" s="1"/>
      <c r="E33" s="1"/>
      <c r="F33" s="1"/>
      <c r="G33" s="1"/>
      <c r="H33" s="1"/>
      <c r="I33" s="1"/>
      <c r="J33" s="1"/>
      <c r="K33" s="1"/>
      <c r="L33" s="1"/>
      <c r="M33" s="1"/>
      <c r="N33" s="1"/>
      <c r="O33" s="1"/>
      <c r="P33" s="1"/>
      <c r="Q33" s="1"/>
      <c r="R33" s="1"/>
      <c r="S33" s="9"/>
      <c r="T33" s="2"/>
      <c r="U33" s="1"/>
      <c r="V33" s="1"/>
      <c r="W33" s="1"/>
      <c r="X33" s="9"/>
    </row>
    <row r="34" spans="1:24" s="64" customFormat="1" ht="15.95" customHeight="1">
      <c r="A34" s="1"/>
      <c r="B34" s="2"/>
      <c r="C34" s="1"/>
      <c r="D34" s="1" t="s">
        <v>583</v>
      </c>
      <c r="E34" s="1" t="s">
        <v>584</v>
      </c>
      <c r="F34" s="1"/>
      <c r="G34" s="1"/>
      <c r="H34" s="1"/>
      <c r="I34" s="1"/>
      <c r="J34" s="1"/>
      <c r="K34" s="1"/>
      <c r="L34" s="1"/>
      <c r="M34" s="1"/>
      <c r="N34" s="1"/>
      <c r="O34" s="1"/>
      <c r="P34" s="1"/>
      <c r="Q34" s="1"/>
      <c r="R34" s="1"/>
      <c r="S34" s="9"/>
      <c r="T34" s="2"/>
      <c r="U34" s="1"/>
      <c r="V34" s="1"/>
      <c r="W34" s="1"/>
      <c r="X34" s="9"/>
    </row>
    <row r="35" spans="1:24" s="64" customFormat="1" ht="15.95" customHeight="1">
      <c r="A35" s="1"/>
      <c r="B35" s="2"/>
      <c r="C35" s="1"/>
      <c r="D35" s="18" t="s">
        <v>457</v>
      </c>
      <c r="E35" s="1496">
        <v>58000</v>
      </c>
      <c r="F35" s="1496"/>
      <c r="G35" s="1496"/>
      <c r="H35" s="1" t="s">
        <v>458</v>
      </c>
      <c r="I35" s="1"/>
      <c r="J35" s="1"/>
      <c r="K35" s="19" t="s">
        <v>195</v>
      </c>
      <c r="L35" s="1"/>
      <c r="M35" s="1212" t="s">
        <v>585</v>
      </c>
      <c r="N35" s="1212"/>
      <c r="O35" s="1212"/>
      <c r="P35" s="1497">
        <f>O11</f>
        <v>0</v>
      </c>
      <c r="Q35" s="1497"/>
      <c r="R35" s="1497"/>
      <c r="S35" s="9" t="s">
        <v>386</v>
      </c>
      <c r="T35" s="8" t="s">
        <v>478</v>
      </c>
      <c r="U35" s="1498">
        <f>E35*P35</f>
        <v>0</v>
      </c>
      <c r="V35" s="1498"/>
      <c r="W35" s="1498"/>
      <c r="X35" s="9" t="s">
        <v>479</v>
      </c>
    </row>
    <row r="36" spans="1:24" s="64" customFormat="1" ht="15.75" customHeight="1">
      <c r="A36" s="1"/>
      <c r="B36" s="2"/>
      <c r="C36" s="1"/>
      <c r="D36" s="130" t="s">
        <v>586</v>
      </c>
      <c r="E36" s="140"/>
      <c r="F36" s="140"/>
      <c r="G36" s="140"/>
      <c r="H36" s="1"/>
      <c r="I36" s="1"/>
      <c r="J36" s="1"/>
      <c r="K36" s="19"/>
      <c r="L36" s="1"/>
      <c r="M36" s="20"/>
      <c r="N36" s="20"/>
      <c r="O36" s="20"/>
      <c r="P36" s="65"/>
      <c r="Q36" s="65"/>
      <c r="R36" s="65"/>
      <c r="S36" s="9"/>
      <c r="T36" s="8"/>
      <c r="U36" s="47"/>
      <c r="V36" s="47"/>
      <c r="W36" s="47"/>
      <c r="X36" s="9"/>
    </row>
    <row r="37" spans="1:24" s="64" customFormat="1" ht="15.75" customHeight="1">
      <c r="A37" s="1"/>
      <c r="B37" s="2"/>
      <c r="C37" s="1"/>
      <c r="D37" s="18" t="s">
        <v>457</v>
      </c>
      <c r="E37" s="1496">
        <v>58000</v>
      </c>
      <c r="F37" s="1496"/>
      <c r="G37" s="1496"/>
      <c r="H37" s="1" t="s">
        <v>458</v>
      </c>
      <c r="I37" s="1"/>
      <c r="J37" s="1"/>
      <c r="K37" s="19" t="s">
        <v>195</v>
      </c>
      <c r="L37" s="1"/>
      <c r="M37" s="1212" t="s">
        <v>587</v>
      </c>
      <c r="N37" s="1212"/>
      <c r="O37" s="1212"/>
      <c r="P37" s="1497">
        <f>O12</f>
        <v>0</v>
      </c>
      <c r="Q37" s="1497"/>
      <c r="R37" s="1497"/>
      <c r="S37" s="9" t="s">
        <v>386</v>
      </c>
      <c r="T37" s="8" t="s">
        <v>478</v>
      </c>
      <c r="U37" s="1498">
        <f>E37*P37</f>
        <v>0</v>
      </c>
      <c r="V37" s="1498"/>
      <c r="W37" s="1498"/>
      <c r="X37" s="9" t="s">
        <v>479</v>
      </c>
    </row>
    <row r="38" spans="1:24" ht="15.75" customHeight="1">
      <c r="B38" s="2"/>
      <c r="D38" s="18"/>
      <c r="E38" s="146"/>
      <c r="F38" s="146"/>
      <c r="G38" s="146"/>
      <c r="K38" s="19"/>
      <c r="M38" s="20"/>
      <c r="N38" s="20"/>
      <c r="O38" s="20"/>
      <c r="P38" s="66"/>
      <c r="Q38" s="66"/>
      <c r="R38" s="66"/>
      <c r="S38" s="9"/>
      <c r="T38" s="8"/>
      <c r="U38" s="139"/>
      <c r="V38" s="139"/>
      <c r="W38" s="139"/>
      <c r="X38" s="9"/>
    </row>
    <row r="39" spans="1:24" ht="15.95" customHeight="1">
      <c r="B39" s="2"/>
      <c r="C39" s="1" t="s">
        <v>588</v>
      </c>
      <c r="L39" s="1195"/>
      <c r="M39" s="1195"/>
      <c r="N39" s="1195"/>
      <c r="O39" s="1195"/>
      <c r="P39" s="18"/>
      <c r="Q39" s="18"/>
      <c r="R39" s="18"/>
      <c r="S39" s="9"/>
      <c r="T39" s="2"/>
      <c r="X39" s="9"/>
    </row>
    <row r="40" spans="1:24" ht="8.25" customHeight="1">
      <c r="B40" s="2"/>
      <c r="L40" s="19"/>
      <c r="M40" s="19"/>
      <c r="N40" s="19"/>
      <c r="O40" s="19"/>
      <c r="P40" s="18"/>
      <c r="Q40" s="18"/>
      <c r="R40" s="18"/>
      <c r="S40" s="9"/>
      <c r="T40" s="2"/>
      <c r="X40" s="9"/>
    </row>
    <row r="41" spans="1:24" ht="15.95" customHeight="1">
      <c r="B41" s="2"/>
      <c r="D41" s="1" t="s">
        <v>424</v>
      </c>
      <c r="E41" s="1182" t="s">
        <v>589</v>
      </c>
      <c r="F41" s="1182"/>
      <c r="G41" s="1182"/>
      <c r="H41" s="1182"/>
      <c r="M41" s="893" t="s">
        <v>590</v>
      </c>
      <c r="N41" s="893"/>
      <c r="O41" s="893"/>
      <c r="P41" s="1499">
        <f>R19</f>
        <v>0</v>
      </c>
      <c r="Q41" s="1499"/>
      <c r="R41" s="1499"/>
      <c r="S41" s="9" t="s">
        <v>386</v>
      </c>
      <c r="T41" s="8" t="s">
        <v>478</v>
      </c>
      <c r="U41" s="1500"/>
      <c r="V41" s="1500"/>
      <c r="W41" s="1500"/>
      <c r="X41" s="9" t="s">
        <v>479</v>
      </c>
    </row>
    <row r="42" spans="1:24" ht="8.25" customHeight="1">
      <c r="B42" s="2"/>
      <c r="E42" s="20"/>
      <c r="F42" s="20"/>
      <c r="G42" s="20"/>
      <c r="H42" s="20"/>
      <c r="M42" s="130"/>
      <c r="N42" s="130"/>
      <c r="O42" s="130"/>
      <c r="P42" s="66"/>
      <c r="Q42" s="66"/>
      <c r="R42" s="66"/>
      <c r="S42" s="9"/>
      <c r="T42" s="8"/>
      <c r="U42" s="139"/>
      <c r="V42" s="139"/>
      <c r="W42" s="139"/>
      <c r="X42" s="9"/>
    </row>
    <row r="43" spans="1:24" ht="15.95" customHeight="1">
      <c r="B43" s="2"/>
      <c r="D43" s="1" t="s">
        <v>426</v>
      </c>
      <c r="E43" s="1495" t="s">
        <v>591</v>
      </c>
      <c r="F43" s="1495"/>
      <c r="G43" s="1495"/>
      <c r="H43" s="1495"/>
      <c r="P43" s="18"/>
      <c r="Q43" s="18"/>
      <c r="R43" s="18"/>
      <c r="S43" s="9"/>
      <c r="T43" s="2"/>
      <c r="X43" s="9"/>
    </row>
    <row r="44" spans="1:24" ht="15.95" customHeight="1">
      <c r="B44" s="2"/>
      <c r="D44" s="18" t="s">
        <v>457</v>
      </c>
      <c r="E44" s="1496"/>
      <c r="F44" s="1496"/>
      <c r="G44" s="1496"/>
      <c r="H44" s="1" t="s">
        <v>458</v>
      </c>
      <c r="K44" s="19" t="s">
        <v>195</v>
      </c>
      <c r="M44" s="1212" t="s">
        <v>592</v>
      </c>
      <c r="N44" s="1212"/>
      <c r="O44" s="1212"/>
      <c r="P44" s="1499">
        <f>H19</f>
        <v>0</v>
      </c>
      <c r="Q44" s="1499"/>
      <c r="R44" s="1499"/>
      <c r="S44" s="9" t="s">
        <v>386</v>
      </c>
      <c r="T44" s="8" t="s">
        <v>478</v>
      </c>
      <c r="U44" s="1500">
        <f>E44*P44</f>
        <v>0</v>
      </c>
      <c r="V44" s="1500"/>
      <c r="W44" s="1500"/>
      <c r="X44" s="9" t="s">
        <v>479</v>
      </c>
    </row>
    <row r="45" spans="1:24" ht="12" customHeight="1">
      <c r="B45" s="2"/>
      <c r="D45" s="18"/>
      <c r="E45" s="1475" t="s">
        <v>593</v>
      </c>
      <c r="F45" s="1475"/>
      <c r="G45" s="1475"/>
      <c r="H45" s="1475"/>
      <c r="I45" s="1475"/>
      <c r="J45" s="1475"/>
      <c r="K45" s="1475"/>
      <c r="L45" s="1475"/>
      <c r="M45" s="1475"/>
      <c r="N45" s="1475"/>
      <c r="O45" s="1475"/>
      <c r="P45" s="139"/>
      <c r="Q45" s="139"/>
      <c r="R45" s="139"/>
      <c r="S45" s="9"/>
      <c r="T45" s="8"/>
      <c r="U45" s="139"/>
      <c r="V45" s="139"/>
      <c r="W45" s="139"/>
      <c r="X45" s="9"/>
    </row>
    <row r="46" spans="1:24" ht="12" customHeight="1">
      <c r="B46" s="2"/>
      <c r="D46" s="18"/>
      <c r="E46" s="259"/>
      <c r="F46" s="259"/>
      <c r="G46" s="259"/>
      <c r="H46" s="259"/>
      <c r="I46" s="259"/>
      <c r="J46" s="259"/>
      <c r="K46" s="259"/>
      <c r="L46" s="259"/>
      <c r="M46" s="259"/>
      <c r="N46" s="259"/>
      <c r="O46" s="259"/>
      <c r="P46" s="139"/>
      <c r="Q46" s="139"/>
      <c r="R46" s="139"/>
      <c r="S46" s="9"/>
      <c r="T46" s="8"/>
      <c r="U46" s="139"/>
      <c r="V46" s="139"/>
      <c r="W46" s="139"/>
      <c r="X46" s="9"/>
    </row>
    <row r="47" spans="1:24" ht="15.95" customHeight="1">
      <c r="B47" s="2"/>
      <c r="C47" s="1" t="s">
        <v>594</v>
      </c>
      <c r="P47" s="18"/>
      <c r="Q47" s="18"/>
      <c r="R47" s="18"/>
      <c r="S47" s="9"/>
      <c r="T47" s="8" t="s">
        <v>478</v>
      </c>
      <c r="U47" s="1500"/>
      <c r="V47" s="1500"/>
      <c r="W47" s="1500"/>
      <c r="X47" s="9" t="s">
        <v>479</v>
      </c>
    </row>
    <row r="48" spans="1:24" ht="8.25" customHeight="1">
      <c r="B48" s="2"/>
      <c r="P48" s="18"/>
      <c r="Q48" s="18"/>
      <c r="R48" s="18"/>
      <c r="S48" s="9"/>
      <c r="T48" s="8"/>
      <c r="U48" s="139"/>
      <c r="V48" s="139"/>
      <c r="W48" s="139"/>
      <c r="X48" s="9"/>
    </row>
    <row r="49" spans="2:24" ht="15.95" customHeight="1">
      <c r="B49" s="2"/>
      <c r="C49" s="1" t="s">
        <v>595</v>
      </c>
      <c r="P49" s="18"/>
      <c r="Q49" s="18"/>
      <c r="R49" s="18"/>
      <c r="S49" s="9"/>
      <c r="T49" s="2"/>
      <c r="X49" s="9"/>
    </row>
    <row r="50" spans="2:24" ht="15.95" customHeight="1">
      <c r="B50" s="2"/>
      <c r="D50" s="18" t="s">
        <v>457</v>
      </c>
      <c r="E50" s="1504">
        <v>27640</v>
      </c>
      <c r="F50" s="1504"/>
      <c r="G50" s="1504"/>
      <c r="H50" s="1" t="s">
        <v>476</v>
      </c>
      <c r="K50" s="19" t="s">
        <v>195</v>
      </c>
      <c r="M50" s="893" t="s">
        <v>596</v>
      </c>
      <c r="N50" s="893"/>
      <c r="O50" s="893"/>
      <c r="P50" s="1499">
        <f>U22</f>
        <v>0</v>
      </c>
      <c r="Q50" s="1499"/>
      <c r="R50" s="1499"/>
      <c r="S50" s="9" t="s">
        <v>386</v>
      </c>
      <c r="T50" s="8" t="s">
        <v>478</v>
      </c>
      <c r="U50" s="1500">
        <f>E50*P50</f>
        <v>0</v>
      </c>
      <c r="V50" s="1500"/>
      <c r="W50" s="1500"/>
      <c r="X50" s="9" t="s">
        <v>479</v>
      </c>
    </row>
    <row r="51" spans="2:24" ht="8.25" customHeight="1">
      <c r="B51" s="2"/>
      <c r="D51" s="18"/>
      <c r="E51" s="146"/>
      <c r="F51" s="146"/>
      <c r="G51" s="146"/>
      <c r="K51" s="19"/>
      <c r="M51" s="130"/>
      <c r="N51" s="130"/>
      <c r="O51" s="130"/>
      <c r="P51" s="66"/>
      <c r="Q51" s="66"/>
      <c r="R51" s="66"/>
      <c r="S51" s="9"/>
      <c r="T51" s="8"/>
      <c r="U51" s="139"/>
      <c r="V51" s="139"/>
      <c r="W51" s="139"/>
      <c r="X51" s="9"/>
    </row>
    <row r="52" spans="2:24" ht="15.95" customHeight="1">
      <c r="B52" s="2"/>
      <c r="C52" s="1" t="s">
        <v>597</v>
      </c>
      <c r="P52" s="18"/>
      <c r="Q52" s="18"/>
      <c r="R52" s="18"/>
      <c r="S52" s="9"/>
      <c r="T52" s="2"/>
      <c r="X52" s="9"/>
    </row>
    <row r="53" spans="2:24" ht="15.95" customHeight="1">
      <c r="B53" s="2"/>
      <c r="D53" s="18" t="s">
        <v>457</v>
      </c>
      <c r="E53" s="1504">
        <v>4000</v>
      </c>
      <c r="F53" s="1504"/>
      <c r="G53" s="1504"/>
      <c r="H53" s="1" t="s">
        <v>458</v>
      </c>
      <c r="K53" s="19" t="s">
        <v>195</v>
      </c>
      <c r="M53" s="1212" t="s">
        <v>598</v>
      </c>
      <c r="N53" s="1212"/>
      <c r="O53" s="1212"/>
      <c r="P53" s="1499">
        <f>O11+O12</f>
        <v>0</v>
      </c>
      <c r="Q53" s="1499"/>
      <c r="R53" s="1499"/>
      <c r="S53" s="9" t="s">
        <v>386</v>
      </c>
      <c r="T53" s="8" t="s">
        <v>478</v>
      </c>
      <c r="U53" s="1500">
        <f>E53*P53</f>
        <v>0</v>
      </c>
      <c r="V53" s="1500"/>
      <c r="W53" s="1500"/>
      <c r="X53" s="9" t="s">
        <v>479</v>
      </c>
    </row>
    <row r="54" spans="2:24" ht="8.25" customHeight="1">
      <c r="B54" s="2"/>
      <c r="D54" s="18"/>
      <c r="E54" s="146"/>
      <c r="F54" s="146"/>
      <c r="G54" s="146"/>
      <c r="K54" s="19"/>
      <c r="P54" s="66"/>
      <c r="Q54" s="66"/>
      <c r="R54" s="66"/>
      <c r="S54" s="9"/>
      <c r="T54" s="8"/>
      <c r="U54" s="139"/>
      <c r="V54" s="139"/>
      <c r="W54" s="139"/>
      <c r="X54" s="9"/>
    </row>
    <row r="55" spans="2:24" ht="15.95" customHeight="1">
      <c r="B55" s="2"/>
      <c r="C55" s="1" t="s">
        <v>599</v>
      </c>
      <c r="P55" s="18"/>
      <c r="Q55" s="18"/>
      <c r="R55" s="18"/>
      <c r="S55" s="9"/>
      <c r="T55" s="8" t="s">
        <v>478</v>
      </c>
      <c r="U55" s="1500"/>
      <c r="V55" s="1500"/>
      <c r="W55" s="1500"/>
      <c r="X55" s="9" t="s">
        <v>479</v>
      </c>
    </row>
    <row r="56" spans="2:24" ht="8.25" customHeight="1">
      <c r="B56" s="2"/>
      <c r="D56" s="18"/>
      <c r="E56" s="146"/>
      <c r="F56" s="146"/>
      <c r="G56" s="146"/>
      <c r="K56" s="19"/>
      <c r="P56" s="66"/>
      <c r="Q56" s="66"/>
      <c r="R56" s="66"/>
      <c r="S56" s="9"/>
      <c r="T56" s="8"/>
      <c r="U56" s="139"/>
      <c r="V56" s="139"/>
      <c r="W56" s="139"/>
      <c r="X56" s="9"/>
    </row>
    <row r="57" spans="2:24" ht="15.95" customHeight="1">
      <c r="B57" s="2"/>
      <c r="C57" s="108" t="s">
        <v>600</v>
      </c>
      <c r="D57" s="19"/>
      <c r="E57" s="20"/>
      <c r="F57" s="20"/>
      <c r="G57" s="20"/>
      <c r="H57" s="20"/>
      <c r="I57" s="20"/>
      <c r="M57" s="146"/>
      <c r="O57" s="146"/>
      <c r="P57" s="146"/>
      <c r="Q57" s="146"/>
      <c r="R57" s="146"/>
      <c r="S57" s="9"/>
      <c r="T57" s="8"/>
      <c r="U57" s="139"/>
      <c r="V57" s="139"/>
      <c r="W57" s="139"/>
      <c r="X57" s="9"/>
    </row>
    <row r="58" spans="2:24" ht="15.95" customHeight="1">
      <c r="B58" s="11"/>
      <c r="C58" s="108" t="s">
        <v>601</v>
      </c>
      <c r="D58" s="3"/>
      <c r="E58" s="4"/>
      <c r="F58" s="4"/>
      <c r="G58" s="4"/>
      <c r="H58" s="4"/>
      <c r="I58" s="4"/>
      <c r="J58" s="5"/>
      <c r="K58" s="5"/>
      <c r="L58" s="5"/>
      <c r="M58" s="6"/>
      <c r="N58" s="5"/>
      <c r="O58" s="6"/>
      <c r="P58" s="7"/>
      <c r="Q58" s="7"/>
      <c r="R58" s="7"/>
      <c r="S58" s="43"/>
      <c r="T58" s="46"/>
      <c r="U58" s="67"/>
      <c r="V58" s="67"/>
      <c r="W58" s="67"/>
      <c r="X58" s="43"/>
    </row>
    <row r="59" spans="2:24" ht="15.95" customHeight="1">
      <c r="B59" s="1501" t="s">
        <v>602</v>
      </c>
      <c r="C59" s="1481"/>
      <c r="D59" s="1481"/>
      <c r="E59" s="1481"/>
      <c r="F59" s="1481"/>
      <c r="G59" s="1481"/>
      <c r="H59" s="1481"/>
      <c r="I59" s="1481"/>
      <c r="J59" s="1481"/>
      <c r="K59" s="1481"/>
      <c r="L59" s="1481"/>
      <c r="M59" s="1481"/>
      <c r="N59" s="1481"/>
      <c r="O59" s="1481"/>
      <c r="P59" s="1481"/>
      <c r="Q59" s="1481"/>
      <c r="R59" s="1481"/>
      <c r="S59" s="1502"/>
      <c r="T59" s="145" t="s">
        <v>478</v>
      </c>
      <c r="U59" s="1503">
        <f>U35+U37+U41+U44+U47+U50+U53+U55</f>
        <v>0</v>
      </c>
      <c r="V59" s="1503"/>
      <c r="W59" s="1503"/>
      <c r="X59" s="14" t="s">
        <v>479</v>
      </c>
    </row>
    <row r="60" spans="2:24" ht="27.75" customHeight="1">
      <c r="B60" s="68"/>
      <c r="C60" s="68"/>
      <c r="D60" s="68"/>
      <c r="E60" s="68"/>
      <c r="F60" s="68"/>
      <c r="G60" s="68"/>
      <c r="H60" s="68"/>
      <c r="I60" s="68"/>
      <c r="J60" s="68"/>
      <c r="K60" s="68"/>
      <c r="L60" s="68"/>
      <c r="M60" s="68"/>
      <c r="N60" s="68"/>
      <c r="O60" s="68"/>
      <c r="P60" s="68"/>
      <c r="Q60" s="68"/>
      <c r="R60" s="68"/>
      <c r="S60" s="68"/>
      <c r="T60" s="68"/>
      <c r="U60" s="68"/>
      <c r="V60" s="68"/>
      <c r="W60" s="68"/>
      <c r="X60" s="68"/>
    </row>
    <row r="61" spans="2:24" ht="18.75" customHeight="1">
      <c r="B61" s="69"/>
      <c r="C61" s="69"/>
      <c r="D61" s="69"/>
      <c r="E61" s="69"/>
      <c r="F61" s="69"/>
      <c r="G61" s="69"/>
      <c r="H61" s="69"/>
      <c r="I61" s="69"/>
      <c r="J61" s="69"/>
      <c r="K61" s="69"/>
      <c r="L61" s="69"/>
      <c r="M61" s="69"/>
      <c r="N61" s="69"/>
      <c r="O61" s="69"/>
      <c r="P61" s="69"/>
      <c r="Q61" s="69"/>
      <c r="R61" s="69"/>
      <c r="S61" s="69"/>
      <c r="T61" s="69"/>
      <c r="U61" s="69"/>
      <c r="V61" s="69"/>
      <c r="W61" s="69"/>
      <c r="X61" s="69"/>
    </row>
    <row r="62" spans="2:24" ht="18.75" customHeight="1">
      <c r="B62" s="70"/>
      <c r="C62" s="70"/>
      <c r="D62" s="70"/>
      <c r="E62" s="70"/>
      <c r="F62" s="70"/>
      <c r="G62" s="70"/>
      <c r="H62" s="70"/>
      <c r="I62" s="70"/>
      <c r="J62" s="70"/>
      <c r="K62" s="70"/>
      <c r="L62" s="70"/>
      <c r="M62" s="70"/>
      <c r="N62" s="70"/>
      <c r="O62" s="70"/>
      <c r="P62" s="70"/>
      <c r="Q62" s="70"/>
      <c r="R62" s="70"/>
      <c r="S62" s="70"/>
      <c r="T62" s="70"/>
      <c r="U62" s="70"/>
      <c r="V62" s="70"/>
      <c r="W62" s="70"/>
      <c r="X62" s="70"/>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B59:S59"/>
    <mergeCell ref="U59:W59"/>
    <mergeCell ref="E44:G44"/>
    <mergeCell ref="M44:O44"/>
    <mergeCell ref="P44:R44"/>
    <mergeCell ref="U44:W44"/>
    <mergeCell ref="U47:W47"/>
    <mergeCell ref="E50:G50"/>
    <mergeCell ref="M50:O50"/>
    <mergeCell ref="P50:R50"/>
    <mergeCell ref="U50:W50"/>
    <mergeCell ref="E53:G53"/>
    <mergeCell ref="M53:O53"/>
    <mergeCell ref="P53:R53"/>
    <mergeCell ref="U53:W53"/>
    <mergeCell ref="U55:W55"/>
    <mergeCell ref="E43:H43"/>
    <mergeCell ref="E35:G35"/>
    <mergeCell ref="M35:O35"/>
    <mergeCell ref="P35:R35"/>
    <mergeCell ref="U35:W35"/>
    <mergeCell ref="E37:G37"/>
    <mergeCell ref="M37:O37"/>
    <mergeCell ref="P37:R37"/>
    <mergeCell ref="U37:W37"/>
    <mergeCell ref="L39:O39"/>
    <mergeCell ref="E41:H41"/>
    <mergeCell ref="M41:O41"/>
    <mergeCell ref="P41:R41"/>
    <mergeCell ref="U41:W41"/>
    <mergeCell ref="B20:X20"/>
    <mergeCell ref="P22:S23"/>
    <mergeCell ref="T22:T23"/>
    <mergeCell ref="U22:W23"/>
    <mergeCell ref="X22:X23"/>
    <mergeCell ref="E45:O45"/>
    <mergeCell ref="A3:X3"/>
    <mergeCell ref="N6:X6"/>
    <mergeCell ref="B9:M10"/>
    <mergeCell ref="N9:X10"/>
    <mergeCell ref="B11:M11"/>
    <mergeCell ref="O11:W11"/>
    <mergeCell ref="N25:T25"/>
    <mergeCell ref="U25:W25"/>
    <mergeCell ref="O12:W12"/>
    <mergeCell ref="B13:M13"/>
    <mergeCell ref="O13:W13"/>
    <mergeCell ref="B14:M14"/>
    <mergeCell ref="P14:W14"/>
    <mergeCell ref="H19:J19"/>
    <mergeCell ref="R19:T19"/>
  </mergeCells>
  <phoneticPr fontId="4"/>
  <printOptions horizontalCentered="1"/>
  <pageMargins left="0.51181102362204722" right="0.39370078740157483" top="0.59055118110236227" bottom="0.59055118110236227" header="0.51181102362204722" footer="0.51181102362204722"/>
  <pageSetup paperSize="9" scale="96" orientation="portrait" r:id="rId1"/>
  <headerFooter alignWithMargins="0"/>
  <rowBreaks count="1" manualBreakCount="1">
    <brk id="59" max="2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5">
    <tabColor rgb="FFFF0000"/>
  </sheetPr>
  <dimension ref="A1:T50"/>
  <sheetViews>
    <sheetView view="pageBreakPreview" zoomScaleNormal="100" zoomScaleSheetLayoutView="100" workbookViewId="0"/>
  </sheetViews>
  <sheetFormatPr defaultRowHeight="13.5"/>
  <cols>
    <col min="1" max="17" width="4.125" style="121" customWidth="1"/>
    <col min="18" max="20" width="4.75" style="121" customWidth="1"/>
    <col min="21" max="256" width="9" style="121"/>
    <col min="257" max="273" width="4.125" style="121" customWidth="1"/>
    <col min="274" max="276" width="4.75" style="121" customWidth="1"/>
    <col min="277" max="512" width="9" style="121"/>
    <col min="513" max="529" width="4.125" style="121" customWidth="1"/>
    <col min="530" max="532" width="4.75" style="121" customWidth="1"/>
    <col min="533" max="768" width="9" style="121"/>
    <col min="769" max="785" width="4.125" style="121" customWidth="1"/>
    <col min="786" max="788" width="4.75" style="121" customWidth="1"/>
    <col min="789" max="1024" width="9" style="121"/>
    <col min="1025" max="1041" width="4.125" style="121" customWidth="1"/>
    <col min="1042" max="1044" width="4.75" style="121" customWidth="1"/>
    <col min="1045" max="1280" width="9" style="121"/>
    <col min="1281" max="1297" width="4.125" style="121" customWidth="1"/>
    <col min="1298" max="1300" width="4.75" style="121" customWidth="1"/>
    <col min="1301" max="1536" width="9" style="121"/>
    <col min="1537" max="1553" width="4.125" style="121" customWidth="1"/>
    <col min="1554" max="1556" width="4.75" style="121" customWidth="1"/>
    <col min="1557" max="1792" width="9" style="121"/>
    <col min="1793" max="1809" width="4.125" style="121" customWidth="1"/>
    <col min="1810" max="1812" width="4.75" style="121" customWidth="1"/>
    <col min="1813" max="2048" width="9" style="121"/>
    <col min="2049" max="2065" width="4.125" style="121" customWidth="1"/>
    <col min="2066" max="2068" width="4.75" style="121" customWidth="1"/>
    <col min="2069" max="2304" width="9" style="121"/>
    <col min="2305" max="2321" width="4.125" style="121" customWidth="1"/>
    <col min="2322" max="2324" width="4.75" style="121" customWidth="1"/>
    <col min="2325" max="2560" width="9" style="121"/>
    <col min="2561" max="2577" width="4.125" style="121" customWidth="1"/>
    <col min="2578" max="2580" width="4.75" style="121" customWidth="1"/>
    <col min="2581" max="2816" width="9" style="121"/>
    <col min="2817" max="2833" width="4.125" style="121" customWidth="1"/>
    <col min="2834" max="2836" width="4.75" style="121" customWidth="1"/>
    <col min="2837" max="3072" width="9" style="121"/>
    <col min="3073" max="3089" width="4.125" style="121" customWidth="1"/>
    <col min="3090" max="3092" width="4.75" style="121" customWidth="1"/>
    <col min="3093" max="3328" width="9" style="121"/>
    <col min="3329" max="3345" width="4.125" style="121" customWidth="1"/>
    <col min="3346" max="3348" width="4.75" style="121" customWidth="1"/>
    <col min="3349" max="3584" width="9" style="121"/>
    <col min="3585" max="3601" width="4.125" style="121" customWidth="1"/>
    <col min="3602" max="3604" width="4.75" style="121" customWidth="1"/>
    <col min="3605" max="3840" width="9" style="121"/>
    <col min="3841" max="3857" width="4.125" style="121" customWidth="1"/>
    <col min="3858" max="3860" width="4.75" style="121" customWidth="1"/>
    <col min="3861" max="4096" width="9" style="121"/>
    <col min="4097" max="4113" width="4.125" style="121" customWidth="1"/>
    <col min="4114" max="4116" width="4.75" style="121" customWidth="1"/>
    <col min="4117" max="4352" width="9" style="121"/>
    <col min="4353" max="4369" width="4.125" style="121" customWidth="1"/>
    <col min="4370" max="4372" width="4.75" style="121" customWidth="1"/>
    <col min="4373" max="4608" width="9" style="121"/>
    <col min="4609" max="4625" width="4.125" style="121" customWidth="1"/>
    <col min="4626" max="4628" width="4.75" style="121" customWidth="1"/>
    <col min="4629" max="4864" width="9" style="121"/>
    <col min="4865" max="4881" width="4.125" style="121" customWidth="1"/>
    <col min="4882" max="4884" width="4.75" style="121" customWidth="1"/>
    <col min="4885" max="5120" width="9" style="121"/>
    <col min="5121" max="5137" width="4.125" style="121" customWidth="1"/>
    <col min="5138" max="5140" width="4.75" style="121" customWidth="1"/>
    <col min="5141" max="5376" width="9" style="121"/>
    <col min="5377" max="5393" width="4.125" style="121" customWidth="1"/>
    <col min="5394" max="5396" width="4.75" style="121" customWidth="1"/>
    <col min="5397" max="5632" width="9" style="121"/>
    <col min="5633" max="5649" width="4.125" style="121" customWidth="1"/>
    <col min="5650" max="5652" width="4.75" style="121" customWidth="1"/>
    <col min="5653" max="5888" width="9" style="121"/>
    <col min="5889" max="5905" width="4.125" style="121" customWidth="1"/>
    <col min="5906" max="5908" width="4.75" style="121" customWidth="1"/>
    <col min="5909" max="6144" width="9" style="121"/>
    <col min="6145" max="6161" width="4.125" style="121" customWidth="1"/>
    <col min="6162" max="6164" width="4.75" style="121" customWidth="1"/>
    <col min="6165" max="6400" width="9" style="121"/>
    <col min="6401" max="6417" width="4.125" style="121" customWidth="1"/>
    <col min="6418" max="6420" width="4.75" style="121" customWidth="1"/>
    <col min="6421" max="6656" width="9" style="121"/>
    <col min="6657" max="6673" width="4.125" style="121" customWidth="1"/>
    <col min="6674" max="6676" width="4.75" style="121" customWidth="1"/>
    <col min="6677" max="6912" width="9" style="121"/>
    <col min="6913" max="6929" width="4.125" style="121" customWidth="1"/>
    <col min="6930" max="6932" width="4.75" style="121" customWidth="1"/>
    <col min="6933" max="7168" width="9" style="121"/>
    <col min="7169" max="7185" width="4.125" style="121" customWidth="1"/>
    <col min="7186" max="7188" width="4.75" style="121" customWidth="1"/>
    <col min="7189" max="7424" width="9" style="121"/>
    <col min="7425" max="7441" width="4.125" style="121" customWidth="1"/>
    <col min="7442" max="7444" width="4.75" style="121" customWidth="1"/>
    <col min="7445" max="7680" width="9" style="121"/>
    <col min="7681" max="7697" width="4.125" style="121" customWidth="1"/>
    <col min="7698" max="7700" width="4.75" style="121" customWidth="1"/>
    <col min="7701" max="7936" width="9" style="121"/>
    <col min="7937" max="7953" width="4.125" style="121" customWidth="1"/>
    <col min="7954" max="7956" width="4.75" style="121" customWidth="1"/>
    <col min="7957" max="8192" width="9" style="121"/>
    <col min="8193" max="8209" width="4.125" style="121" customWidth="1"/>
    <col min="8210" max="8212" width="4.75" style="121" customWidth="1"/>
    <col min="8213" max="8448" width="9" style="121"/>
    <col min="8449" max="8465" width="4.125" style="121" customWidth="1"/>
    <col min="8466" max="8468" width="4.75" style="121" customWidth="1"/>
    <col min="8469" max="8704" width="9" style="121"/>
    <col min="8705" max="8721" width="4.125" style="121" customWidth="1"/>
    <col min="8722" max="8724" width="4.75" style="121" customWidth="1"/>
    <col min="8725" max="8960" width="9" style="121"/>
    <col min="8961" max="8977" width="4.125" style="121" customWidth="1"/>
    <col min="8978" max="8980" width="4.75" style="121" customWidth="1"/>
    <col min="8981" max="9216" width="9" style="121"/>
    <col min="9217" max="9233" width="4.125" style="121" customWidth="1"/>
    <col min="9234" max="9236" width="4.75" style="121" customWidth="1"/>
    <col min="9237" max="9472" width="9" style="121"/>
    <col min="9473" max="9489" width="4.125" style="121" customWidth="1"/>
    <col min="9490" max="9492" width="4.75" style="121" customWidth="1"/>
    <col min="9493" max="9728" width="9" style="121"/>
    <col min="9729" max="9745" width="4.125" style="121" customWidth="1"/>
    <col min="9746" max="9748" width="4.75" style="121" customWidth="1"/>
    <col min="9749" max="9984" width="9" style="121"/>
    <col min="9985" max="10001" width="4.125" style="121" customWidth="1"/>
    <col min="10002" max="10004" width="4.75" style="121" customWidth="1"/>
    <col min="10005" max="10240" width="9" style="121"/>
    <col min="10241" max="10257" width="4.125" style="121" customWidth="1"/>
    <col min="10258" max="10260" width="4.75" style="121" customWidth="1"/>
    <col min="10261" max="10496" width="9" style="121"/>
    <col min="10497" max="10513" width="4.125" style="121" customWidth="1"/>
    <col min="10514" max="10516" width="4.75" style="121" customWidth="1"/>
    <col min="10517" max="10752" width="9" style="121"/>
    <col min="10753" max="10769" width="4.125" style="121" customWidth="1"/>
    <col min="10770" max="10772" width="4.75" style="121" customWidth="1"/>
    <col min="10773" max="11008" width="9" style="121"/>
    <col min="11009" max="11025" width="4.125" style="121" customWidth="1"/>
    <col min="11026" max="11028" width="4.75" style="121" customWidth="1"/>
    <col min="11029" max="11264" width="9" style="121"/>
    <col min="11265" max="11281" width="4.125" style="121" customWidth="1"/>
    <col min="11282" max="11284" width="4.75" style="121" customWidth="1"/>
    <col min="11285" max="11520" width="9" style="121"/>
    <col min="11521" max="11537" width="4.125" style="121" customWidth="1"/>
    <col min="11538" max="11540" width="4.75" style="121" customWidth="1"/>
    <col min="11541" max="11776" width="9" style="121"/>
    <col min="11777" max="11793" width="4.125" style="121" customWidth="1"/>
    <col min="11794" max="11796" width="4.75" style="121" customWidth="1"/>
    <col min="11797" max="12032" width="9" style="121"/>
    <col min="12033" max="12049" width="4.125" style="121" customWidth="1"/>
    <col min="12050" max="12052" width="4.75" style="121" customWidth="1"/>
    <col min="12053" max="12288" width="9" style="121"/>
    <col min="12289" max="12305" width="4.125" style="121" customWidth="1"/>
    <col min="12306" max="12308" width="4.75" style="121" customWidth="1"/>
    <col min="12309" max="12544" width="9" style="121"/>
    <col min="12545" max="12561" width="4.125" style="121" customWidth="1"/>
    <col min="12562" max="12564" width="4.75" style="121" customWidth="1"/>
    <col min="12565" max="12800" width="9" style="121"/>
    <col min="12801" max="12817" width="4.125" style="121" customWidth="1"/>
    <col min="12818" max="12820" width="4.75" style="121" customWidth="1"/>
    <col min="12821" max="13056" width="9" style="121"/>
    <col min="13057" max="13073" width="4.125" style="121" customWidth="1"/>
    <col min="13074" max="13076" width="4.75" style="121" customWidth="1"/>
    <col min="13077" max="13312" width="9" style="121"/>
    <col min="13313" max="13329" width="4.125" style="121" customWidth="1"/>
    <col min="13330" max="13332" width="4.75" style="121" customWidth="1"/>
    <col min="13333" max="13568" width="9" style="121"/>
    <col min="13569" max="13585" width="4.125" style="121" customWidth="1"/>
    <col min="13586" max="13588" width="4.75" style="121" customWidth="1"/>
    <col min="13589" max="13824" width="9" style="121"/>
    <col min="13825" max="13841" width="4.125" style="121" customWidth="1"/>
    <col min="13842" max="13844" width="4.75" style="121" customWidth="1"/>
    <col min="13845" max="14080" width="9" style="121"/>
    <col min="14081" max="14097" width="4.125" style="121" customWidth="1"/>
    <col min="14098" max="14100" width="4.75" style="121" customWidth="1"/>
    <col min="14101" max="14336" width="9" style="121"/>
    <col min="14337" max="14353" width="4.125" style="121" customWidth="1"/>
    <col min="14354" max="14356" width="4.75" style="121" customWidth="1"/>
    <col min="14357" max="14592" width="9" style="121"/>
    <col min="14593" max="14609" width="4.125" style="121" customWidth="1"/>
    <col min="14610" max="14612" width="4.75" style="121" customWidth="1"/>
    <col min="14613" max="14848" width="9" style="121"/>
    <col min="14849" max="14865" width="4.125" style="121" customWidth="1"/>
    <col min="14866" max="14868" width="4.75" style="121" customWidth="1"/>
    <col min="14869" max="15104" width="9" style="121"/>
    <col min="15105" max="15121" width="4.125" style="121" customWidth="1"/>
    <col min="15122" max="15124" width="4.75" style="121" customWidth="1"/>
    <col min="15125" max="15360" width="9" style="121"/>
    <col min="15361" max="15377" width="4.125" style="121" customWidth="1"/>
    <col min="15378" max="15380" width="4.75" style="121" customWidth="1"/>
    <col min="15381" max="15616" width="9" style="121"/>
    <col min="15617" max="15633" width="4.125" style="121" customWidth="1"/>
    <col min="15634" max="15636" width="4.75" style="121" customWidth="1"/>
    <col min="15637" max="15872" width="9" style="121"/>
    <col min="15873" max="15889" width="4.125" style="121" customWidth="1"/>
    <col min="15890" max="15892" width="4.75" style="121" customWidth="1"/>
    <col min="15893" max="16128" width="9" style="121"/>
    <col min="16129" max="16145" width="4.125" style="121" customWidth="1"/>
    <col min="16146" max="16148" width="4.75" style="121" customWidth="1"/>
    <col min="16149" max="16384" width="9" style="121"/>
  </cols>
  <sheetData>
    <row r="1" spans="1:20" ht="14.25">
      <c r="A1" s="123" t="s">
        <v>603</v>
      </c>
      <c r="B1" s="299"/>
    </row>
    <row r="2" spans="1:20">
      <c r="A2" s="123"/>
    </row>
    <row r="3" spans="1:20">
      <c r="T3" s="255" t="s">
        <v>604</v>
      </c>
    </row>
    <row r="4" spans="1:20">
      <c r="T4" s="255" t="s">
        <v>605</v>
      </c>
    </row>
    <row r="7" spans="1:20">
      <c r="A7" s="123" t="s">
        <v>606</v>
      </c>
    </row>
    <row r="10" spans="1:20">
      <c r="N10" s="123" t="s">
        <v>607</v>
      </c>
    </row>
    <row r="11" spans="1:20">
      <c r="N11" s="123" t="s">
        <v>608</v>
      </c>
    </row>
    <row r="12" spans="1:20">
      <c r="N12" s="123" t="s">
        <v>609</v>
      </c>
    </row>
    <row r="17" spans="1:20">
      <c r="A17" s="1505" t="s">
        <v>610</v>
      </c>
      <c r="B17" s="1505"/>
      <c r="C17" s="1505"/>
      <c r="D17" s="1505"/>
      <c r="E17" s="1505"/>
      <c r="F17" s="1505"/>
      <c r="G17" s="1505"/>
      <c r="H17" s="1505"/>
      <c r="I17" s="1505"/>
      <c r="J17" s="1505"/>
      <c r="K17" s="1505"/>
      <c r="L17" s="1505"/>
      <c r="M17" s="1505"/>
      <c r="N17" s="1505"/>
      <c r="O17" s="1505"/>
      <c r="P17" s="1505"/>
      <c r="Q17" s="1505"/>
      <c r="R17" s="1505"/>
      <c r="S17" s="1505"/>
      <c r="T17" s="1505"/>
    </row>
    <row r="23" spans="1:20">
      <c r="B23" s="1506" t="s">
        <v>611</v>
      </c>
      <c r="C23" s="1506"/>
      <c r="D23" s="1506"/>
      <c r="E23" s="1506"/>
      <c r="F23" s="1506"/>
      <c r="G23" s="1506"/>
      <c r="H23" s="1506"/>
      <c r="I23" s="1506"/>
      <c r="J23" s="1506"/>
      <c r="K23" s="1506"/>
      <c r="L23" s="1506"/>
      <c r="M23" s="121" t="s">
        <v>612</v>
      </c>
    </row>
    <row r="24" spans="1:20">
      <c r="B24" s="122" t="s">
        <v>613</v>
      </c>
      <c r="C24" s="122"/>
      <c r="D24" s="122"/>
      <c r="E24" s="122"/>
      <c r="F24" s="122"/>
      <c r="G24" s="122"/>
      <c r="H24" s="122"/>
      <c r="I24" s="122"/>
      <c r="J24" s="122"/>
      <c r="K24" s="122"/>
      <c r="L24" s="122"/>
      <c r="M24" s="122"/>
      <c r="N24" s="122"/>
      <c r="O24" s="122"/>
      <c r="P24" s="122"/>
    </row>
    <row r="25" spans="1:20">
      <c r="B25" s="1373" t="s">
        <v>614</v>
      </c>
      <c r="C25" s="1373"/>
      <c r="D25" s="1373"/>
      <c r="E25" s="1373"/>
      <c r="F25" s="1373"/>
      <c r="G25" s="1373"/>
      <c r="H25" s="1373"/>
      <c r="I25" s="1373"/>
      <c r="J25" s="1373"/>
      <c r="K25" s="1373"/>
      <c r="L25" s="1373"/>
      <c r="M25" s="1373"/>
      <c r="N25" s="1373"/>
      <c r="O25" s="1373"/>
      <c r="P25" s="1373"/>
      <c r="Q25" s="1373"/>
      <c r="R25" s="1373"/>
    </row>
    <row r="26" spans="1:20">
      <c r="B26" s="123"/>
    </row>
    <row r="29" spans="1:20">
      <c r="B29" s="123" t="s">
        <v>615</v>
      </c>
    </row>
    <row r="30" spans="1:20">
      <c r="B30" s="123" t="s">
        <v>616</v>
      </c>
      <c r="C30" s="121" t="s">
        <v>617</v>
      </c>
    </row>
    <row r="31" spans="1:20">
      <c r="B31" s="123"/>
    </row>
    <row r="32" spans="1:20">
      <c r="B32" s="123"/>
    </row>
    <row r="33" spans="2:19">
      <c r="B33" s="123"/>
      <c r="O33" s="256" t="s">
        <v>618</v>
      </c>
      <c r="P33" s="1507"/>
      <c r="Q33" s="1507"/>
      <c r="R33" s="1507"/>
      <c r="S33" s="121" t="s">
        <v>619</v>
      </c>
    </row>
    <row r="36" spans="2:19">
      <c r="B36" s="123" t="s">
        <v>620</v>
      </c>
    </row>
    <row r="37" spans="2:19">
      <c r="B37" s="123"/>
      <c r="C37" s="121" t="s">
        <v>621</v>
      </c>
    </row>
    <row r="38" spans="2:19">
      <c r="B38" s="123"/>
    </row>
    <row r="39" spans="2:19">
      <c r="B39" s="123"/>
    </row>
    <row r="40" spans="2:19">
      <c r="O40" s="256" t="s">
        <v>618</v>
      </c>
      <c r="P40" s="1507"/>
      <c r="Q40" s="1507"/>
      <c r="R40" s="1507"/>
      <c r="S40" s="257" t="s">
        <v>619</v>
      </c>
    </row>
    <row r="43" spans="2:19">
      <c r="B43" s="123"/>
    </row>
    <row r="44" spans="2:19">
      <c r="B44" s="124" t="s">
        <v>622</v>
      </c>
    </row>
    <row r="45" spans="2:19">
      <c r="B45" s="124" t="s">
        <v>623</v>
      </c>
    </row>
    <row r="46" spans="2:19">
      <c r="B46" s="124" t="s">
        <v>624</v>
      </c>
    </row>
    <row r="47" spans="2:19">
      <c r="B47" s="123" t="s">
        <v>616</v>
      </c>
    </row>
    <row r="49" spans="2:2">
      <c r="B49" s="258" t="s">
        <v>625</v>
      </c>
    </row>
    <row r="50" spans="2:2">
      <c r="B50" s="258" t="s">
        <v>626</v>
      </c>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FF0000"/>
  </sheetPr>
  <dimension ref="A1:T50"/>
  <sheetViews>
    <sheetView view="pageBreakPreview" zoomScaleNormal="100" zoomScaleSheetLayoutView="100" workbookViewId="0"/>
  </sheetViews>
  <sheetFormatPr defaultRowHeight="13.5"/>
  <cols>
    <col min="1" max="17" width="4.125" style="103" customWidth="1"/>
    <col min="18" max="20" width="4.75" style="103" customWidth="1"/>
    <col min="21" max="256" width="9" style="103"/>
    <col min="257" max="273" width="4.125" style="103" customWidth="1"/>
    <col min="274" max="276" width="4.75" style="103" customWidth="1"/>
    <col min="277" max="512" width="9" style="103"/>
    <col min="513" max="529" width="4.125" style="103" customWidth="1"/>
    <col min="530" max="532" width="4.75" style="103" customWidth="1"/>
    <col min="533" max="768" width="9" style="103"/>
    <col min="769" max="785" width="4.125" style="103" customWidth="1"/>
    <col min="786" max="788" width="4.75" style="103" customWidth="1"/>
    <col min="789" max="1024" width="9" style="103"/>
    <col min="1025" max="1041" width="4.125" style="103" customWidth="1"/>
    <col min="1042" max="1044" width="4.75" style="103" customWidth="1"/>
    <col min="1045" max="1280" width="9" style="103"/>
    <col min="1281" max="1297" width="4.125" style="103" customWidth="1"/>
    <col min="1298" max="1300" width="4.75" style="103" customWidth="1"/>
    <col min="1301" max="1536" width="9" style="103"/>
    <col min="1537" max="1553" width="4.125" style="103" customWidth="1"/>
    <col min="1554" max="1556" width="4.75" style="103" customWidth="1"/>
    <col min="1557" max="1792" width="9" style="103"/>
    <col min="1793" max="1809" width="4.125" style="103" customWidth="1"/>
    <col min="1810" max="1812" width="4.75" style="103" customWidth="1"/>
    <col min="1813" max="2048" width="9" style="103"/>
    <col min="2049" max="2065" width="4.125" style="103" customWidth="1"/>
    <col min="2066" max="2068" width="4.75" style="103" customWidth="1"/>
    <col min="2069" max="2304" width="9" style="103"/>
    <col min="2305" max="2321" width="4.125" style="103" customWidth="1"/>
    <col min="2322" max="2324" width="4.75" style="103" customWidth="1"/>
    <col min="2325" max="2560" width="9" style="103"/>
    <col min="2561" max="2577" width="4.125" style="103" customWidth="1"/>
    <col min="2578" max="2580" width="4.75" style="103" customWidth="1"/>
    <col min="2581" max="2816" width="9" style="103"/>
    <col min="2817" max="2833" width="4.125" style="103" customWidth="1"/>
    <col min="2834" max="2836" width="4.75" style="103" customWidth="1"/>
    <col min="2837" max="3072" width="9" style="103"/>
    <col min="3073" max="3089" width="4.125" style="103" customWidth="1"/>
    <col min="3090" max="3092" width="4.75" style="103" customWidth="1"/>
    <col min="3093" max="3328" width="9" style="103"/>
    <col min="3329" max="3345" width="4.125" style="103" customWidth="1"/>
    <col min="3346" max="3348" width="4.75" style="103" customWidth="1"/>
    <col min="3349" max="3584" width="9" style="103"/>
    <col min="3585" max="3601" width="4.125" style="103" customWidth="1"/>
    <col min="3602" max="3604" width="4.75" style="103" customWidth="1"/>
    <col min="3605" max="3840" width="9" style="103"/>
    <col min="3841" max="3857" width="4.125" style="103" customWidth="1"/>
    <col min="3858" max="3860" width="4.75" style="103" customWidth="1"/>
    <col min="3861" max="4096" width="9" style="103"/>
    <col min="4097" max="4113" width="4.125" style="103" customWidth="1"/>
    <col min="4114" max="4116" width="4.75" style="103" customWidth="1"/>
    <col min="4117" max="4352" width="9" style="103"/>
    <col min="4353" max="4369" width="4.125" style="103" customWidth="1"/>
    <col min="4370" max="4372" width="4.75" style="103" customWidth="1"/>
    <col min="4373" max="4608" width="9" style="103"/>
    <col min="4609" max="4625" width="4.125" style="103" customWidth="1"/>
    <col min="4626" max="4628" width="4.75" style="103" customWidth="1"/>
    <col min="4629" max="4864" width="9" style="103"/>
    <col min="4865" max="4881" width="4.125" style="103" customWidth="1"/>
    <col min="4882" max="4884" width="4.75" style="103" customWidth="1"/>
    <col min="4885" max="5120" width="9" style="103"/>
    <col min="5121" max="5137" width="4.125" style="103" customWidth="1"/>
    <col min="5138" max="5140" width="4.75" style="103" customWidth="1"/>
    <col min="5141" max="5376" width="9" style="103"/>
    <col min="5377" max="5393" width="4.125" style="103" customWidth="1"/>
    <col min="5394" max="5396" width="4.75" style="103" customWidth="1"/>
    <col min="5397" max="5632" width="9" style="103"/>
    <col min="5633" max="5649" width="4.125" style="103" customWidth="1"/>
    <col min="5650" max="5652" width="4.75" style="103" customWidth="1"/>
    <col min="5653" max="5888" width="9" style="103"/>
    <col min="5889" max="5905" width="4.125" style="103" customWidth="1"/>
    <col min="5906" max="5908" width="4.75" style="103" customWidth="1"/>
    <col min="5909" max="6144" width="9" style="103"/>
    <col min="6145" max="6161" width="4.125" style="103" customWidth="1"/>
    <col min="6162" max="6164" width="4.75" style="103" customWidth="1"/>
    <col min="6165" max="6400" width="9" style="103"/>
    <col min="6401" max="6417" width="4.125" style="103" customWidth="1"/>
    <col min="6418" max="6420" width="4.75" style="103" customWidth="1"/>
    <col min="6421" max="6656" width="9" style="103"/>
    <col min="6657" max="6673" width="4.125" style="103" customWidth="1"/>
    <col min="6674" max="6676" width="4.75" style="103" customWidth="1"/>
    <col min="6677" max="6912" width="9" style="103"/>
    <col min="6913" max="6929" width="4.125" style="103" customWidth="1"/>
    <col min="6930" max="6932" width="4.75" style="103" customWidth="1"/>
    <col min="6933" max="7168" width="9" style="103"/>
    <col min="7169" max="7185" width="4.125" style="103" customWidth="1"/>
    <col min="7186" max="7188" width="4.75" style="103" customWidth="1"/>
    <col min="7189" max="7424" width="9" style="103"/>
    <col min="7425" max="7441" width="4.125" style="103" customWidth="1"/>
    <col min="7442" max="7444" width="4.75" style="103" customWidth="1"/>
    <col min="7445" max="7680" width="9" style="103"/>
    <col min="7681" max="7697" width="4.125" style="103" customWidth="1"/>
    <col min="7698" max="7700" width="4.75" style="103" customWidth="1"/>
    <col min="7701" max="7936" width="9" style="103"/>
    <col min="7937" max="7953" width="4.125" style="103" customWidth="1"/>
    <col min="7954" max="7956" width="4.75" style="103" customWidth="1"/>
    <col min="7957" max="8192" width="9" style="103"/>
    <col min="8193" max="8209" width="4.125" style="103" customWidth="1"/>
    <col min="8210" max="8212" width="4.75" style="103" customWidth="1"/>
    <col min="8213" max="8448" width="9" style="103"/>
    <col min="8449" max="8465" width="4.125" style="103" customWidth="1"/>
    <col min="8466" max="8468" width="4.75" style="103" customWidth="1"/>
    <col min="8469" max="8704" width="9" style="103"/>
    <col min="8705" max="8721" width="4.125" style="103" customWidth="1"/>
    <col min="8722" max="8724" width="4.75" style="103" customWidth="1"/>
    <col min="8725" max="8960" width="9" style="103"/>
    <col min="8961" max="8977" width="4.125" style="103" customWidth="1"/>
    <col min="8978" max="8980" width="4.75" style="103" customWidth="1"/>
    <col min="8981" max="9216" width="9" style="103"/>
    <col min="9217" max="9233" width="4.125" style="103" customWidth="1"/>
    <col min="9234" max="9236" width="4.75" style="103" customWidth="1"/>
    <col min="9237" max="9472" width="9" style="103"/>
    <col min="9473" max="9489" width="4.125" style="103" customWidth="1"/>
    <col min="9490" max="9492" width="4.75" style="103" customWidth="1"/>
    <col min="9493" max="9728" width="9" style="103"/>
    <col min="9729" max="9745" width="4.125" style="103" customWidth="1"/>
    <col min="9746" max="9748" width="4.75" style="103" customWidth="1"/>
    <col min="9749" max="9984" width="9" style="103"/>
    <col min="9985" max="10001" width="4.125" style="103" customWidth="1"/>
    <col min="10002" max="10004" width="4.75" style="103" customWidth="1"/>
    <col min="10005" max="10240" width="9" style="103"/>
    <col min="10241" max="10257" width="4.125" style="103" customWidth="1"/>
    <col min="10258" max="10260" width="4.75" style="103" customWidth="1"/>
    <col min="10261" max="10496" width="9" style="103"/>
    <col min="10497" max="10513" width="4.125" style="103" customWidth="1"/>
    <col min="10514" max="10516" width="4.75" style="103" customWidth="1"/>
    <col min="10517" max="10752" width="9" style="103"/>
    <col min="10753" max="10769" width="4.125" style="103" customWidth="1"/>
    <col min="10770" max="10772" width="4.75" style="103" customWidth="1"/>
    <col min="10773" max="11008" width="9" style="103"/>
    <col min="11009" max="11025" width="4.125" style="103" customWidth="1"/>
    <col min="11026" max="11028" width="4.75" style="103" customWidth="1"/>
    <col min="11029" max="11264" width="9" style="103"/>
    <col min="11265" max="11281" width="4.125" style="103" customWidth="1"/>
    <col min="11282" max="11284" width="4.75" style="103" customWidth="1"/>
    <col min="11285" max="11520" width="9" style="103"/>
    <col min="11521" max="11537" width="4.125" style="103" customWidth="1"/>
    <col min="11538" max="11540" width="4.75" style="103" customWidth="1"/>
    <col min="11541" max="11776" width="9" style="103"/>
    <col min="11777" max="11793" width="4.125" style="103" customWidth="1"/>
    <col min="11794" max="11796" width="4.75" style="103" customWidth="1"/>
    <col min="11797" max="12032" width="9" style="103"/>
    <col min="12033" max="12049" width="4.125" style="103" customWidth="1"/>
    <col min="12050" max="12052" width="4.75" style="103" customWidth="1"/>
    <col min="12053" max="12288" width="9" style="103"/>
    <col min="12289" max="12305" width="4.125" style="103" customWidth="1"/>
    <col min="12306" max="12308" width="4.75" style="103" customWidth="1"/>
    <col min="12309" max="12544" width="9" style="103"/>
    <col min="12545" max="12561" width="4.125" style="103" customWidth="1"/>
    <col min="12562" max="12564" width="4.75" style="103" customWidth="1"/>
    <col min="12565" max="12800" width="9" style="103"/>
    <col min="12801" max="12817" width="4.125" style="103" customWidth="1"/>
    <col min="12818" max="12820" width="4.75" style="103" customWidth="1"/>
    <col min="12821" max="13056" width="9" style="103"/>
    <col min="13057" max="13073" width="4.125" style="103" customWidth="1"/>
    <col min="13074" max="13076" width="4.75" style="103" customWidth="1"/>
    <col min="13077" max="13312" width="9" style="103"/>
    <col min="13313" max="13329" width="4.125" style="103" customWidth="1"/>
    <col min="13330" max="13332" width="4.75" style="103" customWidth="1"/>
    <col min="13333" max="13568" width="9" style="103"/>
    <col min="13569" max="13585" width="4.125" style="103" customWidth="1"/>
    <col min="13586" max="13588" width="4.75" style="103" customWidth="1"/>
    <col min="13589" max="13824" width="9" style="103"/>
    <col min="13825" max="13841" width="4.125" style="103" customWidth="1"/>
    <col min="13842" max="13844" width="4.75" style="103" customWidth="1"/>
    <col min="13845" max="14080" width="9" style="103"/>
    <col min="14081" max="14097" width="4.125" style="103" customWidth="1"/>
    <col min="14098" max="14100" width="4.75" style="103" customWidth="1"/>
    <col min="14101" max="14336" width="9" style="103"/>
    <col min="14337" max="14353" width="4.125" style="103" customWidth="1"/>
    <col min="14354" max="14356" width="4.75" style="103" customWidth="1"/>
    <col min="14357" max="14592" width="9" style="103"/>
    <col min="14593" max="14609" width="4.125" style="103" customWidth="1"/>
    <col min="14610" max="14612" width="4.75" style="103" customWidth="1"/>
    <col min="14613" max="14848" width="9" style="103"/>
    <col min="14849" max="14865" width="4.125" style="103" customWidth="1"/>
    <col min="14866" max="14868" width="4.75" style="103" customWidth="1"/>
    <col min="14869" max="15104" width="9" style="103"/>
    <col min="15105" max="15121" width="4.125" style="103" customWidth="1"/>
    <col min="15122" max="15124" width="4.75" style="103" customWidth="1"/>
    <col min="15125" max="15360" width="9" style="103"/>
    <col min="15361" max="15377" width="4.125" style="103" customWidth="1"/>
    <col min="15378" max="15380" width="4.75" style="103" customWidth="1"/>
    <col min="15381" max="15616" width="9" style="103"/>
    <col min="15617" max="15633" width="4.125" style="103" customWidth="1"/>
    <col min="15634" max="15636" width="4.75" style="103" customWidth="1"/>
    <col min="15637" max="15872" width="9" style="103"/>
    <col min="15873" max="15889" width="4.125" style="103" customWidth="1"/>
    <col min="15890" max="15892" width="4.75" style="103" customWidth="1"/>
    <col min="15893" max="16128" width="9" style="103"/>
    <col min="16129" max="16145" width="4.125" style="103" customWidth="1"/>
    <col min="16146" max="16148" width="4.75" style="103" customWidth="1"/>
    <col min="16149" max="16384" width="9" style="103"/>
  </cols>
  <sheetData>
    <row r="1" spans="1:20" ht="14.25">
      <c r="A1" s="123" t="s">
        <v>603</v>
      </c>
      <c r="B1" s="299"/>
    </row>
    <row r="2" spans="1:20">
      <c r="A2" s="125"/>
    </row>
    <row r="3" spans="1:20">
      <c r="T3" s="252" t="s">
        <v>604</v>
      </c>
    </row>
    <row r="4" spans="1:20">
      <c r="T4" s="252" t="s">
        <v>605</v>
      </c>
    </row>
    <row r="7" spans="1:20">
      <c r="A7" s="125" t="s">
        <v>606</v>
      </c>
    </row>
    <row r="10" spans="1:20">
      <c r="N10" s="125" t="s">
        <v>607</v>
      </c>
    </row>
    <row r="11" spans="1:20">
      <c r="N11" s="125" t="s">
        <v>608</v>
      </c>
    </row>
    <row r="12" spans="1:20">
      <c r="N12" s="125" t="s">
        <v>609</v>
      </c>
    </row>
    <row r="17" spans="1:20">
      <c r="A17" s="1508" t="s">
        <v>610</v>
      </c>
      <c r="B17" s="1508"/>
      <c r="C17" s="1508"/>
      <c r="D17" s="1508"/>
      <c r="E17" s="1508"/>
      <c r="F17" s="1508"/>
      <c r="G17" s="1508"/>
      <c r="H17" s="1508"/>
      <c r="I17" s="1508"/>
      <c r="J17" s="1508"/>
      <c r="K17" s="1508"/>
      <c r="L17" s="1508"/>
      <c r="M17" s="1508"/>
      <c r="N17" s="1508"/>
      <c r="O17" s="1508"/>
      <c r="P17" s="1508"/>
      <c r="Q17" s="1508"/>
      <c r="R17" s="1508"/>
      <c r="S17" s="1508"/>
      <c r="T17" s="1508"/>
    </row>
    <row r="23" spans="1:20">
      <c r="B23" s="1509" t="s">
        <v>611</v>
      </c>
      <c r="C23" s="1509"/>
      <c r="D23" s="1509"/>
      <c r="E23" s="1509"/>
      <c r="F23" s="1509"/>
      <c r="G23" s="1509"/>
      <c r="H23" s="1509"/>
      <c r="I23" s="1509"/>
      <c r="J23" s="1509"/>
      <c r="K23" s="1509"/>
      <c r="L23" s="1509"/>
      <c r="M23" s="103" t="s">
        <v>612</v>
      </c>
    </row>
    <row r="24" spans="1:20">
      <c r="B24" s="104" t="s">
        <v>627</v>
      </c>
      <c r="C24" s="104"/>
      <c r="D24" s="104"/>
      <c r="E24" s="104"/>
      <c r="F24" s="104"/>
      <c r="G24" s="104"/>
      <c r="H24" s="104"/>
      <c r="I24" s="104"/>
      <c r="J24" s="104"/>
      <c r="K24" s="104"/>
      <c r="L24" s="104"/>
      <c r="M24" s="104"/>
      <c r="N24" s="104"/>
      <c r="O24" s="104"/>
      <c r="P24" s="104"/>
    </row>
    <row r="25" spans="1:20">
      <c r="B25" s="1510" t="s">
        <v>614</v>
      </c>
      <c r="C25" s="1510"/>
      <c r="D25" s="1510"/>
      <c r="E25" s="1510"/>
      <c r="F25" s="1510"/>
      <c r="G25" s="1510"/>
      <c r="H25" s="1510"/>
      <c r="I25" s="1510"/>
      <c r="J25" s="1510"/>
      <c r="K25" s="1510"/>
      <c r="L25" s="1510"/>
      <c r="M25" s="1510"/>
      <c r="N25" s="1510"/>
      <c r="O25" s="1510"/>
      <c r="P25" s="1510"/>
      <c r="Q25" s="1510"/>
      <c r="R25" s="1510"/>
    </row>
    <row r="26" spans="1:20">
      <c r="B26" s="125"/>
    </row>
    <row r="29" spans="1:20">
      <c r="B29" s="125" t="s">
        <v>615</v>
      </c>
    </row>
    <row r="30" spans="1:20">
      <c r="B30" s="125" t="s">
        <v>616</v>
      </c>
      <c r="C30" s="103" t="s">
        <v>617</v>
      </c>
    </row>
    <row r="31" spans="1:20">
      <c r="B31" s="125"/>
    </row>
    <row r="32" spans="1:20">
      <c r="B32" s="125"/>
    </row>
    <row r="33" spans="2:19">
      <c r="B33" s="125"/>
      <c r="O33" s="253" t="s">
        <v>618</v>
      </c>
      <c r="P33" s="1511"/>
      <c r="Q33" s="1511"/>
      <c r="R33" s="1511"/>
      <c r="S33" s="103" t="s">
        <v>619</v>
      </c>
    </row>
    <row r="36" spans="2:19">
      <c r="B36" s="125" t="s">
        <v>620</v>
      </c>
    </row>
    <row r="37" spans="2:19">
      <c r="B37" s="125"/>
      <c r="C37" s="103" t="s">
        <v>621</v>
      </c>
    </row>
    <row r="38" spans="2:19">
      <c r="B38" s="125"/>
    </row>
    <row r="39" spans="2:19">
      <c r="B39" s="125"/>
    </row>
    <row r="40" spans="2:19">
      <c r="O40" s="253" t="s">
        <v>618</v>
      </c>
      <c r="P40" s="1511"/>
      <c r="Q40" s="1511"/>
      <c r="R40" s="1511"/>
      <c r="S40" s="254" t="s">
        <v>619</v>
      </c>
    </row>
    <row r="43" spans="2:19">
      <c r="B43" s="125"/>
    </row>
    <row r="44" spans="2:19">
      <c r="B44" s="126" t="s">
        <v>622</v>
      </c>
    </row>
    <row r="45" spans="2:19">
      <c r="B45" s="126" t="s">
        <v>623</v>
      </c>
    </row>
    <row r="46" spans="2:19">
      <c r="B46" s="126" t="s">
        <v>624</v>
      </c>
    </row>
    <row r="47" spans="2:19">
      <c r="B47" s="125" t="s">
        <v>616</v>
      </c>
    </row>
    <row r="49" spans="2:2">
      <c r="B49" s="21"/>
    </row>
    <row r="50" spans="2:2">
      <c r="B50" s="21"/>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6">
    <tabColor theme="0" tint="-0.14999847407452621"/>
    <pageSetUpPr fitToPage="1"/>
  </sheetPr>
  <dimension ref="A1:AA50"/>
  <sheetViews>
    <sheetView view="pageBreakPreview" topLeftCell="A40"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298"/>
      <c r="AA1" s="1" t="s">
        <v>183</v>
      </c>
    </row>
    <row r="2" spans="1:27" ht="9" customHeight="1"/>
    <row r="3" spans="1:27" ht="18.75" customHeight="1">
      <c r="A3" s="901" t="s">
        <v>628</v>
      </c>
      <c r="B3" s="901"/>
      <c r="C3" s="901"/>
      <c r="D3" s="901"/>
      <c r="E3" s="901"/>
      <c r="F3" s="901"/>
      <c r="G3" s="901"/>
      <c r="H3" s="901"/>
      <c r="I3" s="901"/>
      <c r="J3" s="901"/>
      <c r="K3" s="901"/>
      <c r="L3" s="901"/>
      <c r="M3" s="901"/>
      <c r="N3" s="901"/>
      <c r="O3" s="901"/>
      <c r="P3" s="901"/>
      <c r="Q3" s="901"/>
      <c r="R3" s="901"/>
      <c r="S3" s="901"/>
      <c r="T3" s="901"/>
      <c r="U3" s="901"/>
      <c r="V3" s="901"/>
      <c r="W3" s="901"/>
      <c r="X3" s="901"/>
      <c r="Y3" s="901"/>
    </row>
    <row r="4" spans="1:27" ht="9" customHeight="1"/>
    <row r="5" spans="1:27" ht="18.75" customHeight="1">
      <c r="N5" s="73" t="s">
        <v>185</v>
      </c>
    </row>
    <row r="6" spans="1:27" ht="18.75" customHeight="1">
      <c r="N6" s="902"/>
      <c r="O6" s="902"/>
      <c r="P6" s="902"/>
      <c r="Q6" s="902"/>
      <c r="R6" s="902"/>
      <c r="S6" s="902"/>
      <c r="T6" s="902"/>
      <c r="U6" s="902"/>
      <c r="V6" s="902"/>
      <c r="W6" s="902"/>
      <c r="X6" s="902"/>
      <c r="Y6" s="902"/>
    </row>
    <row r="7" spans="1:27" ht="18.75" customHeight="1">
      <c r="N7" s="19"/>
      <c r="O7" s="19"/>
      <c r="P7" s="19"/>
      <c r="Q7" s="19"/>
      <c r="R7" s="19"/>
      <c r="S7" s="19"/>
      <c r="T7" s="19"/>
      <c r="U7" s="19"/>
      <c r="V7" s="19"/>
      <c r="W7" s="19"/>
      <c r="X7" s="19"/>
      <c r="Y7" s="19"/>
    </row>
    <row r="8" spans="1:27" ht="15" customHeight="1">
      <c r="C8" s="1512" t="s">
        <v>629</v>
      </c>
      <c r="D8" s="1512"/>
      <c r="E8" s="1512"/>
      <c r="F8" s="1512"/>
      <c r="G8" s="1512"/>
      <c r="H8" s="1512"/>
      <c r="I8" s="1512"/>
      <c r="J8" s="903"/>
      <c r="K8" s="903"/>
      <c r="L8" s="904" t="s">
        <v>187</v>
      </c>
      <c r="M8" s="904"/>
    </row>
    <row r="9" spans="1:27" ht="15" customHeight="1">
      <c r="C9" s="899" t="s">
        <v>630</v>
      </c>
      <c r="D9" s="899"/>
      <c r="E9" s="899"/>
      <c r="F9" s="899"/>
      <c r="G9" s="899"/>
      <c r="H9" s="899"/>
      <c r="I9" s="899"/>
      <c r="J9" s="899"/>
      <c r="K9" s="899"/>
      <c r="L9" s="899"/>
      <c r="M9" s="899"/>
      <c r="N9" s="899"/>
      <c r="O9" s="899"/>
      <c r="P9" s="899"/>
      <c r="Q9" s="899"/>
      <c r="R9" s="899"/>
      <c r="S9" s="899"/>
      <c r="T9" s="899"/>
      <c r="U9" s="899"/>
      <c r="V9" s="899"/>
      <c r="W9" s="899"/>
      <c r="X9" s="899"/>
    </row>
    <row r="10" spans="1:27" ht="15" customHeight="1">
      <c r="C10" s="899"/>
      <c r="D10" s="899"/>
      <c r="E10" s="899"/>
      <c r="F10" s="899"/>
      <c r="G10" s="899"/>
      <c r="H10" s="899"/>
      <c r="I10" s="899"/>
      <c r="J10" s="899"/>
      <c r="K10" s="899"/>
      <c r="L10" s="899"/>
      <c r="M10" s="899"/>
      <c r="N10" s="899"/>
      <c r="O10" s="899"/>
      <c r="P10" s="899"/>
      <c r="Q10" s="899"/>
      <c r="R10" s="899"/>
      <c r="S10" s="899"/>
      <c r="T10" s="899"/>
      <c r="U10" s="899"/>
      <c r="V10" s="899"/>
      <c r="W10" s="899"/>
      <c r="X10" s="899"/>
    </row>
    <row r="11" spans="1:27" ht="30" customHeight="1"/>
    <row r="12" spans="1:27" ht="15" customHeight="1">
      <c r="C12" s="1" t="s">
        <v>189</v>
      </c>
      <c r="H12" s="73"/>
      <c r="I12" s="73"/>
      <c r="J12" s="73"/>
      <c r="K12" s="73"/>
      <c r="L12" s="73"/>
      <c r="M12" s="73"/>
      <c r="N12" s="73"/>
      <c r="O12" s="73"/>
      <c r="P12" s="73"/>
      <c r="Q12" s="73"/>
      <c r="R12" s="73"/>
      <c r="S12" s="73"/>
      <c r="T12" s="18" t="s">
        <v>190</v>
      </c>
      <c r="U12" s="892">
        <f>IF(AND(J8&gt;=1,J8&lt;8),ROUNDDOWN(E18*P18,0),IF(AND(J8&gt;=8,J8&lt;15),ROUNDDOWN(E21*P21,0),IF(AND(J8&gt;=15,J8&lt;22),ROUNDDOWN(E24*P24,0),0)))</f>
        <v>0</v>
      </c>
      <c r="V12" s="892"/>
      <c r="W12" s="892"/>
      <c r="X12" s="892"/>
      <c r="Y12" s="1" t="s">
        <v>191</v>
      </c>
    </row>
    <row r="13" spans="1:27" ht="15" customHeight="1">
      <c r="D13" s="899" t="s">
        <v>631</v>
      </c>
      <c r="E13" s="899"/>
      <c r="F13" s="899"/>
      <c r="G13" s="899"/>
      <c r="H13" s="899"/>
      <c r="I13" s="899"/>
      <c r="J13" s="899"/>
      <c r="K13" s="899"/>
      <c r="L13" s="899"/>
      <c r="M13" s="899"/>
      <c r="N13" s="899"/>
      <c r="O13" s="899"/>
      <c r="P13" s="899"/>
      <c r="Q13" s="899"/>
      <c r="R13" s="899"/>
      <c r="S13" s="899"/>
      <c r="T13" s="899"/>
      <c r="U13" s="899"/>
      <c r="V13" s="899"/>
      <c r="W13" s="899"/>
      <c r="X13" s="899"/>
      <c r="Y13" s="899"/>
    </row>
    <row r="14" spans="1:27" ht="15" customHeight="1">
      <c r="D14" s="899"/>
      <c r="E14" s="899"/>
      <c r="F14" s="899"/>
      <c r="G14" s="899"/>
      <c r="H14" s="899"/>
      <c r="I14" s="899"/>
      <c r="J14" s="899"/>
      <c r="K14" s="899"/>
      <c r="L14" s="899"/>
      <c r="M14" s="899"/>
      <c r="N14" s="899"/>
      <c r="O14" s="899"/>
      <c r="P14" s="899"/>
      <c r="Q14" s="899"/>
      <c r="R14" s="899"/>
      <c r="S14" s="899"/>
      <c r="T14" s="899"/>
      <c r="U14" s="899"/>
      <c r="V14" s="899"/>
      <c r="W14" s="899"/>
      <c r="X14" s="899"/>
      <c r="Y14" s="899"/>
    </row>
    <row r="15" spans="1:27" ht="15" customHeight="1">
      <c r="D15" s="899"/>
      <c r="E15" s="899"/>
      <c r="F15" s="899"/>
      <c r="G15" s="899"/>
      <c r="H15" s="899"/>
      <c r="I15" s="899"/>
      <c r="J15" s="899"/>
      <c r="K15" s="899"/>
      <c r="L15" s="899"/>
      <c r="M15" s="899"/>
      <c r="N15" s="899"/>
      <c r="O15" s="899"/>
      <c r="P15" s="899"/>
      <c r="Q15" s="899"/>
      <c r="R15" s="899"/>
      <c r="S15" s="899"/>
      <c r="T15" s="899"/>
      <c r="U15" s="899"/>
      <c r="V15" s="899"/>
      <c r="W15" s="899"/>
      <c r="X15" s="899"/>
      <c r="Y15" s="899"/>
    </row>
    <row r="16" spans="1:27" ht="15" customHeight="1">
      <c r="I16" s="19"/>
      <c r="J16" s="19"/>
      <c r="T16" s="18"/>
      <c r="U16" s="247"/>
      <c r="V16" s="247"/>
      <c r="W16" s="247"/>
      <c r="X16" s="247"/>
    </row>
    <row r="17" spans="2:25" ht="18" customHeight="1">
      <c r="B17" s="17"/>
      <c r="D17" s="900" t="s">
        <v>193</v>
      </c>
      <c r="E17" s="900"/>
      <c r="F17" s="900"/>
      <c r="G17" s="900"/>
      <c r="H17" s="900"/>
      <c r="I17" s="900"/>
      <c r="J17" s="900"/>
      <c r="K17" s="900"/>
      <c r="L17" s="900"/>
      <c r="M17" s="900"/>
      <c r="N17" s="900"/>
      <c r="O17" s="900"/>
      <c r="P17" s="900"/>
      <c r="Q17" s="900"/>
      <c r="R17" s="900"/>
      <c r="S17" s="900"/>
      <c r="T17" s="900"/>
      <c r="U17" s="48"/>
      <c r="V17" s="48"/>
      <c r="W17" s="48"/>
      <c r="X17" s="48"/>
    </row>
    <row r="18" spans="2:25" ht="18" customHeight="1">
      <c r="B18" s="905"/>
      <c r="C18" s="906"/>
      <c r="D18" s="18"/>
      <c r="E18" s="907">
        <v>5175</v>
      </c>
      <c r="F18" s="898"/>
      <c r="G18" s="898"/>
      <c r="H18" s="1" t="s">
        <v>194</v>
      </c>
      <c r="J18" s="19" t="s">
        <v>195</v>
      </c>
      <c r="K18" s="19"/>
      <c r="L18" s="893" t="s">
        <v>196</v>
      </c>
      <c r="M18" s="893"/>
      <c r="N18" s="893"/>
      <c r="O18" s="893"/>
      <c r="P18" s="904"/>
      <c r="Q18" s="904"/>
      <c r="R18" s="904" t="s">
        <v>197</v>
      </c>
      <c r="S18" s="904"/>
      <c r="T18" s="18"/>
      <c r="U18" s="48"/>
      <c r="V18" s="48"/>
      <c r="W18" s="48"/>
      <c r="X18" s="48"/>
    </row>
    <row r="19" spans="2:25" ht="9" customHeight="1">
      <c r="B19" s="15"/>
      <c r="C19" s="15"/>
      <c r="D19" s="18"/>
      <c r="E19" s="129"/>
      <c r="F19" s="129"/>
      <c r="G19" s="129"/>
      <c r="K19" s="19"/>
      <c r="M19" s="20"/>
      <c r="N19" s="20"/>
      <c r="O19" s="20"/>
      <c r="P19" s="20"/>
      <c r="Q19" s="129"/>
      <c r="R19" s="129"/>
      <c r="T19" s="18"/>
      <c r="U19" s="48"/>
      <c r="V19" s="48"/>
      <c r="W19" s="48"/>
      <c r="X19" s="48"/>
    </row>
    <row r="20" spans="2:25" ht="18" customHeight="1">
      <c r="B20" s="17"/>
      <c r="D20" s="900" t="s">
        <v>198</v>
      </c>
      <c r="E20" s="900"/>
      <c r="F20" s="900"/>
      <c r="G20" s="900"/>
      <c r="H20" s="900"/>
      <c r="I20" s="900"/>
      <c r="J20" s="900"/>
      <c r="K20" s="900"/>
      <c r="L20" s="900"/>
      <c r="M20" s="900"/>
      <c r="N20" s="900"/>
      <c r="O20" s="900"/>
      <c r="P20" s="900"/>
      <c r="Q20" s="900"/>
      <c r="R20" s="900"/>
      <c r="S20" s="900"/>
      <c r="T20" s="900"/>
      <c r="U20" s="48"/>
      <c r="V20" s="48"/>
      <c r="W20" s="48"/>
      <c r="X20" s="48"/>
    </row>
    <row r="21" spans="2:25" ht="18" customHeight="1">
      <c r="B21" s="905"/>
      <c r="C21" s="906"/>
      <c r="D21" s="18"/>
      <c r="E21" s="908">
        <v>5750</v>
      </c>
      <c r="F21" s="909"/>
      <c r="G21" s="909"/>
      <c r="H21" s="1" t="s">
        <v>194</v>
      </c>
      <c r="J21" s="19" t="s">
        <v>195</v>
      </c>
      <c r="K21" s="19"/>
      <c r="L21" s="893" t="s">
        <v>196</v>
      </c>
      <c r="M21" s="893"/>
      <c r="N21" s="893"/>
      <c r="O21" s="893"/>
      <c r="P21" s="904"/>
      <c r="Q21" s="904"/>
      <c r="R21" s="904" t="s">
        <v>197</v>
      </c>
      <c r="S21" s="904"/>
      <c r="T21" s="18"/>
      <c r="U21" s="48"/>
      <c r="V21" s="48"/>
      <c r="W21" s="48"/>
      <c r="X21" s="48"/>
    </row>
    <row r="22" spans="2:25" ht="9" customHeight="1">
      <c r="B22" s="15"/>
      <c r="C22" s="15"/>
      <c r="D22" s="18"/>
      <c r="E22" s="22"/>
      <c r="F22" s="22"/>
      <c r="G22" s="22"/>
      <c r="K22" s="19"/>
      <c r="M22" s="20"/>
      <c r="N22" s="20"/>
      <c r="O22" s="20"/>
      <c r="P22" s="20"/>
      <c r="Q22" s="22"/>
      <c r="R22" s="22"/>
      <c r="T22" s="18"/>
      <c r="U22" s="48"/>
      <c r="V22" s="48"/>
      <c r="W22" s="48"/>
      <c r="X22" s="48"/>
    </row>
    <row r="23" spans="2:25" ht="18" customHeight="1">
      <c r="B23" s="17"/>
      <c r="D23" s="900" t="s">
        <v>199</v>
      </c>
      <c r="E23" s="900"/>
      <c r="F23" s="900"/>
      <c r="G23" s="900"/>
      <c r="H23" s="900"/>
      <c r="I23" s="900"/>
      <c r="J23" s="900"/>
      <c r="K23" s="900"/>
      <c r="L23" s="900"/>
      <c r="M23" s="900"/>
      <c r="N23" s="900"/>
      <c r="O23" s="900"/>
      <c r="P23" s="900"/>
      <c r="Q23" s="900"/>
      <c r="R23" s="900"/>
      <c r="S23" s="900"/>
      <c r="T23" s="900"/>
      <c r="U23" s="48"/>
      <c r="V23" s="48"/>
      <c r="W23" s="48"/>
      <c r="X23" s="48"/>
    </row>
    <row r="24" spans="2:25" ht="18" customHeight="1">
      <c r="B24" s="905"/>
      <c r="C24" s="906"/>
      <c r="D24" s="18"/>
      <c r="E24" s="908">
        <v>6325</v>
      </c>
      <c r="F24" s="909"/>
      <c r="G24" s="909"/>
      <c r="H24" s="1" t="s">
        <v>194</v>
      </c>
      <c r="J24" s="19" t="s">
        <v>195</v>
      </c>
      <c r="K24" s="19"/>
      <c r="L24" s="893" t="s">
        <v>196</v>
      </c>
      <c r="M24" s="893"/>
      <c r="N24" s="893"/>
      <c r="O24" s="893"/>
      <c r="P24" s="904"/>
      <c r="Q24" s="904"/>
      <c r="R24" s="904" t="s">
        <v>197</v>
      </c>
      <c r="S24" s="904"/>
      <c r="T24" s="18"/>
      <c r="U24" s="48"/>
      <c r="V24" s="48"/>
      <c r="W24" s="48"/>
      <c r="X24" s="48"/>
    </row>
    <row r="25" spans="2:25" ht="30" customHeight="1">
      <c r="B25" s="15"/>
      <c r="C25" s="15"/>
      <c r="D25" s="18"/>
      <c r="E25" s="129"/>
      <c r="F25" s="129"/>
      <c r="G25" s="129"/>
      <c r="K25" s="19"/>
      <c r="M25" s="20"/>
      <c r="N25" s="20"/>
      <c r="O25" s="20"/>
      <c r="P25" s="20"/>
      <c r="Q25" s="129"/>
      <c r="R25" s="129"/>
      <c r="T25" s="18"/>
      <c r="U25" s="48"/>
      <c r="V25" s="48"/>
      <c r="W25" s="48"/>
      <c r="X25" s="48"/>
    </row>
    <row r="26" spans="2:25" ht="9" customHeight="1">
      <c r="B26" s="15"/>
      <c r="C26" s="15"/>
      <c r="D26" s="18"/>
      <c r="E26" s="129"/>
      <c r="F26" s="129"/>
      <c r="G26" s="129"/>
      <c r="K26" s="19"/>
      <c r="M26" s="20"/>
      <c r="N26" s="20"/>
      <c r="O26" s="20"/>
      <c r="P26" s="20"/>
      <c r="Q26" s="129"/>
      <c r="R26" s="129"/>
      <c r="T26" s="18"/>
      <c r="U26" s="48"/>
      <c r="V26" s="48"/>
      <c r="W26" s="48"/>
      <c r="X26" s="48"/>
    </row>
    <row r="27" spans="2:25" s="10" customFormat="1" ht="19.5" customHeight="1">
      <c r="B27" s="1"/>
      <c r="C27" s="1" t="s">
        <v>200</v>
      </c>
      <c r="D27" s="18"/>
      <c r="E27" s="48"/>
      <c r="F27" s="1"/>
      <c r="G27" s="1"/>
      <c r="H27" s="1"/>
      <c r="I27" s="1"/>
      <c r="J27" s="1"/>
      <c r="K27" s="1"/>
      <c r="L27" s="897" t="s">
        <v>201</v>
      </c>
      <c r="M27" s="897"/>
      <c r="N27" s="897"/>
      <c r="O27" s="897"/>
      <c r="P27" s="898">
        <v>298000</v>
      </c>
      <c r="Q27" s="898"/>
      <c r="R27" s="898"/>
      <c r="S27" s="1" t="s">
        <v>194</v>
      </c>
      <c r="T27" s="27" t="s">
        <v>190</v>
      </c>
      <c r="U27" s="892">
        <f>IF(D28="○",P27,0)</f>
        <v>0</v>
      </c>
      <c r="V27" s="892"/>
      <c r="W27" s="892"/>
      <c r="X27" s="892"/>
      <c r="Y27" s="10" t="s">
        <v>191</v>
      </c>
    </row>
    <row r="28" spans="2:25" s="10" customFormat="1" ht="19.5" customHeight="1">
      <c r="C28" s="16"/>
      <c r="D28" s="248"/>
      <c r="E28" s="894"/>
      <c r="F28" s="895"/>
      <c r="G28" s="895"/>
      <c r="H28" s="895"/>
      <c r="I28" s="895"/>
      <c r="J28" s="895"/>
      <c r="K28" s="895"/>
      <c r="L28" s="895"/>
      <c r="M28" s="895"/>
      <c r="N28" s="895"/>
      <c r="O28" s="895"/>
      <c r="P28" s="895"/>
      <c r="Q28" s="895"/>
      <c r="R28" s="895"/>
      <c r="S28" s="895"/>
      <c r="T28" s="27"/>
      <c r="U28" s="247"/>
      <c r="V28" s="247"/>
      <c r="W28" s="247"/>
      <c r="X28" s="247"/>
    </row>
    <row r="29" spans="2:25" s="10" customFormat="1" ht="30" customHeight="1">
      <c r="C29" s="16"/>
      <c r="D29" s="896" t="s">
        <v>202</v>
      </c>
      <c r="E29" s="896"/>
      <c r="F29" s="896"/>
      <c r="G29" s="896"/>
      <c r="H29" s="896"/>
      <c r="I29" s="896"/>
      <c r="J29" s="896"/>
      <c r="K29" s="896"/>
      <c r="L29" s="896"/>
      <c r="M29" s="896"/>
      <c r="N29" s="896"/>
      <c r="O29" s="896"/>
      <c r="P29" s="896"/>
      <c r="Q29" s="896"/>
      <c r="R29" s="896"/>
      <c r="S29" s="896"/>
      <c r="T29" s="27"/>
      <c r="U29" s="247"/>
      <c r="V29" s="247"/>
      <c r="W29" s="247"/>
      <c r="X29" s="247"/>
    </row>
    <row r="30" spans="2:25" ht="9" customHeight="1">
      <c r="B30" s="15"/>
      <c r="C30" s="15"/>
      <c r="D30" s="18"/>
      <c r="E30" s="129"/>
      <c r="F30" s="129"/>
      <c r="G30" s="129"/>
      <c r="K30" s="19"/>
      <c r="M30" s="20"/>
      <c r="N30" s="20"/>
      <c r="O30" s="20"/>
      <c r="P30" s="20"/>
      <c r="Q30" s="129"/>
      <c r="R30" s="129"/>
      <c r="T30" s="18"/>
      <c r="U30" s="48"/>
      <c r="V30" s="48"/>
      <c r="W30" s="48"/>
      <c r="X30" s="48"/>
    </row>
    <row r="31" spans="2:25" s="10" customFormat="1" ht="19.5" customHeight="1">
      <c r="B31" s="1"/>
      <c r="C31" s="1" t="s">
        <v>203</v>
      </c>
      <c r="D31" s="18"/>
      <c r="E31" s="48"/>
      <c r="F31" s="1"/>
      <c r="G31" s="1"/>
      <c r="H31" s="1"/>
      <c r="I31" s="1"/>
      <c r="J31" s="1"/>
      <c r="K31" s="1"/>
      <c r="L31" s="1"/>
      <c r="M31" s="1"/>
      <c r="N31" s="897" t="s">
        <v>201</v>
      </c>
      <c r="O31" s="897"/>
      <c r="P31" s="898">
        <v>725500</v>
      </c>
      <c r="Q31" s="898"/>
      <c r="R31" s="898"/>
      <c r="S31" s="1" t="s">
        <v>194</v>
      </c>
      <c r="T31" s="27" t="s">
        <v>190</v>
      </c>
      <c r="U31" s="892">
        <f>IF(D32="○",P31,0)</f>
        <v>0</v>
      </c>
      <c r="V31" s="892"/>
      <c r="W31" s="892"/>
      <c r="X31" s="892"/>
      <c r="Y31" s="10" t="s">
        <v>191</v>
      </c>
    </row>
    <row r="32" spans="2:25" s="10" customFormat="1" ht="19.5" customHeight="1">
      <c r="C32" s="16"/>
      <c r="D32" s="248"/>
      <c r="E32" s="894"/>
      <c r="F32" s="895"/>
      <c r="G32" s="895"/>
      <c r="H32" s="895"/>
      <c r="I32" s="895"/>
      <c r="J32" s="895"/>
      <c r="K32" s="895"/>
      <c r="L32" s="895"/>
      <c r="M32" s="895"/>
      <c r="N32" s="895"/>
      <c r="O32" s="895"/>
      <c r="P32" s="895"/>
      <c r="Q32" s="895"/>
      <c r="R32" s="895"/>
      <c r="S32" s="895"/>
      <c r="T32" s="27"/>
      <c r="U32" s="247"/>
      <c r="V32" s="247"/>
      <c r="W32" s="247"/>
      <c r="X32" s="247"/>
    </row>
    <row r="33" spans="2:25" s="10" customFormat="1" ht="30" customHeight="1">
      <c r="C33" s="16"/>
      <c r="D33" s="888" t="s">
        <v>204</v>
      </c>
      <c r="E33" s="888"/>
      <c r="F33" s="888"/>
      <c r="G33" s="888"/>
      <c r="H33" s="888"/>
      <c r="I33" s="888"/>
      <c r="J33" s="888"/>
      <c r="K33" s="888"/>
      <c r="L33" s="888"/>
      <c r="M33" s="888"/>
      <c r="N33" s="888"/>
      <c r="O33" s="888"/>
      <c r="P33" s="888"/>
      <c r="Q33" s="888"/>
      <c r="R33" s="888"/>
      <c r="S33" s="888"/>
      <c r="T33" s="27"/>
      <c r="U33" s="247"/>
      <c r="V33" s="247"/>
      <c r="W33" s="247"/>
      <c r="X33" s="247"/>
    </row>
    <row r="34" spans="2:25" ht="9" customHeight="1">
      <c r="B34" s="15"/>
      <c r="C34" s="15"/>
      <c r="D34" s="18"/>
      <c r="E34" s="129"/>
      <c r="F34" s="129"/>
      <c r="G34" s="129"/>
      <c r="K34" s="19"/>
      <c r="M34" s="20"/>
      <c r="N34" s="20"/>
      <c r="O34" s="20"/>
      <c r="P34" s="20"/>
      <c r="Q34" s="129"/>
      <c r="R34" s="129"/>
      <c r="T34" s="18"/>
      <c r="U34" s="48"/>
      <c r="V34" s="48"/>
      <c r="W34" s="48"/>
      <c r="X34" s="48"/>
    </row>
    <row r="35" spans="2:25" s="10" customFormat="1" ht="19.5" customHeight="1">
      <c r="B35" s="1"/>
      <c r="C35" s="1" t="s">
        <v>205</v>
      </c>
      <c r="D35" s="18"/>
      <c r="E35" s="48"/>
      <c r="F35" s="1"/>
      <c r="G35" s="1"/>
      <c r="H35" s="1"/>
      <c r="I35" s="1"/>
      <c r="J35" s="1"/>
      <c r="K35" s="1"/>
      <c r="L35" s="1"/>
      <c r="M35" s="1"/>
      <c r="N35" s="897" t="s">
        <v>201</v>
      </c>
      <c r="O35" s="897"/>
      <c r="P35" s="898">
        <v>104000</v>
      </c>
      <c r="Q35" s="898"/>
      <c r="R35" s="898"/>
      <c r="S35" s="1" t="s">
        <v>194</v>
      </c>
      <c r="T35" s="27" t="s">
        <v>190</v>
      </c>
      <c r="U35" s="892">
        <f>IF(D36="○",P35,0)</f>
        <v>0</v>
      </c>
      <c r="V35" s="892"/>
      <c r="W35" s="892"/>
      <c r="X35" s="892"/>
      <c r="Y35" s="10" t="s">
        <v>191</v>
      </c>
    </row>
    <row r="36" spans="2:25" s="10" customFormat="1" ht="19.5" customHeight="1">
      <c r="C36" s="16"/>
      <c r="D36" s="248"/>
      <c r="E36" s="894"/>
      <c r="F36" s="895"/>
      <c r="G36" s="895"/>
      <c r="H36" s="895"/>
      <c r="I36" s="895"/>
      <c r="J36" s="895"/>
      <c r="K36" s="895"/>
      <c r="L36" s="895"/>
      <c r="M36" s="895"/>
      <c r="N36" s="895"/>
      <c r="O36" s="895"/>
      <c r="P36" s="895"/>
      <c r="Q36" s="895"/>
      <c r="R36" s="895"/>
      <c r="S36" s="895"/>
      <c r="T36" s="27"/>
      <c r="U36" s="247"/>
      <c r="V36" s="247"/>
      <c r="W36" s="247"/>
      <c r="X36" s="247"/>
    </row>
    <row r="37" spans="2:25" s="10" customFormat="1" ht="30" customHeight="1">
      <c r="C37" s="16"/>
      <c r="D37" s="888" t="s">
        <v>206</v>
      </c>
      <c r="E37" s="888"/>
      <c r="F37" s="888"/>
      <c r="G37" s="888"/>
      <c r="H37" s="888"/>
      <c r="I37" s="888"/>
      <c r="J37" s="888"/>
      <c r="K37" s="888"/>
      <c r="L37" s="888"/>
      <c r="M37" s="888"/>
      <c r="N37" s="888"/>
      <c r="O37" s="888"/>
      <c r="P37" s="888"/>
      <c r="Q37" s="888"/>
      <c r="R37" s="888"/>
      <c r="S37" s="888"/>
      <c r="T37" s="27"/>
      <c r="U37" s="247"/>
      <c r="V37" s="247"/>
      <c r="W37" s="247"/>
      <c r="X37" s="247"/>
    </row>
    <row r="38" spans="2:25" ht="9" customHeight="1">
      <c r="B38" s="15"/>
      <c r="C38" s="15"/>
      <c r="D38" s="18"/>
      <c r="E38" s="129"/>
      <c r="F38" s="129"/>
      <c r="G38" s="129"/>
      <c r="K38" s="19"/>
      <c r="M38" s="20"/>
      <c r="N38" s="20"/>
      <c r="O38" s="20"/>
      <c r="P38" s="20"/>
      <c r="Q38" s="129"/>
      <c r="R38" s="129"/>
      <c r="T38" s="18"/>
      <c r="U38" s="48"/>
      <c r="V38" s="48"/>
      <c r="W38" s="48"/>
      <c r="X38" s="48"/>
    </row>
    <row r="39" spans="2:25" s="10" customFormat="1" ht="19.5" customHeight="1">
      <c r="B39" s="1"/>
      <c r="C39" s="1" t="s">
        <v>207</v>
      </c>
      <c r="D39" s="18"/>
      <c r="E39" s="48"/>
      <c r="F39" s="1"/>
      <c r="G39" s="1"/>
      <c r="H39" s="1"/>
      <c r="I39" s="1"/>
      <c r="J39" s="1"/>
      <c r="K39" s="1"/>
      <c r="L39" s="1"/>
      <c r="M39" s="1"/>
      <c r="N39" s="897" t="s">
        <v>201</v>
      </c>
      <c r="O39" s="897"/>
      <c r="P39" s="898">
        <v>187000</v>
      </c>
      <c r="Q39" s="898"/>
      <c r="R39" s="898"/>
      <c r="S39" s="1" t="s">
        <v>194</v>
      </c>
      <c r="T39" s="27" t="s">
        <v>190</v>
      </c>
      <c r="U39" s="892">
        <f>IF(D40="○",P39,0)</f>
        <v>0</v>
      </c>
      <c r="V39" s="892"/>
      <c r="W39" s="892"/>
      <c r="X39" s="892"/>
      <c r="Y39" s="10" t="s">
        <v>191</v>
      </c>
    </row>
    <row r="40" spans="2:25" s="10" customFormat="1" ht="19.5" customHeight="1">
      <c r="C40" s="16"/>
      <c r="D40" s="248"/>
      <c r="E40" s="894"/>
      <c r="F40" s="895"/>
      <c r="G40" s="895"/>
      <c r="H40" s="895"/>
      <c r="I40" s="895"/>
      <c r="J40" s="895"/>
      <c r="K40" s="895"/>
      <c r="L40" s="895"/>
      <c r="M40" s="895"/>
      <c r="N40" s="895"/>
      <c r="O40" s="895"/>
      <c r="P40" s="895"/>
      <c r="Q40" s="895"/>
      <c r="R40" s="895"/>
      <c r="S40" s="895"/>
      <c r="T40" s="27"/>
      <c r="U40" s="247"/>
      <c r="V40" s="247"/>
      <c r="W40" s="247"/>
      <c r="X40" s="247"/>
    </row>
    <row r="41" spans="2:25" s="10" customFormat="1" ht="30" customHeight="1">
      <c r="C41" s="16"/>
      <c r="D41" s="888" t="s">
        <v>208</v>
      </c>
      <c r="E41" s="888"/>
      <c r="F41" s="888"/>
      <c r="G41" s="888"/>
      <c r="H41" s="888"/>
      <c r="I41" s="888"/>
      <c r="J41" s="888"/>
      <c r="K41" s="888"/>
      <c r="L41" s="888"/>
      <c r="M41" s="888"/>
      <c r="N41" s="888"/>
      <c r="O41" s="888"/>
      <c r="P41" s="888"/>
      <c r="Q41" s="888"/>
      <c r="R41" s="888"/>
      <c r="S41" s="888"/>
      <c r="T41" s="27"/>
      <c r="U41" s="247"/>
      <c r="V41" s="247"/>
      <c r="W41" s="247"/>
      <c r="X41" s="247"/>
    </row>
    <row r="42" spans="2:25" s="10" customFormat="1" ht="19.5" customHeight="1">
      <c r="B42" s="1"/>
      <c r="C42" s="1" t="s">
        <v>209</v>
      </c>
      <c r="D42" s="18"/>
      <c r="E42" s="48"/>
      <c r="F42" s="1"/>
      <c r="G42" s="1"/>
      <c r="H42" s="1"/>
      <c r="I42" s="1"/>
      <c r="J42" s="1"/>
      <c r="K42" s="1"/>
      <c r="L42" s="1"/>
      <c r="M42" s="1"/>
      <c r="N42" s="897" t="s">
        <v>210</v>
      </c>
      <c r="O42" s="897"/>
      <c r="P42" s="897"/>
      <c r="Q42" s="910">
        <v>11800</v>
      </c>
      <c r="R42" s="910"/>
      <c r="S42" s="1" t="s">
        <v>194</v>
      </c>
      <c r="T42" s="27" t="s">
        <v>190</v>
      </c>
      <c r="U42" s="892">
        <f>IF(D43="○",Q42*H43,0)</f>
        <v>0</v>
      </c>
      <c r="V42" s="892"/>
      <c r="W42" s="892"/>
      <c r="X42" s="892"/>
      <c r="Y42" s="10" t="s">
        <v>191</v>
      </c>
    </row>
    <row r="43" spans="2:25" s="10" customFormat="1" ht="19.5" customHeight="1">
      <c r="C43" s="16"/>
      <c r="D43" s="248"/>
      <c r="E43" s="885" t="s">
        <v>211</v>
      </c>
      <c r="F43" s="886"/>
      <c r="G43" s="886"/>
      <c r="H43" s="887"/>
      <c r="I43" s="887"/>
      <c r="J43" s="15" t="s">
        <v>212</v>
      </c>
      <c r="K43" s="249"/>
      <c r="L43" s="249"/>
      <c r="M43" s="249"/>
      <c r="N43" s="249"/>
      <c r="O43" s="249"/>
      <c r="P43" s="249"/>
      <c r="Q43" s="249"/>
      <c r="R43" s="249"/>
      <c r="S43" s="249"/>
      <c r="T43" s="27"/>
      <c r="U43" s="247"/>
      <c r="V43" s="247"/>
      <c r="W43" s="247"/>
      <c r="X43" s="247"/>
    </row>
    <row r="44" spans="2:25" s="10" customFormat="1" ht="40.5" customHeight="1">
      <c r="C44" s="16"/>
      <c r="D44" s="888" t="s">
        <v>632</v>
      </c>
      <c r="E44" s="888"/>
      <c r="F44" s="888"/>
      <c r="G44" s="888"/>
      <c r="H44" s="888"/>
      <c r="I44" s="888"/>
      <c r="J44" s="888"/>
      <c r="K44" s="888"/>
      <c r="L44" s="888"/>
      <c r="M44" s="888"/>
      <c r="N44" s="888"/>
      <c r="O44" s="888"/>
      <c r="P44" s="888"/>
      <c r="Q44" s="888"/>
      <c r="R44" s="888"/>
      <c r="S44" s="888"/>
      <c r="T44" s="27"/>
      <c r="U44" s="247"/>
      <c r="V44" s="247"/>
      <c r="W44" s="247"/>
      <c r="X44" s="247"/>
    </row>
    <row r="45" spans="2:25" ht="9" customHeight="1">
      <c r="B45" s="170"/>
      <c r="C45" s="170"/>
      <c r="D45" s="18"/>
      <c r="E45" s="129"/>
      <c r="F45" s="129"/>
      <c r="G45" s="129"/>
      <c r="K45" s="19"/>
      <c r="Q45" s="129"/>
      <c r="R45" s="129"/>
      <c r="T45" s="18"/>
      <c r="U45" s="48"/>
      <c r="V45" s="48"/>
      <c r="W45" s="48"/>
      <c r="X45" s="48"/>
    </row>
    <row r="46" spans="2:25" ht="19.5" customHeight="1">
      <c r="B46" s="21"/>
      <c r="C46" s="21"/>
      <c r="D46" s="21"/>
      <c r="E46" s="21"/>
      <c r="F46" s="21"/>
      <c r="G46" s="21"/>
      <c r="H46" s="21"/>
      <c r="I46" s="21"/>
      <c r="J46" s="21"/>
      <c r="K46" s="21"/>
      <c r="L46" s="21"/>
      <c r="M46" s="21"/>
      <c r="N46" s="21"/>
      <c r="O46" s="21"/>
      <c r="P46" s="889" t="s">
        <v>214</v>
      </c>
      <c r="Q46" s="889"/>
      <c r="R46" s="889"/>
      <c r="S46" s="889"/>
      <c r="T46" s="27" t="s">
        <v>190</v>
      </c>
      <c r="U46" s="890">
        <f>SUM(U12,U27,U31,U35,U39,U42)</f>
        <v>0</v>
      </c>
      <c r="V46" s="891"/>
      <c r="W46" s="891"/>
      <c r="X46" s="891"/>
      <c r="Y46" s="10" t="s">
        <v>191</v>
      </c>
    </row>
    <row r="47" spans="2:25" ht="9" customHeight="1">
      <c r="B47" s="15"/>
      <c r="C47" s="15"/>
      <c r="D47" s="18"/>
      <c r="E47" s="129"/>
      <c r="F47" s="129"/>
      <c r="G47" s="129"/>
      <c r="K47" s="19"/>
      <c r="M47" s="20"/>
      <c r="N47" s="20"/>
      <c r="O47" s="20"/>
      <c r="P47" s="20"/>
      <c r="Q47" s="129"/>
      <c r="R47" s="129"/>
      <c r="T47" s="18"/>
      <c r="U47" s="48"/>
      <c r="V47" s="48"/>
      <c r="W47" s="48"/>
      <c r="X47" s="48"/>
    </row>
    <row r="48" spans="2:25" ht="15.75" customHeight="1">
      <c r="B48" s="188" t="s">
        <v>215</v>
      </c>
      <c r="C48" s="189"/>
      <c r="D48" s="189"/>
      <c r="E48" s="189"/>
      <c r="F48" s="189"/>
      <c r="G48" s="189"/>
      <c r="H48" s="189"/>
      <c r="I48" s="189"/>
      <c r="J48" s="189"/>
      <c r="K48" s="189"/>
      <c r="L48" s="189"/>
      <c r="M48" s="189"/>
      <c r="N48" s="189"/>
      <c r="O48" s="189"/>
      <c r="P48" s="189"/>
      <c r="Q48" s="189"/>
      <c r="R48" s="189"/>
      <c r="S48" s="189"/>
      <c r="T48" s="189"/>
      <c r="U48" s="189"/>
      <c r="V48" s="189"/>
      <c r="W48" s="189"/>
      <c r="X48" s="189"/>
      <c r="Y48" s="189"/>
    </row>
    <row r="49" spans="2:25" ht="11.1" customHeight="1">
      <c r="B49" s="190"/>
      <c r="C49" s="190"/>
      <c r="D49" s="190"/>
      <c r="E49" s="190"/>
      <c r="F49" s="190"/>
      <c r="G49" s="190"/>
      <c r="H49" s="190"/>
      <c r="I49" s="190"/>
      <c r="J49" s="190"/>
      <c r="K49" s="190"/>
      <c r="L49" s="190"/>
      <c r="M49" s="190"/>
      <c r="N49" s="190"/>
      <c r="O49" s="190"/>
      <c r="P49" s="190"/>
      <c r="Q49" s="190"/>
      <c r="R49" s="190"/>
      <c r="S49" s="190"/>
      <c r="T49" s="190"/>
      <c r="U49" s="190"/>
      <c r="V49" s="190"/>
      <c r="W49" s="190"/>
      <c r="X49" s="190"/>
      <c r="Y49" s="190"/>
    </row>
    <row r="50" spans="2:25" ht="11.25" customHeight="1">
      <c r="B50" s="190"/>
      <c r="C50" s="190"/>
      <c r="D50" s="190"/>
      <c r="E50" s="190"/>
      <c r="F50" s="190"/>
      <c r="G50" s="190"/>
      <c r="H50" s="190"/>
      <c r="I50" s="190"/>
      <c r="J50" s="190"/>
      <c r="K50" s="190"/>
      <c r="L50" s="190"/>
      <c r="M50" s="190"/>
      <c r="N50" s="190"/>
      <c r="O50" s="190"/>
      <c r="P50" s="190"/>
      <c r="Q50" s="190"/>
      <c r="R50" s="190"/>
      <c r="S50" s="190"/>
      <c r="T50" s="190"/>
      <c r="U50" s="190"/>
      <c r="V50" s="190"/>
      <c r="W50" s="190"/>
      <c r="X50" s="190"/>
      <c r="Y50" s="190"/>
    </row>
  </sheetData>
  <dataConsolidate/>
  <mergeCells count="54">
    <mergeCell ref="C9:X10"/>
    <mergeCell ref="A3:Y3"/>
    <mergeCell ref="N6:Y6"/>
    <mergeCell ref="C8:I8"/>
    <mergeCell ref="J8:K8"/>
    <mergeCell ref="L8:M8"/>
    <mergeCell ref="U12:X12"/>
    <mergeCell ref="D13:Y15"/>
    <mergeCell ref="D17:T17"/>
    <mergeCell ref="B18:C18"/>
    <mergeCell ref="E18:G18"/>
    <mergeCell ref="L18:O18"/>
    <mergeCell ref="P18:Q18"/>
    <mergeCell ref="R18:S18"/>
    <mergeCell ref="D20:T20"/>
    <mergeCell ref="B21:C21"/>
    <mergeCell ref="E21:G21"/>
    <mergeCell ref="L21:O21"/>
    <mergeCell ref="P21:Q21"/>
    <mergeCell ref="R21:S21"/>
    <mergeCell ref="N31:O31"/>
    <mergeCell ref="P31:R31"/>
    <mergeCell ref="U31:X31"/>
    <mergeCell ref="D23:T23"/>
    <mergeCell ref="B24:C24"/>
    <mergeCell ref="E24:G24"/>
    <mergeCell ref="L24:O24"/>
    <mergeCell ref="P24:Q24"/>
    <mergeCell ref="R24:S24"/>
    <mergeCell ref="L27:O27"/>
    <mergeCell ref="P27:R27"/>
    <mergeCell ref="U27:X27"/>
    <mergeCell ref="E28:S28"/>
    <mergeCell ref="D29:S29"/>
    <mergeCell ref="U39:X39"/>
    <mergeCell ref="E40:S40"/>
    <mergeCell ref="D41:S41"/>
    <mergeCell ref="E32:S32"/>
    <mergeCell ref="D33:S33"/>
    <mergeCell ref="N35:O35"/>
    <mergeCell ref="P35:R35"/>
    <mergeCell ref="U35:X35"/>
    <mergeCell ref="E36:S36"/>
    <mergeCell ref="E43:G43"/>
    <mergeCell ref="H43:I43"/>
    <mergeCell ref="D44:S44"/>
    <mergeCell ref="D37:S37"/>
    <mergeCell ref="N39:O39"/>
    <mergeCell ref="P39:R39"/>
    <mergeCell ref="P46:S46"/>
    <mergeCell ref="U46:X46"/>
    <mergeCell ref="N42:P42"/>
    <mergeCell ref="Q42:R42"/>
    <mergeCell ref="U42:X42"/>
  </mergeCells>
  <phoneticPr fontId="4"/>
  <conditionalFormatting sqref="P18:Q18">
    <cfRule type="expression" dxfId="14" priority="3" stopIfTrue="1">
      <formula>AND($J$8&gt;=1,$J$8&lt;8)</formula>
    </cfRule>
  </conditionalFormatting>
  <conditionalFormatting sqref="P21:Q21">
    <cfRule type="expression" dxfId="13" priority="2" stopIfTrue="1">
      <formula>AND($J$8&gt;=8,$J$8&lt;15)</formula>
    </cfRule>
  </conditionalFormatting>
  <conditionalFormatting sqref="P24:Q24">
    <cfRule type="expression" dxfId="12" priority="1" stopIfTrue="1">
      <formula>AND($J$8&gt;=15,$J$8&lt;22)</formula>
    </cfRule>
  </conditionalFormatting>
  <dataValidations count="1">
    <dataValidation type="list" allowBlank="1" showInputMessage="1" showErrorMessage="1" sqref="D28 IZ28 SV28 ACR28 AMN28 AWJ28 BGF28 BQB28 BZX28 CJT28 CTP28 DDL28 DNH28 DXD28 EGZ28 EQV28 FAR28 FKN28 FUJ28 GEF28 GOB28 GXX28 HHT28 HRP28 IBL28 ILH28 IVD28 JEZ28 JOV28 JYR28 KIN28 KSJ28 LCF28 LMB28 LVX28 MFT28 MPP28 MZL28 NJH28 NTD28 OCZ28 OMV28 OWR28 PGN28 PQJ28 QAF28 QKB28 QTX28 RDT28 RNP28 RXL28 SHH28 SRD28 TAZ28 TKV28 TUR28 UEN28 UOJ28 UYF28 VIB28 VRX28 WBT28 WLP28 WVL28 D65567 IZ65567 SV65567 ACR65567 AMN65567 AWJ65567 BGF65567 BQB65567 BZX65567 CJT65567 CTP65567 DDL65567 DNH65567 DXD65567 EGZ65567 EQV65567 FAR65567 FKN65567 FUJ65567 GEF65567 GOB65567 GXX65567 HHT65567 HRP65567 IBL65567 ILH65567 IVD65567 JEZ65567 JOV65567 JYR65567 KIN65567 KSJ65567 LCF65567 LMB65567 LVX65567 MFT65567 MPP65567 MZL65567 NJH65567 NTD65567 OCZ65567 OMV65567 OWR65567 PGN65567 PQJ65567 QAF65567 QKB65567 QTX65567 RDT65567 RNP65567 RXL65567 SHH65567 SRD65567 TAZ65567 TKV65567 TUR65567 UEN65567 UOJ65567 UYF65567 VIB65567 VRX65567 WBT65567 WLP65567 WVL65567 D131103 IZ131103 SV131103 ACR131103 AMN131103 AWJ131103 BGF131103 BQB131103 BZX131103 CJT131103 CTP131103 DDL131103 DNH131103 DXD131103 EGZ131103 EQV131103 FAR131103 FKN131103 FUJ131103 GEF131103 GOB131103 GXX131103 HHT131103 HRP131103 IBL131103 ILH131103 IVD131103 JEZ131103 JOV131103 JYR131103 KIN131103 KSJ131103 LCF131103 LMB131103 LVX131103 MFT131103 MPP131103 MZL131103 NJH131103 NTD131103 OCZ131103 OMV131103 OWR131103 PGN131103 PQJ131103 QAF131103 QKB131103 QTX131103 RDT131103 RNP131103 RXL131103 SHH131103 SRD131103 TAZ131103 TKV131103 TUR131103 UEN131103 UOJ131103 UYF131103 VIB131103 VRX131103 WBT131103 WLP131103 WVL131103 D196639 IZ196639 SV196639 ACR196639 AMN196639 AWJ196639 BGF196639 BQB196639 BZX196639 CJT196639 CTP196639 DDL196639 DNH196639 DXD196639 EGZ196639 EQV196639 FAR196639 FKN196639 FUJ196639 GEF196639 GOB196639 GXX196639 HHT196639 HRP196639 IBL196639 ILH196639 IVD196639 JEZ196639 JOV196639 JYR196639 KIN196639 KSJ196639 LCF196639 LMB196639 LVX196639 MFT196639 MPP196639 MZL196639 NJH196639 NTD196639 OCZ196639 OMV196639 OWR196639 PGN196639 PQJ196639 QAF196639 QKB196639 QTX196639 RDT196639 RNP196639 RXL196639 SHH196639 SRD196639 TAZ196639 TKV196639 TUR196639 UEN196639 UOJ196639 UYF196639 VIB196639 VRX196639 WBT196639 WLP196639 WVL196639 D262175 IZ262175 SV262175 ACR262175 AMN262175 AWJ262175 BGF262175 BQB262175 BZX262175 CJT262175 CTP262175 DDL262175 DNH262175 DXD262175 EGZ262175 EQV262175 FAR262175 FKN262175 FUJ262175 GEF262175 GOB262175 GXX262175 HHT262175 HRP262175 IBL262175 ILH262175 IVD262175 JEZ262175 JOV262175 JYR262175 KIN262175 KSJ262175 LCF262175 LMB262175 LVX262175 MFT262175 MPP262175 MZL262175 NJH262175 NTD262175 OCZ262175 OMV262175 OWR262175 PGN262175 PQJ262175 QAF262175 QKB262175 QTX262175 RDT262175 RNP262175 RXL262175 SHH262175 SRD262175 TAZ262175 TKV262175 TUR262175 UEN262175 UOJ262175 UYF262175 VIB262175 VRX262175 WBT262175 WLP262175 WVL262175 D327711 IZ327711 SV327711 ACR327711 AMN327711 AWJ327711 BGF327711 BQB327711 BZX327711 CJT327711 CTP327711 DDL327711 DNH327711 DXD327711 EGZ327711 EQV327711 FAR327711 FKN327711 FUJ327711 GEF327711 GOB327711 GXX327711 HHT327711 HRP327711 IBL327711 ILH327711 IVD327711 JEZ327711 JOV327711 JYR327711 KIN327711 KSJ327711 LCF327711 LMB327711 LVX327711 MFT327711 MPP327711 MZL327711 NJH327711 NTD327711 OCZ327711 OMV327711 OWR327711 PGN327711 PQJ327711 QAF327711 QKB327711 QTX327711 RDT327711 RNP327711 RXL327711 SHH327711 SRD327711 TAZ327711 TKV327711 TUR327711 UEN327711 UOJ327711 UYF327711 VIB327711 VRX327711 WBT327711 WLP327711 WVL327711 D393247 IZ393247 SV393247 ACR393247 AMN393247 AWJ393247 BGF393247 BQB393247 BZX393247 CJT393247 CTP393247 DDL393247 DNH393247 DXD393247 EGZ393247 EQV393247 FAR393247 FKN393247 FUJ393247 GEF393247 GOB393247 GXX393247 HHT393247 HRP393247 IBL393247 ILH393247 IVD393247 JEZ393247 JOV393247 JYR393247 KIN393247 KSJ393247 LCF393247 LMB393247 LVX393247 MFT393247 MPP393247 MZL393247 NJH393247 NTD393247 OCZ393247 OMV393247 OWR393247 PGN393247 PQJ393247 QAF393247 QKB393247 QTX393247 RDT393247 RNP393247 RXL393247 SHH393247 SRD393247 TAZ393247 TKV393247 TUR393247 UEN393247 UOJ393247 UYF393247 VIB393247 VRX393247 WBT393247 WLP393247 WVL393247 D458783 IZ458783 SV458783 ACR458783 AMN458783 AWJ458783 BGF458783 BQB458783 BZX458783 CJT458783 CTP458783 DDL458783 DNH458783 DXD458783 EGZ458783 EQV458783 FAR458783 FKN458783 FUJ458783 GEF458783 GOB458783 GXX458783 HHT458783 HRP458783 IBL458783 ILH458783 IVD458783 JEZ458783 JOV458783 JYR458783 KIN458783 KSJ458783 LCF458783 LMB458783 LVX458783 MFT458783 MPP458783 MZL458783 NJH458783 NTD458783 OCZ458783 OMV458783 OWR458783 PGN458783 PQJ458783 QAF458783 QKB458783 QTX458783 RDT458783 RNP458783 RXL458783 SHH458783 SRD458783 TAZ458783 TKV458783 TUR458783 UEN458783 UOJ458783 UYF458783 VIB458783 VRX458783 WBT458783 WLP458783 WVL458783 D524319 IZ524319 SV524319 ACR524319 AMN524319 AWJ524319 BGF524319 BQB524319 BZX524319 CJT524319 CTP524319 DDL524319 DNH524319 DXD524319 EGZ524319 EQV524319 FAR524319 FKN524319 FUJ524319 GEF524319 GOB524319 GXX524319 HHT524319 HRP524319 IBL524319 ILH524319 IVD524319 JEZ524319 JOV524319 JYR524319 KIN524319 KSJ524319 LCF524319 LMB524319 LVX524319 MFT524319 MPP524319 MZL524319 NJH524319 NTD524319 OCZ524319 OMV524319 OWR524319 PGN524319 PQJ524319 QAF524319 QKB524319 QTX524319 RDT524319 RNP524319 RXL524319 SHH524319 SRD524319 TAZ524319 TKV524319 TUR524319 UEN524319 UOJ524319 UYF524319 VIB524319 VRX524319 WBT524319 WLP524319 WVL524319 D589855 IZ589855 SV589855 ACR589855 AMN589855 AWJ589855 BGF589855 BQB589855 BZX589855 CJT589855 CTP589855 DDL589855 DNH589855 DXD589855 EGZ589855 EQV589855 FAR589855 FKN589855 FUJ589855 GEF589855 GOB589855 GXX589855 HHT589855 HRP589855 IBL589855 ILH589855 IVD589855 JEZ589855 JOV589855 JYR589855 KIN589855 KSJ589855 LCF589855 LMB589855 LVX589855 MFT589855 MPP589855 MZL589855 NJH589855 NTD589855 OCZ589855 OMV589855 OWR589855 PGN589855 PQJ589855 QAF589855 QKB589855 QTX589855 RDT589855 RNP589855 RXL589855 SHH589855 SRD589855 TAZ589855 TKV589855 TUR589855 UEN589855 UOJ589855 UYF589855 VIB589855 VRX589855 WBT589855 WLP589855 WVL589855 D655391 IZ655391 SV655391 ACR655391 AMN655391 AWJ655391 BGF655391 BQB655391 BZX655391 CJT655391 CTP655391 DDL655391 DNH655391 DXD655391 EGZ655391 EQV655391 FAR655391 FKN655391 FUJ655391 GEF655391 GOB655391 GXX655391 HHT655391 HRP655391 IBL655391 ILH655391 IVD655391 JEZ655391 JOV655391 JYR655391 KIN655391 KSJ655391 LCF655391 LMB655391 LVX655391 MFT655391 MPP655391 MZL655391 NJH655391 NTD655391 OCZ655391 OMV655391 OWR655391 PGN655391 PQJ655391 QAF655391 QKB655391 QTX655391 RDT655391 RNP655391 RXL655391 SHH655391 SRD655391 TAZ655391 TKV655391 TUR655391 UEN655391 UOJ655391 UYF655391 VIB655391 VRX655391 WBT655391 WLP655391 WVL655391 D720927 IZ720927 SV720927 ACR720927 AMN720927 AWJ720927 BGF720927 BQB720927 BZX720927 CJT720927 CTP720927 DDL720927 DNH720927 DXD720927 EGZ720927 EQV720927 FAR720927 FKN720927 FUJ720927 GEF720927 GOB720927 GXX720927 HHT720927 HRP720927 IBL720927 ILH720927 IVD720927 JEZ720927 JOV720927 JYR720927 KIN720927 KSJ720927 LCF720927 LMB720927 LVX720927 MFT720927 MPP720927 MZL720927 NJH720927 NTD720927 OCZ720927 OMV720927 OWR720927 PGN720927 PQJ720927 QAF720927 QKB720927 QTX720927 RDT720927 RNP720927 RXL720927 SHH720927 SRD720927 TAZ720927 TKV720927 TUR720927 UEN720927 UOJ720927 UYF720927 VIB720927 VRX720927 WBT720927 WLP720927 WVL720927 D786463 IZ786463 SV786463 ACR786463 AMN786463 AWJ786463 BGF786463 BQB786463 BZX786463 CJT786463 CTP786463 DDL786463 DNH786463 DXD786463 EGZ786463 EQV786463 FAR786463 FKN786463 FUJ786463 GEF786463 GOB786463 GXX786463 HHT786463 HRP786463 IBL786463 ILH786463 IVD786463 JEZ786463 JOV786463 JYR786463 KIN786463 KSJ786463 LCF786463 LMB786463 LVX786463 MFT786463 MPP786463 MZL786463 NJH786463 NTD786463 OCZ786463 OMV786463 OWR786463 PGN786463 PQJ786463 QAF786463 QKB786463 QTX786463 RDT786463 RNP786463 RXL786463 SHH786463 SRD786463 TAZ786463 TKV786463 TUR786463 UEN786463 UOJ786463 UYF786463 VIB786463 VRX786463 WBT786463 WLP786463 WVL786463 D851999 IZ851999 SV851999 ACR851999 AMN851999 AWJ851999 BGF851999 BQB851999 BZX851999 CJT851999 CTP851999 DDL851999 DNH851999 DXD851999 EGZ851999 EQV851999 FAR851999 FKN851999 FUJ851999 GEF851999 GOB851999 GXX851999 HHT851999 HRP851999 IBL851999 ILH851999 IVD851999 JEZ851999 JOV851999 JYR851999 KIN851999 KSJ851999 LCF851999 LMB851999 LVX851999 MFT851999 MPP851999 MZL851999 NJH851999 NTD851999 OCZ851999 OMV851999 OWR851999 PGN851999 PQJ851999 QAF851999 QKB851999 QTX851999 RDT851999 RNP851999 RXL851999 SHH851999 SRD851999 TAZ851999 TKV851999 TUR851999 UEN851999 UOJ851999 UYF851999 VIB851999 VRX851999 WBT851999 WLP851999 WVL851999 D917535 IZ917535 SV917535 ACR917535 AMN917535 AWJ917535 BGF917535 BQB917535 BZX917535 CJT917535 CTP917535 DDL917535 DNH917535 DXD917535 EGZ917535 EQV917535 FAR917535 FKN917535 FUJ917535 GEF917535 GOB917535 GXX917535 HHT917535 HRP917535 IBL917535 ILH917535 IVD917535 JEZ917535 JOV917535 JYR917535 KIN917535 KSJ917535 LCF917535 LMB917535 LVX917535 MFT917535 MPP917535 MZL917535 NJH917535 NTD917535 OCZ917535 OMV917535 OWR917535 PGN917535 PQJ917535 QAF917535 QKB917535 QTX917535 RDT917535 RNP917535 RXL917535 SHH917535 SRD917535 TAZ917535 TKV917535 TUR917535 UEN917535 UOJ917535 UYF917535 VIB917535 VRX917535 WBT917535 WLP917535 WVL917535 D983071 IZ983071 SV983071 ACR983071 AMN983071 AWJ983071 BGF983071 BQB983071 BZX983071 CJT983071 CTP983071 DDL983071 DNH983071 DXD983071 EGZ983071 EQV983071 FAR983071 FKN983071 FUJ983071 GEF983071 GOB983071 GXX983071 HHT983071 HRP983071 IBL983071 ILH983071 IVD983071 JEZ983071 JOV983071 JYR983071 KIN983071 KSJ983071 LCF983071 LMB983071 LVX983071 MFT983071 MPP983071 MZL983071 NJH983071 NTD983071 OCZ983071 OMV983071 OWR983071 PGN983071 PQJ983071 QAF983071 QKB983071 QTX983071 RDT983071 RNP983071 RXL983071 SHH983071 SRD983071 TAZ983071 TKV983071 TUR983071 UEN983071 UOJ983071 UYF983071 VIB983071 VRX983071 WBT983071 WLP983071 WVL983071 D32 IZ32 SV32 ACR32 AMN32 AWJ32 BGF32 BQB32 BZX32 CJT32 CTP32 DDL32 DNH32 DXD32 EGZ32 EQV32 FAR32 FKN32 FUJ32 GEF32 GOB32 GXX32 HHT32 HRP32 IBL32 ILH32 IVD32 JEZ32 JOV32 JYR32 KIN32 KSJ32 LCF32 LMB32 LVX32 MFT32 MPP32 MZL32 NJH32 NTD32 OCZ32 OMV32 OWR32 PGN32 PQJ32 QAF32 QKB32 QTX32 RDT32 RNP32 RXL32 SHH32 SRD32 TAZ32 TKV32 TUR32 UEN32 UOJ32 UYF32 VIB32 VRX32 WBT32 WLP32 WVL32 D65571 IZ65571 SV65571 ACR65571 AMN65571 AWJ65571 BGF65571 BQB65571 BZX65571 CJT65571 CTP65571 DDL65571 DNH65571 DXD65571 EGZ65571 EQV65571 FAR65571 FKN65571 FUJ65571 GEF65571 GOB65571 GXX65571 HHT65571 HRP65571 IBL65571 ILH65571 IVD65571 JEZ65571 JOV65571 JYR65571 KIN65571 KSJ65571 LCF65571 LMB65571 LVX65571 MFT65571 MPP65571 MZL65571 NJH65571 NTD65571 OCZ65571 OMV65571 OWR65571 PGN65571 PQJ65571 QAF65571 QKB65571 QTX65571 RDT65571 RNP65571 RXL65571 SHH65571 SRD65571 TAZ65571 TKV65571 TUR65571 UEN65571 UOJ65571 UYF65571 VIB65571 VRX65571 WBT65571 WLP65571 WVL65571 D131107 IZ131107 SV131107 ACR131107 AMN131107 AWJ131107 BGF131107 BQB131107 BZX131107 CJT131107 CTP131107 DDL131107 DNH131107 DXD131107 EGZ131107 EQV131107 FAR131107 FKN131107 FUJ131107 GEF131107 GOB131107 GXX131107 HHT131107 HRP131107 IBL131107 ILH131107 IVD131107 JEZ131107 JOV131107 JYR131107 KIN131107 KSJ131107 LCF131107 LMB131107 LVX131107 MFT131107 MPP131107 MZL131107 NJH131107 NTD131107 OCZ131107 OMV131107 OWR131107 PGN131107 PQJ131107 QAF131107 QKB131107 QTX131107 RDT131107 RNP131107 RXL131107 SHH131107 SRD131107 TAZ131107 TKV131107 TUR131107 UEN131107 UOJ131107 UYF131107 VIB131107 VRX131107 WBT131107 WLP131107 WVL131107 D196643 IZ196643 SV196643 ACR196643 AMN196643 AWJ196643 BGF196643 BQB196643 BZX196643 CJT196643 CTP196643 DDL196643 DNH196643 DXD196643 EGZ196643 EQV196643 FAR196643 FKN196643 FUJ196643 GEF196643 GOB196643 GXX196643 HHT196643 HRP196643 IBL196643 ILH196643 IVD196643 JEZ196643 JOV196643 JYR196643 KIN196643 KSJ196643 LCF196643 LMB196643 LVX196643 MFT196643 MPP196643 MZL196643 NJH196643 NTD196643 OCZ196643 OMV196643 OWR196643 PGN196643 PQJ196643 QAF196643 QKB196643 QTX196643 RDT196643 RNP196643 RXL196643 SHH196643 SRD196643 TAZ196643 TKV196643 TUR196643 UEN196643 UOJ196643 UYF196643 VIB196643 VRX196643 WBT196643 WLP196643 WVL196643 D262179 IZ262179 SV262179 ACR262179 AMN262179 AWJ262179 BGF262179 BQB262179 BZX262179 CJT262179 CTP262179 DDL262179 DNH262179 DXD262179 EGZ262179 EQV262179 FAR262179 FKN262179 FUJ262179 GEF262179 GOB262179 GXX262179 HHT262179 HRP262179 IBL262179 ILH262179 IVD262179 JEZ262179 JOV262179 JYR262179 KIN262179 KSJ262179 LCF262179 LMB262179 LVX262179 MFT262179 MPP262179 MZL262179 NJH262179 NTD262179 OCZ262179 OMV262179 OWR262179 PGN262179 PQJ262179 QAF262179 QKB262179 QTX262179 RDT262179 RNP262179 RXL262179 SHH262179 SRD262179 TAZ262179 TKV262179 TUR262179 UEN262179 UOJ262179 UYF262179 VIB262179 VRX262179 WBT262179 WLP262179 WVL262179 D327715 IZ327715 SV327715 ACR327715 AMN327715 AWJ327715 BGF327715 BQB327715 BZX327715 CJT327715 CTP327715 DDL327715 DNH327715 DXD327715 EGZ327715 EQV327715 FAR327715 FKN327715 FUJ327715 GEF327715 GOB327715 GXX327715 HHT327715 HRP327715 IBL327715 ILH327715 IVD327715 JEZ327715 JOV327715 JYR327715 KIN327715 KSJ327715 LCF327715 LMB327715 LVX327715 MFT327715 MPP327715 MZL327715 NJH327715 NTD327715 OCZ327715 OMV327715 OWR327715 PGN327715 PQJ327715 QAF327715 QKB327715 QTX327715 RDT327715 RNP327715 RXL327715 SHH327715 SRD327715 TAZ327715 TKV327715 TUR327715 UEN327715 UOJ327715 UYF327715 VIB327715 VRX327715 WBT327715 WLP327715 WVL327715 D393251 IZ393251 SV393251 ACR393251 AMN393251 AWJ393251 BGF393251 BQB393251 BZX393251 CJT393251 CTP393251 DDL393251 DNH393251 DXD393251 EGZ393251 EQV393251 FAR393251 FKN393251 FUJ393251 GEF393251 GOB393251 GXX393251 HHT393251 HRP393251 IBL393251 ILH393251 IVD393251 JEZ393251 JOV393251 JYR393251 KIN393251 KSJ393251 LCF393251 LMB393251 LVX393251 MFT393251 MPP393251 MZL393251 NJH393251 NTD393251 OCZ393251 OMV393251 OWR393251 PGN393251 PQJ393251 QAF393251 QKB393251 QTX393251 RDT393251 RNP393251 RXL393251 SHH393251 SRD393251 TAZ393251 TKV393251 TUR393251 UEN393251 UOJ393251 UYF393251 VIB393251 VRX393251 WBT393251 WLP393251 WVL393251 D458787 IZ458787 SV458787 ACR458787 AMN458787 AWJ458787 BGF458787 BQB458787 BZX458787 CJT458787 CTP458787 DDL458787 DNH458787 DXD458787 EGZ458787 EQV458787 FAR458787 FKN458787 FUJ458787 GEF458787 GOB458787 GXX458787 HHT458787 HRP458787 IBL458787 ILH458787 IVD458787 JEZ458787 JOV458787 JYR458787 KIN458787 KSJ458787 LCF458787 LMB458787 LVX458787 MFT458787 MPP458787 MZL458787 NJH458787 NTD458787 OCZ458787 OMV458787 OWR458787 PGN458787 PQJ458787 QAF458787 QKB458787 QTX458787 RDT458787 RNP458787 RXL458787 SHH458787 SRD458787 TAZ458787 TKV458787 TUR458787 UEN458787 UOJ458787 UYF458787 VIB458787 VRX458787 WBT458787 WLP458787 WVL458787 D524323 IZ524323 SV524323 ACR524323 AMN524323 AWJ524323 BGF524323 BQB524323 BZX524323 CJT524323 CTP524323 DDL524323 DNH524323 DXD524323 EGZ524323 EQV524323 FAR524323 FKN524323 FUJ524323 GEF524323 GOB524323 GXX524323 HHT524323 HRP524323 IBL524323 ILH524323 IVD524323 JEZ524323 JOV524323 JYR524323 KIN524323 KSJ524323 LCF524323 LMB524323 LVX524323 MFT524323 MPP524323 MZL524323 NJH524323 NTD524323 OCZ524323 OMV524323 OWR524323 PGN524323 PQJ524323 QAF524323 QKB524323 QTX524323 RDT524323 RNP524323 RXL524323 SHH524323 SRD524323 TAZ524323 TKV524323 TUR524323 UEN524323 UOJ524323 UYF524323 VIB524323 VRX524323 WBT524323 WLP524323 WVL524323 D589859 IZ589859 SV589859 ACR589859 AMN589859 AWJ589859 BGF589859 BQB589859 BZX589859 CJT589859 CTP589859 DDL589859 DNH589859 DXD589859 EGZ589859 EQV589859 FAR589859 FKN589859 FUJ589859 GEF589859 GOB589859 GXX589859 HHT589859 HRP589859 IBL589859 ILH589859 IVD589859 JEZ589859 JOV589859 JYR589859 KIN589859 KSJ589859 LCF589859 LMB589859 LVX589859 MFT589859 MPP589859 MZL589859 NJH589859 NTD589859 OCZ589859 OMV589859 OWR589859 PGN589859 PQJ589859 QAF589859 QKB589859 QTX589859 RDT589859 RNP589859 RXL589859 SHH589859 SRD589859 TAZ589859 TKV589859 TUR589859 UEN589859 UOJ589859 UYF589859 VIB589859 VRX589859 WBT589859 WLP589859 WVL589859 D655395 IZ655395 SV655395 ACR655395 AMN655395 AWJ655395 BGF655395 BQB655395 BZX655395 CJT655395 CTP655395 DDL655395 DNH655395 DXD655395 EGZ655395 EQV655395 FAR655395 FKN655395 FUJ655395 GEF655395 GOB655395 GXX655395 HHT655395 HRP655395 IBL655395 ILH655395 IVD655395 JEZ655395 JOV655395 JYR655395 KIN655395 KSJ655395 LCF655395 LMB655395 LVX655395 MFT655395 MPP655395 MZL655395 NJH655395 NTD655395 OCZ655395 OMV655395 OWR655395 PGN655395 PQJ655395 QAF655395 QKB655395 QTX655395 RDT655395 RNP655395 RXL655395 SHH655395 SRD655395 TAZ655395 TKV655395 TUR655395 UEN655395 UOJ655395 UYF655395 VIB655395 VRX655395 WBT655395 WLP655395 WVL655395 D720931 IZ720931 SV720931 ACR720931 AMN720931 AWJ720931 BGF720931 BQB720931 BZX720931 CJT720931 CTP720931 DDL720931 DNH720931 DXD720931 EGZ720931 EQV720931 FAR720931 FKN720931 FUJ720931 GEF720931 GOB720931 GXX720931 HHT720931 HRP720931 IBL720931 ILH720931 IVD720931 JEZ720931 JOV720931 JYR720931 KIN720931 KSJ720931 LCF720931 LMB720931 LVX720931 MFT720931 MPP720931 MZL720931 NJH720931 NTD720931 OCZ720931 OMV720931 OWR720931 PGN720931 PQJ720931 QAF720931 QKB720931 QTX720931 RDT720931 RNP720931 RXL720931 SHH720931 SRD720931 TAZ720931 TKV720931 TUR720931 UEN720931 UOJ720931 UYF720931 VIB720931 VRX720931 WBT720931 WLP720931 WVL720931 D786467 IZ786467 SV786467 ACR786467 AMN786467 AWJ786467 BGF786467 BQB786467 BZX786467 CJT786467 CTP786467 DDL786467 DNH786467 DXD786467 EGZ786467 EQV786467 FAR786467 FKN786467 FUJ786467 GEF786467 GOB786467 GXX786467 HHT786467 HRP786467 IBL786467 ILH786467 IVD786467 JEZ786467 JOV786467 JYR786467 KIN786467 KSJ786467 LCF786467 LMB786467 LVX786467 MFT786467 MPP786467 MZL786467 NJH786467 NTD786467 OCZ786467 OMV786467 OWR786467 PGN786467 PQJ786467 QAF786467 QKB786467 QTX786467 RDT786467 RNP786467 RXL786467 SHH786467 SRD786467 TAZ786467 TKV786467 TUR786467 UEN786467 UOJ786467 UYF786467 VIB786467 VRX786467 WBT786467 WLP786467 WVL786467 D852003 IZ852003 SV852003 ACR852003 AMN852003 AWJ852003 BGF852003 BQB852003 BZX852003 CJT852003 CTP852003 DDL852003 DNH852003 DXD852003 EGZ852003 EQV852003 FAR852003 FKN852003 FUJ852003 GEF852003 GOB852003 GXX852003 HHT852003 HRP852003 IBL852003 ILH852003 IVD852003 JEZ852003 JOV852003 JYR852003 KIN852003 KSJ852003 LCF852003 LMB852003 LVX852003 MFT852003 MPP852003 MZL852003 NJH852003 NTD852003 OCZ852003 OMV852003 OWR852003 PGN852003 PQJ852003 QAF852003 QKB852003 QTX852003 RDT852003 RNP852003 RXL852003 SHH852003 SRD852003 TAZ852003 TKV852003 TUR852003 UEN852003 UOJ852003 UYF852003 VIB852003 VRX852003 WBT852003 WLP852003 WVL852003 D917539 IZ917539 SV917539 ACR917539 AMN917539 AWJ917539 BGF917539 BQB917539 BZX917539 CJT917539 CTP917539 DDL917539 DNH917539 DXD917539 EGZ917539 EQV917539 FAR917539 FKN917539 FUJ917539 GEF917539 GOB917539 GXX917539 HHT917539 HRP917539 IBL917539 ILH917539 IVD917539 JEZ917539 JOV917539 JYR917539 KIN917539 KSJ917539 LCF917539 LMB917539 LVX917539 MFT917539 MPP917539 MZL917539 NJH917539 NTD917539 OCZ917539 OMV917539 OWR917539 PGN917539 PQJ917539 QAF917539 QKB917539 QTX917539 RDT917539 RNP917539 RXL917539 SHH917539 SRD917539 TAZ917539 TKV917539 TUR917539 UEN917539 UOJ917539 UYF917539 VIB917539 VRX917539 WBT917539 WLP917539 WVL917539 D983075 IZ983075 SV983075 ACR983075 AMN983075 AWJ983075 BGF983075 BQB983075 BZX983075 CJT983075 CTP983075 DDL983075 DNH983075 DXD983075 EGZ983075 EQV983075 FAR983075 FKN983075 FUJ983075 GEF983075 GOB983075 GXX983075 HHT983075 HRP983075 IBL983075 ILH983075 IVD983075 JEZ983075 JOV983075 JYR983075 KIN983075 KSJ983075 LCF983075 LMB983075 LVX983075 MFT983075 MPP983075 MZL983075 NJH983075 NTD983075 OCZ983075 OMV983075 OWR983075 PGN983075 PQJ983075 QAF983075 QKB983075 QTX983075 RDT983075 RNP983075 RXL983075 SHH983075 SRD983075 TAZ983075 TKV983075 TUR983075 UEN983075 UOJ983075 UYF983075 VIB983075 VRX983075 WBT983075 WLP983075 WVL983075 D36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D65575 IZ65575 SV65575 ACR65575 AMN65575 AWJ65575 BGF65575 BQB65575 BZX65575 CJT65575 CTP65575 DDL65575 DNH65575 DXD65575 EGZ65575 EQV65575 FAR65575 FKN65575 FUJ65575 GEF65575 GOB65575 GXX65575 HHT65575 HRP65575 IBL65575 ILH65575 IVD65575 JEZ65575 JOV65575 JYR65575 KIN65575 KSJ65575 LCF65575 LMB65575 LVX65575 MFT65575 MPP65575 MZL65575 NJH65575 NTD65575 OCZ65575 OMV65575 OWR65575 PGN65575 PQJ65575 QAF65575 QKB65575 QTX65575 RDT65575 RNP65575 RXL65575 SHH65575 SRD65575 TAZ65575 TKV65575 TUR65575 UEN65575 UOJ65575 UYF65575 VIB65575 VRX65575 WBT65575 WLP65575 WVL65575 D131111 IZ131111 SV131111 ACR131111 AMN131111 AWJ131111 BGF131111 BQB131111 BZX131111 CJT131111 CTP131111 DDL131111 DNH131111 DXD131111 EGZ131111 EQV131111 FAR131111 FKN131111 FUJ131111 GEF131111 GOB131111 GXX131111 HHT131111 HRP131111 IBL131111 ILH131111 IVD131111 JEZ131111 JOV131111 JYR131111 KIN131111 KSJ131111 LCF131111 LMB131111 LVX131111 MFT131111 MPP131111 MZL131111 NJH131111 NTD131111 OCZ131111 OMV131111 OWR131111 PGN131111 PQJ131111 QAF131111 QKB131111 QTX131111 RDT131111 RNP131111 RXL131111 SHH131111 SRD131111 TAZ131111 TKV131111 TUR131111 UEN131111 UOJ131111 UYF131111 VIB131111 VRX131111 WBT131111 WLP131111 WVL131111 D196647 IZ196647 SV196647 ACR196647 AMN196647 AWJ196647 BGF196647 BQB196647 BZX196647 CJT196647 CTP196647 DDL196647 DNH196647 DXD196647 EGZ196647 EQV196647 FAR196647 FKN196647 FUJ196647 GEF196647 GOB196647 GXX196647 HHT196647 HRP196647 IBL196647 ILH196647 IVD196647 JEZ196647 JOV196647 JYR196647 KIN196647 KSJ196647 LCF196647 LMB196647 LVX196647 MFT196647 MPP196647 MZL196647 NJH196647 NTD196647 OCZ196647 OMV196647 OWR196647 PGN196647 PQJ196647 QAF196647 QKB196647 QTX196647 RDT196647 RNP196647 RXL196647 SHH196647 SRD196647 TAZ196647 TKV196647 TUR196647 UEN196647 UOJ196647 UYF196647 VIB196647 VRX196647 WBT196647 WLP196647 WVL196647 D262183 IZ262183 SV262183 ACR262183 AMN262183 AWJ262183 BGF262183 BQB262183 BZX262183 CJT262183 CTP262183 DDL262183 DNH262183 DXD262183 EGZ262183 EQV262183 FAR262183 FKN262183 FUJ262183 GEF262183 GOB262183 GXX262183 HHT262183 HRP262183 IBL262183 ILH262183 IVD262183 JEZ262183 JOV262183 JYR262183 KIN262183 KSJ262183 LCF262183 LMB262183 LVX262183 MFT262183 MPP262183 MZL262183 NJH262183 NTD262183 OCZ262183 OMV262183 OWR262183 PGN262183 PQJ262183 QAF262183 QKB262183 QTX262183 RDT262183 RNP262183 RXL262183 SHH262183 SRD262183 TAZ262183 TKV262183 TUR262183 UEN262183 UOJ262183 UYF262183 VIB262183 VRX262183 WBT262183 WLP262183 WVL262183 D327719 IZ327719 SV327719 ACR327719 AMN327719 AWJ327719 BGF327719 BQB327719 BZX327719 CJT327719 CTP327719 DDL327719 DNH327719 DXD327719 EGZ327719 EQV327719 FAR327719 FKN327719 FUJ327719 GEF327719 GOB327719 GXX327719 HHT327719 HRP327719 IBL327719 ILH327719 IVD327719 JEZ327719 JOV327719 JYR327719 KIN327719 KSJ327719 LCF327719 LMB327719 LVX327719 MFT327719 MPP327719 MZL327719 NJH327719 NTD327719 OCZ327719 OMV327719 OWR327719 PGN327719 PQJ327719 QAF327719 QKB327719 QTX327719 RDT327719 RNP327719 RXL327719 SHH327719 SRD327719 TAZ327719 TKV327719 TUR327719 UEN327719 UOJ327719 UYF327719 VIB327719 VRX327719 WBT327719 WLP327719 WVL327719 D393255 IZ393255 SV393255 ACR393255 AMN393255 AWJ393255 BGF393255 BQB393255 BZX393255 CJT393255 CTP393255 DDL393255 DNH393255 DXD393255 EGZ393255 EQV393255 FAR393255 FKN393255 FUJ393255 GEF393255 GOB393255 GXX393255 HHT393255 HRP393255 IBL393255 ILH393255 IVD393255 JEZ393255 JOV393255 JYR393255 KIN393255 KSJ393255 LCF393255 LMB393255 LVX393255 MFT393255 MPP393255 MZL393255 NJH393255 NTD393255 OCZ393255 OMV393255 OWR393255 PGN393255 PQJ393255 QAF393255 QKB393255 QTX393255 RDT393255 RNP393255 RXL393255 SHH393255 SRD393255 TAZ393255 TKV393255 TUR393255 UEN393255 UOJ393255 UYF393255 VIB393255 VRX393255 WBT393255 WLP393255 WVL393255 D458791 IZ458791 SV458791 ACR458791 AMN458791 AWJ458791 BGF458791 BQB458791 BZX458791 CJT458791 CTP458791 DDL458791 DNH458791 DXD458791 EGZ458791 EQV458791 FAR458791 FKN458791 FUJ458791 GEF458791 GOB458791 GXX458791 HHT458791 HRP458791 IBL458791 ILH458791 IVD458791 JEZ458791 JOV458791 JYR458791 KIN458791 KSJ458791 LCF458791 LMB458791 LVX458791 MFT458791 MPP458791 MZL458791 NJH458791 NTD458791 OCZ458791 OMV458791 OWR458791 PGN458791 PQJ458791 QAF458791 QKB458791 QTX458791 RDT458791 RNP458791 RXL458791 SHH458791 SRD458791 TAZ458791 TKV458791 TUR458791 UEN458791 UOJ458791 UYF458791 VIB458791 VRX458791 WBT458791 WLP458791 WVL458791 D524327 IZ524327 SV524327 ACR524327 AMN524327 AWJ524327 BGF524327 BQB524327 BZX524327 CJT524327 CTP524327 DDL524327 DNH524327 DXD524327 EGZ524327 EQV524327 FAR524327 FKN524327 FUJ524327 GEF524327 GOB524327 GXX524327 HHT524327 HRP524327 IBL524327 ILH524327 IVD524327 JEZ524327 JOV524327 JYR524327 KIN524327 KSJ524327 LCF524327 LMB524327 LVX524327 MFT524327 MPP524327 MZL524327 NJH524327 NTD524327 OCZ524327 OMV524327 OWR524327 PGN524327 PQJ524327 QAF524327 QKB524327 QTX524327 RDT524327 RNP524327 RXL524327 SHH524327 SRD524327 TAZ524327 TKV524327 TUR524327 UEN524327 UOJ524327 UYF524327 VIB524327 VRX524327 WBT524327 WLP524327 WVL524327 D589863 IZ589863 SV589863 ACR589863 AMN589863 AWJ589863 BGF589863 BQB589863 BZX589863 CJT589863 CTP589863 DDL589863 DNH589863 DXD589863 EGZ589863 EQV589863 FAR589863 FKN589863 FUJ589863 GEF589863 GOB589863 GXX589863 HHT589863 HRP589863 IBL589863 ILH589863 IVD589863 JEZ589863 JOV589863 JYR589863 KIN589863 KSJ589863 LCF589863 LMB589863 LVX589863 MFT589863 MPP589863 MZL589863 NJH589863 NTD589863 OCZ589863 OMV589863 OWR589863 PGN589863 PQJ589863 QAF589863 QKB589863 QTX589863 RDT589863 RNP589863 RXL589863 SHH589863 SRD589863 TAZ589863 TKV589863 TUR589863 UEN589863 UOJ589863 UYF589863 VIB589863 VRX589863 WBT589863 WLP589863 WVL589863 D655399 IZ655399 SV655399 ACR655399 AMN655399 AWJ655399 BGF655399 BQB655399 BZX655399 CJT655399 CTP655399 DDL655399 DNH655399 DXD655399 EGZ655399 EQV655399 FAR655399 FKN655399 FUJ655399 GEF655399 GOB655399 GXX655399 HHT655399 HRP655399 IBL655399 ILH655399 IVD655399 JEZ655399 JOV655399 JYR655399 KIN655399 KSJ655399 LCF655399 LMB655399 LVX655399 MFT655399 MPP655399 MZL655399 NJH655399 NTD655399 OCZ655399 OMV655399 OWR655399 PGN655399 PQJ655399 QAF655399 QKB655399 QTX655399 RDT655399 RNP655399 RXL655399 SHH655399 SRD655399 TAZ655399 TKV655399 TUR655399 UEN655399 UOJ655399 UYF655399 VIB655399 VRX655399 WBT655399 WLP655399 WVL655399 D720935 IZ720935 SV720935 ACR720935 AMN720935 AWJ720935 BGF720935 BQB720935 BZX720935 CJT720935 CTP720935 DDL720935 DNH720935 DXD720935 EGZ720935 EQV720935 FAR720935 FKN720935 FUJ720935 GEF720935 GOB720935 GXX720935 HHT720935 HRP720935 IBL720935 ILH720935 IVD720935 JEZ720935 JOV720935 JYR720935 KIN720935 KSJ720935 LCF720935 LMB720935 LVX720935 MFT720935 MPP720935 MZL720935 NJH720935 NTD720935 OCZ720935 OMV720935 OWR720935 PGN720935 PQJ720935 QAF720935 QKB720935 QTX720935 RDT720935 RNP720935 RXL720935 SHH720935 SRD720935 TAZ720935 TKV720935 TUR720935 UEN720935 UOJ720935 UYF720935 VIB720935 VRX720935 WBT720935 WLP720935 WVL720935 D786471 IZ786471 SV786471 ACR786471 AMN786471 AWJ786471 BGF786471 BQB786471 BZX786471 CJT786471 CTP786471 DDL786471 DNH786471 DXD786471 EGZ786471 EQV786471 FAR786471 FKN786471 FUJ786471 GEF786471 GOB786471 GXX786471 HHT786471 HRP786471 IBL786471 ILH786471 IVD786471 JEZ786471 JOV786471 JYR786471 KIN786471 KSJ786471 LCF786471 LMB786471 LVX786471 MFT786471 MPP786471 MZL786471 NJH786471 NTD786471 OCZ786471 OMV786471 OWR786471 PGN786471 PQJ786471 QAF786471 QKB786471 QTX786471 RDT786471 RNP786471 RXL786471 SHH786471 SRD786471 TAZ786471 TKV786471 TUR786471 UEN786471 UOJ786471 UYF786471 VIB786471 VRX786471 WBT786471 WLP786471 WVL786471 D852007 IZ852007 SV852007 ACR852007 AMN852007 AWJ852007 BGF852007 BQB852007 BZX852007 CJT852007 CTP852007 DDL852007 DNH852007 DXD852007 EGZ852007 EQV852007 FAR852007 FKN852007 FUJ852007 GEF852007 GOB852007 GXX852007 HHT852007 HRP852007 IBL852007 ILH852007 IVD852007 JEZ852007 JOV852007 JYR852007 KIN852007 KSJ852007 LCF852007 LMB852007 LVX852007 MFT852007 MPP852007 MZL852007 NJH852007 NTD852007 OCZ852007 OMV852007 OWR852007 PGN852007 PQJ852007 QAF852007 QKB852007 QTX852007 RDT852007 RNP852007 RXL852007 SHH852007 SRD852007 TAZ852007 TKV852007 TUR852007 UEN852007 UOJ852007 UYF852007 VIB852007 VRX852007 WBT852007 WLP852007 WVL852007 D917543 IZ917543 SV917543 ACR917543 AMN917543 AWJ917543 BGF917543 BQB917543 BZX917543 CJT917543 CTP917543 DDL917543 DNH917543 DXD917543 EGZ917543 EQV917543 FAR917543 FKN917543 FUJ917543 GEF917543 GOB917543 GXX917543 HHT917543 HRP917543 IBL917543 ILH917543 IVD917543 JEZ917543 JOV917543 JYR917543 KIN917543 KSJ917543 LCF917543 LMB917543 LVX917543 MFT917543 MPP917543 MZL917543 NJH917543 NTD917543 OCZ917543 OMV917543 OWR917543 PGN917543 PQJ917543 QAF917543 QKB917543 QTX917543 RDT917543 RNP917543 RXL917543 SHH917543 SRD917543 TAZ917543 TKV917543 TUR917543 UEN917543 UOJ917543 UYF917543 VIB917543 VRX917543 WBT917543 WLP917543 WVL917543 D983079 IZ983079 SV983079 ACR983079 AMN983079 AWJ983079 BGF983079 BQB983079 BZX983079 CJT983079 CTP983079 DDL983079 DNH983079 DXD983079 EGZ983079 EQV983079 FAR983079 FKN983079 FUJ983079 GEF983079 GOB983079 GXX983079 HHT983079 HRP983079 IBL983079 ILH983079 IVD983079 JEZ983079 JOV983079 JYR983079 KIN983079 KSJ983079 LCF983079 LMB983079 LVX983079 MFT983079 MPP983079 MZL983079 NJH983079 NTD983079 OCZ983079 OMV983079 OWR983079 PGN983079 PQJ983079 QAF983079 QKB983079 QTX983079 RDT983079 RNP983079 RXL983079 SHH983079 SRD983079 TAZ983079 TKV983079 TUR983079 UEN983079 UOJ983079 UYF983079 VIB983079 VRX983079 WBT983079 WLP983079 WVL983079 D40 IZ40 SV40 ACR40 AMN40 AWJ40 BGF40 BQB40 BZX40 CJT40 CTP40 DDL40 DNH40 DXD40 EGZ40 EQV40 FAR40 FKN40 FUJ40 GEF40 GOB40 GXX40 HHT40 HRP40 IBL40 ILH40 IVD40 JEZ40 JOV40 JYR40 KIN40 KSJ40 LCF40 LMB40 LVX40 MFT40 MPP40 MZL40 NJH40 NTD40 OCZ40 OMV40 OWR40 PGN40 PQJ40 QAF40 QKB40 QTX40 RDT40 RNP40 RXL40 SHH40 SRD40 TAZ40 TKV40 TUR40 UEN40 UOJ40 UYF40 VIB40 VRX40 WBT40 WLP40 WVL40 D65579 IZ65579 SV65579 ACR65579 AMN65579 AWJ65579 BGF65579 BQB65579 BZX65579 CJT65579 CTP65579 DDL65579 DNH65579 DXD65579 EGZ65579 EQV65579 FAR65579 FKN65579 FUJ65579 GEF65579 GOB65579 GXX65579 HHT65579 HRP65579 IBL65579 ILH65579 IVD65579 JEZ65579 JOV65579 JYR65579 KIN65579 KSJ65579 LCF65579 LMB65579 LVX65579 MFT65579 MPP65579 MZL65579 NJH65579 NTD65579 OCZ65579 OMV65579 OWR65579 PGN65579 PQJ65579 QAF65579 QKB65579 QTX65579 RDT65579 RNP65579 RXL65579 SHH65579 SRD65579 TAZ65579 TKV65579 TUR65579 UEN65579 UOJ65579 UYF65579 VIB65579 VRX65579 WBT65579 WLP65579 WVL65579 D131115 IZ131115 SV131115 ACR131115 AMN131115 AWJ131115 BGF131115 BQB131115 BZX131115 CJT131115 CTP131115 DDL131115 DNH131115 DXD131115 EGZ131115 EQV131115 FAR131115 FKN131115 FUJ131115 GEF131115 GOB131115 GXX131115 HHT131115 HRP131115 IBL131115 ILH131115 IVD131115 JEZ131115 JOV131115 JYR131115 KIN131115 KSJ131115 LCF131115 LMB131115 LVX131115 MFT131115 MPP131115 MZL131115 NJH131115 NTD131115 OCZ131115 OMV131115 OWR131115 PGN131115 PQJ131115 QAF131115 QKB131115 QTX131115 RDT131115 RNP131115 RXL131115 SHH131115 SRD131115 TAZ131115 TKV131115 TUR131115 UEN131115 UOJ131115 UYF131115 VIB131115 VRX131115 WBT131115 WLP131115 WVL131115 D196651 IZ196651 SV196651 ACR196651 AMN196651 AWJ196651 BGF196651 BQB196651 BZX196651 CJT196651 CTP196651 DDL196651 DNH196651 DXD196651 EGZ196651 EQV196651 FAR196651 FKN196651 FUJ196651 GEF196651 GOB196651 GXX196651 HHT196651 HRP196651 IBL196651 ILH196651 IVD196651 JEZ196651 JOV196651 JYR196651 KIN196651 KSJ196651 LCF196651 LMB196651 LVX196651 MFT196651 MPP196651 MZL196651 NJH196651 NTD196651 OCZ196651 OMV196651 OWR196651 PGN196651 PQJ196651 QAF196651 QKB196651 QTX196651 RDT196651 RNP196651 RXL196651 SHH196651 SRD196651 TAZ196651 TKV196651 TUR196651 UEN196651 UOJ196651 UYF196651 VIB196651 VRX196651 WBT196651 WLP196651 WVL196651 D262187 IZ262187 SV262187 ACR262187 AMN262187 AWJ262187 BGF262187 BQB262187 BZX262187 CJT262187 CTP262187 DDL262187 DNH262187 DXD262187 EGZ262187 EQV262187 FAR262187 FKN262187 FUJ262187 GEF262187 GOB262187 GXX262187 HHT262187 HRP262187 IBL262187 ILH262187 IVD262187 JEZ262187 JOV262187 JYR262187 KIN262187 KSJ262187 LCF262187 LMB262187 LVX262187 MFT262187 MPP262187 MZL262187 NJH262187 NTD262187 OCZ262187 OMV262187 OWR262187 PGN262187 PQJ262187 QAF262187 QKB262187 QTX262187 RDT262187 RNP262187 RXL262187 SHH262187 SRD262187 TAZ262187 TKV262187 TUR262187 UEN262187 UOJ262187 UYF262187 VIB262187 VRX262187 WBT262187 WLP262187 WVL262187 D327723 IZ327723 SV327723 ACR327723 AMN327723 AWJ327723 BGF327723 BQB327723 BZX327723 CJT327723 CTP327723 DDL327723 DNH327723 DXD327723 EGZ327723 EQV327723 FAR327723 FKN327723 FUJ327723 GEF327723 GOB327723 GXX327723 HHT327723 HRP327723 IBL327723 ILH327723 IVD327723 JEZ327723 JOV327723 JYR327723 KIN327723 KSJ327723 LCF327723 LMB327723 LVX327723 MFT327723 MPP327723 MZL327723 NJH327723 NTD327723 OCZ327723 OMV327723 OWR327723 PGN327723 PQJ327723 QAF327723 QKB327723 QTX327723 RDT327723 RNP327723 RXL327723 SHH327723 SRD327723 TAZ327723 TKV327723 TUR327723 UEN327723 UOJ327723 UYF327723 VIB327723 VRX327723 WBT327723 WLP327723 WVL327723 D393259 IZ393259 SV393259 ACR393259 AMN393259 AWJ393259 BGF393259 BQB393259 BZX393259 CJT393259 CTP393259 DDL393259 DNH393259 DXD393259 EGZ393259 EQV393259 FAR393259 FKN393259 FUJ393259 GEF393259 GOB393259 GXX393259 HHT393259 HRP393259 IBL393259 ILH393259 IVD393259 JEZ393259 JOV393259 JYR393259 KIN393259 KSJ393259 LCF393259 LMB393259 LVX393259 MFT393259 MPP393259 MZL393259 NJH393259 NTD393259 OCZ393259 OMV393259 OWR393259 PGN393259 PQJ393259 QAF393259 QKB393259 QTX393259 RDT393259 RNP393259 RXL393259 SHH393259 SRD393259 TAZ393259 TKV393259 TUR393259 UEN393259 UOJ393259 UYF393259 VIB393259 VRX393259 WBT393259 WLP393259 WVL393259 D458795 IZ458795 SV458795 ACR458795 AMN458795 AWJ458795 BGF458795 BQB458795 BZX458795 CJT458795 CTP458795 DDL458795 DNH458795 DXD458795 EGZ458795 EQV458795 FAR458795 FKN458795 FUJ458795 GEF458795 GOB458795 GXX458795 HHT458795 HRP458795 IBL458795 ILH458795 IVD458795 JEZ458795 JOV458795 JYR458795 KIN458795 KSJ458795 LCF458795 LMB458795 LVX458795 MFT458795 MPP458795 MZL458795 NJH458795 NTD458795 OCZ458795 OMV458795 OWR458795 PGN458795 PQJ458795 QAF458795 QKB458795 QTX458795 RDT458795 RNP458795 RXL458795 SHH458795 SRD458795 TAZ458795 TKV458795 TUR458795 UEN458795 UOJ458795 UYF458795 VIB458795 VRX458795 WBT458795 WLP458795 WVL458795 D524331 IZ524331 SV524331 ACR524331 AMN524331 AWJ524331 BGF524331 BQB524331 BZX524331 CJT524331 CTP524331 DDL524331 DNH524331 DXD524331 EGZ524331 EQV524331 FAR524331 FKN524331 FUJ524331 GEF524331 GOB524331 GXX524331 HHT524331 HRP524331 IBL524331 ILH524331 IVD524331 JEZ524331 JOV524331 JYR524331 KIN524331 KSJ524331 LCF524331 LMB524331 LVX524331 MFT524331 MPP524331 MZL524331 NJH524331 NTD524331 OCZ524331 OMV524331 OWR524331 PGN524331 PQJ524331 QAF524331 QKB524331 QTX524331 RDT524331 RNP524331 RXL524331 SHH524331 SRD524331 TAZ524331 TKV524331 TUR524331 UEN524331 UOJ524331 UYF524331 VIB524331 VRX524331 WBT524331 WLP524331 WVL524331 D589867 IZ589867 SV589867 ACR589867 AMN589867 AWJ589867 BGF589867 BQB589867 BZX589867 CJT589867 CTP589867 DDL589867 DNH589867 DXD589867 EGZ589867 EQV589867 FAR589867 FKN589867 FUJ589867 GEF589867 GOB589867 GXX589867 HHT589867 HRP589867 IBL589867 ILH589867 IVD589867 JEZ589867 JOV589867 JYR589867 KIN589867 KSJ589867 LCF589867 LMB589867 LVX589867 MFT589867 MPP589867 MZL589867 NJH589867 NTD589867 OCZ589867 OMV589867 OWR589867 PGN589867 PQJ589867 QAF589867 QKB589867 QTX589867 RDT589867 RNP589867 RXL589867 SHH589867 SRD589867 TAZ589867 TKV589867 TUR589867 UEN589867 UOJ589867 UYF589867 VIB589867 VRX589867 WBT589867 WLP589867 WVL589867 D655403 IZ655403 SV655403 ACR655403 AMN655403 AWJ655403 BGF655403 BQB655403 BZX655403 CJT655403 CTP655403 DDL655403 DNH655403 DXD655403 EGZ655403 EQV655403 FAR655403 FKN655403 FUJ655403 GEF655403 GOB655403 GXX655403 HHT655403 HRP655403 IBL655403 ILH655403 IVD655403 JEZ655403 JOV655403 JYR655403 KIN655403 KSJ655403 LCF655403 LMB655403 LVX655403 MFT655403 MPP655403 MZL655403 NJH655403 NTD655403 OCZ655403 OMV655403 OWR655403 PGN655403 PQJ655403 QAF655403 QKB655403 QTX655403 RDT655403 RNP655403 RXL655403 SHH655403 SRD655403 TAZ655403 TKV655403 TUR655403 UEN655403 UOJ655403 UYF655403 VIB655403 VRX655403 WBT655403 WLP655403 WVL655403 D720939 IZ720939 SV720939 ACR720939 AMN720939 AWJ720939 BGF720939 BQB720939 BZX720939 CJT720939 CTP720939 DDL720939 DNH720939 DXD720939 EGZ720939 EQV720939 FAR720939 FKN720939 FUJ720939 GEF720939 GOB720939 GXX720939 HHT720939 HRP720939 IBL720939 ILH720939 IVD720939 JEZ720939 JOV720939 JYR720939 KIN720939 KSJ720939 LCF720939 LMB720939 LVX720939 MFT720939 MPP720939 MZL720939 NJH720939 NTD720939 OCZ720939 OMV720939 OWR720939 PGN720939 PQJ720939 QAF720939 QKB720939 QTX720939 RDT720939 RNP720939 RXL720939 SHH720939 SRD720939 TAZ720939 TKV720939 TUR720939 UEN720939 UOJ720939 UYF720939 VIB720939 VRX720939 WBT720939 WLP720939 WVL720939 D786475 IZ786475 SV786475 ACR786475 AMN786475 AWJ786475 BGF786475 BQB786475 BZX786475 CJT786475 CTP786475 DDL786475 DNH786475 DXD786475 EGZ786475 EQV786475 FAR786475 FKN786475 FUJ786475 GEF786475 GOB786475 GXX786475 HHT786475 HRP786475 IBL786475 ILH786475 IVD786475 JEZ786475 JOV786475 JYR786475 KIN786475 KSJ786475 LCF786475 LMB786475 LVX786475 MFT786475 MPP786475 MZL786475 NJH786475 NTD786475 OCZ786475 OMV786475 OWR786475 PGN786475 PQJ786475 QAF786475 QKB786475 QTX786475 RDT786475 RNP786475 RXL786475 SHH786475 SRD786475 TAZ786475 TKV786475 TUR786475 UEN786475 UOJ786475 UYF786475 VIB786475 VRX786475 WBT786475 WLP786475 WVL786475 D852011 IZ852011 SV852011 ACR852011 AMN852011 AWJ852011 BGF852011 BQB852011 BZX852011 CJT852011 CTP852011 DDL852011 DNH852011 DXD852011 EGZ852011 EQV852011 FAR852011 FKN852011 FUJ852011 GEF852011 GOB852011 GXX852011 HHT852011 HRP852011 IBL852011 ILH852011 IVD852011 JEZ852011 JOV852011 JYR852011 KIN852011 KSJ852011 LCF852011 LMB852011 LVX852011 MFT852011 MPP852011 MZL852011 NJH852011 NTD852011 OCZ852011 OMV852011 OWR852011 PGN852011 PQJ852011 QAF852011 QKB852011 QTX852011 RDT852011 RNP852011 RXL852011 SHH852011 SRD852011 TAZ852011 TKV852011 TUR852011 UEN852011 UOJ852011 UYF852011 VIB852011 VRX852011 WBT852011 WLP852011 WVL852011 D917547 IZ917547 SV917547 ACR917547 AMN917547 AWJ917547 BGF917547 BQB917547 BZX917547 CJT917547 CTP917547 DDL917547 DNH917547 DXD917547 EGZ917547 EQV917547 FAR917547 FKN917547 FUJ917547 GEF917547 GOB917547 GXX917547 HHT917547 HRP917547 IBL917547 ILH917547 IVD917547 JEZ917547 JOV917547 JYR917547 KIN917547 KSJ917547 LCF917547 LMB917547 LVX917547 MFT917547 MPP917547 MZL917547 NJH917547 NTD917547 OCZ917547 OMV917547 OWR917547 PGN917547 PQJ917547 QAF917547 QKB917547 QTX917547 RDT917547 RNP917547 RXL917547 SHH917547 SRD917547 TAZ917547 TKV917547 TUR917547 UEN917547 UOJ917547 UYF917547 VIB917547 VRX917547 WBT917547 WLP917547 WVL917547 D983083 IZ983083 SV983083 ACR983083 AMN983083 AWJ983083 BGF983083 BQB983083 BZX983083 CJT983083 CTP983083 DDL983083 DNH983083 DXD983083 EGZ983083 EQV983083 FAR983083 FKN983083 FUJ983083 GEF983083 GOB983083 GXX983083 HHT983083 HRP983083 IBL983083 ILH983083 IVD983083 JEZ983083 JOV983083 JYR983083 KIN983083 KSJ983083 LCF983083 LMB983083 LVX983083 MFT983083 MPP983083 MZL983083 NJH983083 NTD983083 OCZ983083 OMV983083 OWR983083 PGN983083 PQJ983083 QAF983083 QKB983083 QTX983083 RDT983083 RNP983083 RXL983083 SHH983083 SRD983083 TAZ983083 TKV983083 TUR983083 UEN983083 UOJ983083 UYF983083 VIB983083 VRX983083 WBT983083 WLP983083 WVL983083 D43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xr:uid="{00000000-0002-0000-1100-000000000000}">
      <formula1>$AA$1:$AA$2</formula1>
    </dataValidation>
  </dataValidations>
  <printOptions horizontalCentered="1"/>
  <pageMargins left="0.39370078740157483" right="0.31496062992125984" top="0.39370078740157483" bottom="0.19685039370078741" header="0.31496062992125984" footer="0.31496062992125984"/>
  <pageSetup paperSize="9" orientation="portrait" blackAndWhite="1"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61"/>
  <dimension ref="A1:AN168"/>
  <sheetViews>
    <sheetView view="pageBreakPreview" topLeftCell="A160"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B1" s="298"/>
      <c r="AA1" s="1" t="s">
        <v>370</v>
      </c>
    </row>
    <row r="2" spans="1:29" ht="9" customHeight="1"/>
    <row r="3" spans="1:29" ht="18.75" customHeight="1">
      <c r="A3" s="901" t="s">
        <v>371</v>
      </c>
      <c r="B3" s="901"/>
      <c r="C3" s="901"/>
      <c r="D3" s="901"/>
      <c r="E3" s="901"/>
      <c r="F3" s="901"/>
      <c r="G3" s="901"/>
      <c r="H3" s="901"/>
      <c r="I3" s="901"/>
      <c r="J3" s="901"/>
      <c r="K3" s="901"/>
      <c r="L3" s="901"/>
      <c r="M3" s="901"/>
      <c r="N3" s="901"/>
      <c r="O3" s="901"/>
      <c r="P3" s="901"/>
      <c r="Q3" s="901"/>
      <c r="R3" s="901"/>
      <c r="S3" s="901"/>
      <c r="T3" s="901"/>
      <c r="U3" s="901"/>
      <c r="V3" s="901"/>
      <c r="W3" s="901"/>
      <c r="X3" s="901"/>
      <c r="Y3" s="901"/>
      <c r="AA3" s="1" t="s">
        <v>183</v>
      </c>
    </row>
    <row r="4" spans="1:29" ht="9" customHeight="1"/>
    <row r="5" spans="1:29" ht="18.75" customHeight="1">
      <c r="L5" s="10"/>
      <c r="N5" s="73" t="s">
        <v>372</v>
      </c>
    </row>
    <row r="6" spans="1:29" ht="18.75" customHeight="1">
      <c r="N6" s="1306"/>
      <c r="O6" s="1306"/>
      <c r="P6" s="1306"/>
      <c r="Q6" s="1306"/>
      <c r="R6" s="1306"/>
      <c r="S6" s="1306"/>
      <c r="T6" s="1306"/>
      <c r="U6" s="1306"/>
      <c r="V6" s="1306"/>
      <c r="W6" s="1306"/>
      <c r="X6" s="1306"/>
      <c r="Y6" s="1306"/>
    </row>
    <row r="7" spans="1:29" ht="18.75" customHeight="1">
      <c r="A7" s="1" t="s">
        <v>373</v>
      </c>
      <c r="I7" s="147"/>
      <c r="J7" s="1" t="s">
        <v>374</v>
      </c>
      <c r="N7" s="19"/>
      <c r="O7" s="19"/>
      <c r="P7" s="19"/>
      <c r="Q7" s="19"/>
      <c r="R7" s="19"/>
      <c r="S7" s="19"/>
      <c r="T7" s="19"/>
      <c r="U7" s="19"/>
      <c r="V7" s="19"/>
      <c r="W7" s="19"/>
      <c r="X7" s="19"/>
      <c r="Y7" s="19"/>
    </row>
    <row r="8" spans="1:29" ht="18.75" customHeight="1">
      <c r="A8" s="1" t="s">
        <v>46</v>
      </c>
      <c r="B8" s="900" t="s">
        <v>375</v>
      </c>
      <c r="C8" s="900"/>
      <c r="D8" s="900"/>
      <c r="E8" s="900"/>
      <c r="F8" s="900"/>
      <c r="G8" s="900"/>
      <c r="H8" s="900"/>
      <c r="I8" s="900"/>
      <c r="J8" s="900"/>
      <c r="K8" s="900"/>
      <c r="L8" s="900"/>
      <c r="M8" s="900"/>
      <c r="N8" s="900"/>
      <c r="O8" s="900"/>
      <c r="P8" s="900"/>
      <c r="Q8" s="900"/>
      <c r="R8" s="900"/>
      <c r="S8" s="900"/>
      <c r="T8" s="900"/>
      <c r="U8" s="900"/>
      <c r="V8" s="900"/>
      <c r="W8" s="900"/>
      <c r="X8" s="900"/>
      <c r="Y8" s="900"/>
    </row>
    <row r="9" spans="1:29" ht="18.75" customHeight="1">
      <c r="B9" s="900"/>
      <c r="C9" s="900"/>
      <c r="D9" s="900"/>
      <c r="E9" s="900"/>
      <c r="F9" s="900"/>
      <c r="G9" s="900"/>
      <c r="H9" s="900"/>
      <c r="I9" s="900"/>
      <c r="J9" s="900"/>
      <c r="K9" s="900"/>
      <c r="L9" s="900"/>
      <c r="M9" s="900"/>
      <c r="N9" s="900"/>
      <c r="O9" s="900"/>
      <c r="P9" s="900"/>
      <c r="Q9" s="900"/>
      <c r="R9" s="900"/>
      <c r="S9" s="900"/>
      <c r="T9" s="900"/>
      <c r="U9" s="900"/>
      <c r="V9" s="900"/>
      <c r="W9" s="900"/>
      <c r="X9" s="900"/>
      <c r="Y9" s="900"/>
    </row>
    <row r="10" spans="1:29" ht="18.75" customHeight="1">
      <c r="N10" s="19"/>
      <c r="O10" s="19"/>
      <c r="P10" s="19"/>
      <c r="Q10" s="19"/>
      <c r="R10" s="19"/>
      <c r="S10" s="19"/>
      <c r="T10" s="19"/>
      <c r="U10" s="19"/>
      <c r="V10" s="19"/>
      <c r="W10" s="19"/>
      <c r="X10" s="19"/>
      <c r="Y10" s="19"/>
    </row>
    <row r="11" spans="1:29" ht="15" customHeight="1">
      <c r="A11" s="1" t="s">
        <v>376</v>
      </c>
    </row>
    <row r="12" spans="1:29" ht="15" customHeight="1">
      <c r="A12" s="1" t="s">
        <v>377</v>
      </c>
      <c r="AC12" s="1" t="s">
        <v>525</v>
      </c>
    </row>
    <row r="13" spans="1:29" ht="15" customHeight="1">
      <c r="B13" s="1283" t="s">
        <v>378</v>
      </c>
      <c r="C13" s="1284"/>
      <c r="D13" s="1284"/>
      <c r="E13" s="1284"/>
      <c r="F13" s="1284"/>
      <c r="G13" s="1284"/>
      <c r="H13" s="1284"/>
      <c r="I13" s="1284"/>
      <c r="J13" s="1284"/>
      <c r="K13" s="1284"/>
      <c r="L13" s="1285"/>
      <c r="M13" s="1289" t="s">
        <v>379</v>
      </c>
      <c r="N13" s="1290"/>
      <c r="O13" s="1290"/>
      <c r="P13" s="1290"/>
      <c r="Q13" s="1290"/>
      <c r="R13" s="1290"/>
      <c r="S13" s="1290"/>
      <c r="T13" s="1290"/>
      <c r="U13" s="1290"/>
      <c r="V13" s="1290"/>
      <c r="W13" s="1290"/>
      <c r="X13" s="1290"/>
      <c r="Y13" s="1291"/>
    </row>
    <row r="14" spans="1:29" ht="15" customHeight="1">
      <c r="B14" s="1286"/>
      <c r="C14" s="1287"/>
      <c r="D14" s="1287"/>
      <c r="E14" s="1287"/>
      <c r="F14" s="1287"/>
      <c r="G14" s="1287"/>
      <c r="H14" s="1287"/>
      <c r="I14" s="1287"/>
      <c r="J14" s="1287"/>
      <c r="K14" s="1287"/>
      <c r="L14" s="1288"/>
      <c r="M14" s="1289" t="s">
        <v>380</v>
      </c>
      <c r="N14" s="1290"/>
      <c r="O14" s="1290"/>
      <c r="P14" s="1291"/>
      <c r="Q14" s="1289" t="s">
        <v>381</v>
      </c>
      <c r="R14" s="1290"/>
      <c r="S14" s="1290"/>
      <c r="T14" s="1291"/>
      <c r="U14" s="1289" t="s">
        <v>382</v>
      </c>
      <c r="V14" s="1290"/>
      <c r="W14" s="1290"/>
      <c r="X14" s="1290"/>
      <c r="Y14" s="1291"/>
    </row>
    <row r="15" spans="1:29" ht="15" customHeight="1">
      <c r="B15" s="74" t="s">
        <v>383</v>
      </c>
      <c r="C15" s="53"/>
      <c r="D15" s="53"/>
      <c r="E15" s="53"/>
      <c r="F15" s="53"/>
      <c r="G15" s="53"/>
      <c r="H15" s="53"/>
      <c r="I15" s="53"/>
      <c r="J15" s="53"/>
      <c r="K15" s="53"/>
      <c r="L15" s="53"/>
      <c r="M15" s="1303"/>
      <c r="N15" s="1304"/>
      <c r="O15" s="1304"/>
      <c r="P15" s="148" t="s">
        <v>384</v>
      </c>
      <c r="Q15" s="1303"/>
      <c r="R15" s="1304"/>
      <c r="S15" s="1304"/>
      <c r="T15" s="23" t="s">
        <v>384</v>
      </c>
      <c r="U15" s="51" t="s">
        <v>385</v>
      </c>
      <c r="V15" s="1305">
        <f>SUM(M15+Q15)</f>
        <v>0</v>
      </c>
      <c r="W15" s="1305"/>
      <c r="X15" s="1305"/>
      <c r="Y15" s="23" t="s">
        <v>386</v>
      </c>
    </row>
    <row r="16" spans="1:29" ht="15" customHeight="1">
      <c r="B16" s="74" t="s">
        <v>387</v>
      </c>
      <c r="C16" s="53"/>
      <c r="D16" s="53"/>
      <c r="E16" s="53"/>
      <c r="F16" s="53"/>
      <c r="G16" s="53"/>
      <c r="H16" s="53"/>
      <c r="I16" s="53"/>
      <c r="J16" s="53"/>
      <c r="K16" s="53"/>
      <c r="L16" s="53"/>
      <c r="M16" s="1303"/>
      <c r="N16" s="1304"/>
      <c r="O16" s="1304"/>
      <c r="P16" s="148" t="s">
        <v>384</v>
      </c>
      <c r="Q16" s="1303"/>
      <c r="R16" s="1304"/>
      <c r="S16" s="1304"/>
      <c r="T16" s="23" t="s">
        <v>384</v>
      </c>
      <c r="U16" s="149"/>
      <c r="V16" s="1305">
        <f>SUM(M16+Q16)</f>
        <v>0</v>
      </c>
      <c r="W16" s="1305"/>
      <c r="X16" s="1305"/>
      <c r="Y16" s="23" t="s">
        <v>386</v>
      </c>
    </row>
    <row r="17" spans="1:25" ht="15" customHeight="1">
      <c r="B17" s="74" t="s">
        <v>388</v>
      </c>
      <c r="C17" s="53"/>
      <c r="D17" s="53"/>
      <c r="E17" s="53"/>
      <c r="F17" s="53"/>
      <c r="G17" s="53"/>
      <c r="H17" s="53"/>
      <c r="I17" s="53"/>
      <c r="J17" s="53"/>
      <c r="K17" s="53"/>
      <c r="L17" s="53"/>
      <c r="M17" s="1307">
        <f>SUM(M15:O16)</f>
        <v>0</v>
      </c>
      <c r="N17" s="1305"/>
      <c r="O17" s="1305"/>
      <c r="P17" s="148" t="s">
        <v>384</v>
      </c>
      <c r="Q17" s="1308">
        <f>SUM(Q15:S16)</f>
        <v>0</v>
      </c>
      <c r="R17" s="1309"/>
      <c r="S17" s="1309"/>
      <c r="T17" s="150" t="s">
        <v>384</v>
      </c>
      <c r="U17" s="151" t="s">
        <v>389</v>
      </c>
      <c r="V17" s="1309">
        <f>SUM(V15:X16)</f>
        <v>0</v>
      </c>
      <c r="W17" s="1309"/>
      <c r="X17" s="1309"/>
      <c r="Y17" s="23" t="s">
        <v>386</v>
      </c>
    </row>
    <row r="18" spans="1:25" ht="12" customHeight="1">
      <c r="B18" s="73" t="s">
        <v>390</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1220" t="s">
        <v>391</v>
      </c>
      <c r="C19" s="1259"/>
      <c r="D19" s="1259"/>
      <c r="E19" s="1259"/>
      <c r="F19" s="1259"/>
      <c r="G19" s="1259"/>
      <c r="H19" s="1259"/>
      <c r="I19" s="1259"/>
      <c r="J19" s="1259"/>
      <c r="K19" s="1259"/>
      <c r="L19" s="1259"/>
      <c r="M19" s="1259"/>
      <c r="N19" s="1259"/>
      <c r="O19" s="1259"/>
      <c r="P19" s="1259"/>
      <c r="Q19" s="1259"/>
      <c r="R19" s="1259"/>
      <c r="S19" s="1259"/>
      <c r="T19" s="1259"/>
      <c r="U19" s="1259"/>
      <c r="V19" s="1259"/>
      <c r="W19" s="1259"/>
      <c r="X19" s="1259"/>
      <c r="Y19" s="1259"/>
    </row>
    <row r="20" spans="1:25" ht="12" customHeight="1">
      <c r="C20" s="73" t="s">
        <v>392</v>
      </c>
    </row>
    <row r="21" spans="1:25" ht="9" customHeight="1"/>
    <row r="22" spans="1:25" ht="15" customHeight="1">
      <c r="A22" s="1" t="s">
        <v>393</v>
      </c>
    </row>
    <row r="23" spans="1:25" ht="15" customHeight="1">
      <c r="B23" s="1" t="s">
        <v>394</v>
      </c>
    </row>
    <row r="24" spans="1:25" ht="15" customHeight="1">
      <c r="B24" s="74" t="s">
        <v>395</v>
      </c>
      <c r="C24" s="75"/>
      <c r="D24" s="75"/>
      <c r="E24" s="75"/>
      <c r="F24" s="75"/>
      <c r="G24" s="75"/>
      <c r="H24" s="75"/>
      <c r="I24" s="76"/>
      <c r="J24" s="1298">
        <f>M17</f>
        <v>0</v>
      </c>
      <c r="K24" s="1299"/>
      <c r="L24" s="1299"/>
      <c r="M24" s="1299"/>
      <c r="N24" s="57" t="s">
        <v>386</v>
      </c>
      <c r="O24" s="74" t="s">
        <v>396</v>
      </c>
      <c r="P24" s="53"/>
      <c r="Q24" s="53"/>
      <c r="R24" s="57"/>
      <c r="S24" s="94" t="s">
        <v>397</v>
      </c>
      <c r="T24" s="1294">
        <f>ROUND(J24/12,3)</f>
        <v>0</v>
      </c>
      <c r="U24" s="1294"/>
      <c r="V24" s="1294"/>
      <c r="W24" s="1294"/>
      <c r="X24" s="1294"/>
      <c r="Y24" s="57" t="s">
        <v>386</v>
      </c>
    </row>
    <row r="25" spans="1:25" ht="15" customHeight="1">
      <c r="B25" s="74" t="s">
        <v>398</v>
      </c>
      <c r="C25" s="75"/>
      <c r="D25" s="75"/>
      <c r="E25" s="75"/>
      <c r="F25" s="75"/>
      <c r="G25" s="75"/>
      <c r="H25" s="75"/>
      <c r="I25" s="76"/>
      <c r="J25" s="1298">
        <f>Q17</f>
        <v>0</v>
      </c>
      <c r="K25" s="1299"/>
      <c r="L25" s="1299"/>
      <c r="M25" s="1299"/>
      <c r="N25" s="57" t="s">
        <v>386</v>
      </c>
      <c r="O25" s="74" t="s">
        <v>396</v>
      </c>
      <c r="P25" s="53"/>
      <c r="Q25" s="53"/>
      <c r="R25" s="57"/>
      <c r="S25" s="94" t="s">
        <v>399</v>
      </c>
      <c r="T25" s="1294">
        <f>ROUND(J25/12,3)</f>
        <v>0</v>
      </c>
      <c r="U25" s="1294"/>
      <c r="V25" s="1294"/>
      <c r="W25" s="1294"/>
      <c r="X25" s="1294"/>
      <c r="Y25" s="57" t="s">
        <v>386</v>
      </c>
    </row>
    <row r="26" spans="1:25" ht="15" customHeight="1">
      <c r="B26" s="79"/>
      <c r="C26" s="79"/>
      <c r="D26" s="79"/>
      <c r="E26" s="79"/>
      <c r="F26" s="80"/>
      <c r="G26" s="80"/>
      <c r="H26" s="62"/>
      <c r="I26" s="79"/>
      <c r="J26" s="79"/>
      <c r="K26" s="79"/>
      <c r="L26" s="79"/>
      <c r="M26" s="74"/>
      <c r="N26" s="53"/>
      <c r="O26" s="53"/>
      <c r="P26" s="53" t="s">
        <v>382</v>
      </c>
      <c r="Q26" s="132"/>
      <c r="R26" s="51"/>
      <c r="S26" s="132"/>
      <c r="T26" s="152"/>
      <c r="U26" s="1300">
        <f>SUM(T24:X25)</f>
        <v>0</v>
      </c>
      <c r="V26" s="1301"/>
      <c r="W26" s="1301"/>
      <c r="X26" s="1301"/>
      <c r="Y26" s="57" t="s">
        <v>386</v>
      </c>
    </row>
    <row r="27" spans="1:25" ht="15" customHeight="1">
      <c r="B27" s="19"/>
      <c r="C27" s="19"/>
      <c r="D27" s="19"/>
      <c r="E27" s="19"/>
      <c r="F27" s="82"/>
      <c r="G27" s="82"/>
      <c r="I27" s="19"/>
      <c r="J27" s="19"/>
      <c r="K27" s="19"/>
      <c r="L27" s="19"/>
      <c r="M27" s="74" t="s">
        <v>400</v>
      </c>
      <c r="N27" s="53"/>
      <c r="O27" s="53"/>
      <c r="P27" s="53"/>
      <c r="Q27" s="132"/>
      <c r="R27" s="51"/>
      <c r="S27" s="132"/>
      <c r="T27" s="94" t="s">
        <v>401</v>
      </c>
      <c r="U27" s="1302">
        <f>ROUND(IF(T24=0,IF(J25=0,0,T25),IF(J25=0,T24,(T24+T25)/2)),0)</f>
        <v>0</v>
      </c>
      <c r="V27" s="1293"/>
      <c r="W27" s="1293"/>
      <c r="X27" s="1293"/>
      <c r="Y27" s="57" t="s">
        <v>384</v>
      </c>
    </row>
    <row r="28" spans="1:25" ht="9" customHeight="1"/>
    <row r="29" spans="1:25" ht="15" customHeight="1">
      <c r="B29" s="1" t="s">
        <v>402</v>
      </c>
      <c r="T29" s="19"/>
    </row>
    <row r="30" spans="1:25" ht="15" customHeight="1">
      <c r="B30" s="74" t="s">
        <v>395</v>
      </c>
      <c r="C30" s="75"/>
      <c r="D30" s="75"/>
      <c r="E30" s="75"/>
      <c r="F30" s="75"/>
      <c r="G30" s="75"/>
      <c r="H30" s="75"/>
      <c r="I30" s="76"/>
      <c r="J30" s="1292">
        <f>M15</f>
        <v>0</v>
      </c>
      <c r="K30" s="1293"/>
      <c r="L30" s="1293"/>
      <c r="M30" s="1293"/>
      <c r="N30" s="57" t="s">
        <v>386</v>
      </c>
      <c r="O30" s="74" t="s">
        <v>396</v>
      </c>
      <c r="P30" s="53"/>
      <c r="Q30" s="53"/>
      <c r="R30" s="57"/>
      <c r="S30" s="94" t="s">
        <v>403</v>
      </c>
      <c r="T30" s="1294">
        <f>ROUND(J30/12,3)</f>
        <v>0</v>
      </c>
      <c r="U30" s="1294"/>
      <c r="V30" s="1294"/>
      <c r="W30" s="1294"/>
      <c r="X30" s="1294"/>
      <c r="Y30" s="57" t="s">
        <v>386</v>
      </c>
    </row>
    <row r="31" spans="1:25" ht="15" customHeight="1">
      <c r="B31" s="74" t="s">
        <v>398</v>
      </c>
      <c r="C31" s="75"/>
      <c r="D31" s="75"/>
      <c r="E31" s="75"/>
      <c r="F31" s="75"/>
      <c r="G31" s="75"/>
      <c r="H31" s="75"/>
      <c r="I31" s="76"/>
      <c r="J31" s="1292">
        <f>Q15</f>
        <v>0</v>
      </c>
      <c r="K31" s="1293"/>
      <c r="L31" s="1293"/>
      <c r="M31" s="1293"/>
      <c r="N31" s="57" t="s">
        <v>386</v>
      </c>
      <c r="O31" s="74" t="s">
        <v>396</v>
      </c>
      <c r="P31" s="53"/>
      <c r="Q31" s="53"/>
      <c r="R31" s="57"/>
      <c r="S31" s="94" t="s">
        <v>404</v>
      </c>
      <c r="T31" s="1294">
        <f>ROUND(J31/12,3)</f>
        <v>0</v>
      </c>
      <c r="U31" s="1294"/>
      <c r="V31" s="1294"/>
      <c r="W31" s="1294"/>
      <c r="X31" s="1294"/>
      <c r="Y31" s="57" t="s">
        <v>386</v>
      </c>
    </row>
    <row r="32" spans="1:25" ht="12" customHeight="1">
      <c r="B32" s="1295" t="s">
        <v>405</v>
      </c>
      <c r="C32" s="1295"/>
      <c r="D32" s="1295"/>
      <c r="E32" s="1295"/>
      <c r="F32" s="1295"/>
      <c r="G32" s="1295"/>
      <c r="H32" s="1295"/>
      <c r="I32" s="1295"/>
      <c r="J32" s="1295"/>
      <c r="K32" s="1295"/>
      <c r="L32" s="1295"/>
      <c r="M32" s="1295"/>
      <c r="N32" s="1295"/>
      <c r="O32" s="1295"/>
      <c r="P32" s="1295"/>
      <c r="Q32" s="1295"/>
      <c r="R32" s="1295"/>
      <c r="S32" s="1295"/>
      <c r="T32" s="1295"/>
      <c r="U32" s="1295"/>
      <c r="V32" s="1295"/>
      <c r="W32" s="1295"/>
      <c r="X32" s="1295"/>
      <c r="Y32" s="1295"/>
    </row>
    <row r="33" spans="1:25" ht="12" customHeight="1">
      <c r="B33" s="1153"/>
      <c r="C33" s="1153"/>
      <c r="D33" s="1153"/>
      <c r="E33" s="1153"/>
      <c r="F33" s="1153"/>
      <c r="G33" s="1153"/>
      <c r="H33" s="1153"/>
      <c r="I33" s="1153"/>
      <c r="J33" s="1153"/>
      <c r="K33" s="1153"/>
      <c r="L33" s="1153"/>
      <c r="M33" s="1153"/>
      <c r="N33" s="1153"/>
      <c r="O33" s="1153"/>
      <c r="P33" s="1153"/>
      <c r="Q33" s="1153"/>
      <c r="R33" s="1153"/>
      <c r="S33" s="1153"/>
      <c r="T33" s="1153"/>
      <c r="U33" s="1153"/>
      <c r="V33" s="1153"/>
      <c r="W33" s="1153"/>
      <c r="X33" s="1153"/>
      <c r="Y33" s="1153"/>
    </row>
    <row r="34" spans="1:25" ht="12" customHeight="1">
      <c r="B34" s="1296" t="s">
        <v>406</v>
      </c>
      <c r="C34" s="1296"/>
      <c r="D34" s="1296"/>
      <c r="E34" s="1296"/>
      <c r="F34" s="1296"/>
      <c r="G34" s="1296"/>
      <c r="H34" s="1296"/>
      <c r="I34" s="1296"/>
      <c r="J34" s="1296"/>
      <c r="K34" s="1296"/>
      <c r="L34" s="1296"/>
      <c r="M34" s="1296"/>
      <c r="N34" s="1296"/>
      <c r="O34" s="1296"/>
      <c r="P34" s="1296"/>
      <c r="Q34" s="1296"/>
      <c r="R34" s="1296"/>
      <c r="S34" s="1296"/>
      <c r="T34" s="1296"/>
      <c r="U34" s="1296"/>
      <c r="V34" s="1296"/>
      <c r="W34" s="1296"/>
      <c r="X34" s="1296"/>
      <c r="Y34" s="1296"/>
    </row>
    <row r="35" spans="1:25" ht="12" customHeight="1">
      <c r="B35" s="1297"/>
      <c r="C35" s="1297"/>
      <c r="D35" s="1297"/>
      <c r="E35" s="1297"/>
      <c r="F35" s="1297"/>
      <c r="G35" s="1297"/>
      <c r="H35" s="1297"/>
      <c r="I35" s="1297"/>
      <c r="J35" s="1297"/>
      <c r="K35" s="1297"/>
      <c r="L35" s="1297"/>
      <c r="M35" s="1297"/>
      <c r="N35" s="1297"/>
      <c r="O35" s="1297"/>
      <c r="P35" s="1297"/>
      <c r="Q35" s="1297"/>
      <c r="R35" s="1297"/>
      <c r="S35" s="1297"/>
      <c r="T35" s="1297"/>
      <c r="U35" s="1297"/>
      <c r="V35" s="1297"/>
      <c r="W35" s="1297"/>
      <c r="X35" s="1297"/>
      <c r="Y35" s="1297"/>
    </row>
    <row r="36" spans="1:25" ht="9" customHeight="1">
      <c r="A36" s="73"/>
    </row>
    <row r="37" spans="1:25" ht="15" customHeight="1">
      <c r="A37" s="1" t="s">
        <v>407</v>
      </c>
    </row>
    <row r="38" spans="1:25" ht="15" customHeight="1">
      <c r="B38" s="74" t="s">
        <v>408</v>
      </c>
      <c r="C38" s="75"/>
      <c r="D38" s="75"/>
      <c r="E38" s="75"/>
      <c r="F38" s="75"/>
      <c r="G38" s="75"/>
      <c r="H38" s="75"/>
      <c r="I38" s="76"/>
      <c r="J38" s="1274"/>
      <c r="K38" s="1275"/>
      <c r="L38" s="1275"/>
      <c r="M38" s="1275"/>
      <c r="N38" s="57" t="s">
        <v>386</v>
      </c>
      <c r="O38" s="77" t="s">
        <v>409</v>
      </c>
      <c r="P38" s="53"/>
      <c r="Q38" s="53"/>
      <c r="R38" s="53"/>
      <c r="S38" s="133"/>
      <c r="T38" s="78"/>
      <c r="U38" s="1276"/>
      <c r="V38" s="1277"/>
      <c r="W38" s="1277"/>
      <c r="X38" s="1277"/>
      <c r="Y38" s="57" t="s">
        <v>386</v>
      </c>
    </row>
    <row r="39" spans="1:25" ht="15" customHeight="1">
      <c r="B39" s="74" t="s">
        <v>410</v>
      </c>
      <c r="C39" s="75"/>
      <c r="D39" s="75"/>
      <c r="E39" s="75"/>
      <c r="F39" s="75"/>
      <c r="G39" s="75"/>
      <c r="H39" s="75"/>
      <c r="I39" s="76"/>
      <c r="J39" s="1274"/>
      <c r="K39" s="1275"/>
      <c r="L39" s="1275"/>
      <c r="M39" s="1275"/>
      <c r="N39" s="57" t="s">
        <v>386</v>
      </c>
      <c r="O39" s="77" t="s">
        <v>411</v>
      </c>
      <c r="P39" s="53"/>
      <c r="Q39" s="53"/>
      <c r="R39" s="53"/>
      <c r="S39" s="133"/>
      <c r="T39" s="78"/>
      <c r="U39" s="1276"/>
      <c r="V39" s="1277"/>
      <c r="W39" s="1277"/>
      <c r="X39" s="1277"/>
      <c r="Y39" s="57" t="s">
        <v>386</v>
      </c>
    </row>
    <row r="40" spans="1:25" ht="15" customHeight="1">
      <c r="B40" s="79"/>
      <c r="C40" s="79"/>
      <c r="D40" s="79"/>
      <c r="E40" s="79"/>
      <c r="F40" s="80"/>
      <c r="G40" s="80"/>
      <c r="H40" s="62"/>
      <c r="I40" s="79"/>
      <c r="J40" s="79"/>
      <c r="K40" s="79"/>
      <c r="L40" s="79"/>
      <c r="M40" s="74"/>
      <c r="N40" s="53"/>
      <c r="O40" s="53"/>
      <c r="P40" s="53" t="s">
        <v>382</v>
      </c>
      <c r="Q40" s="132"/>
      <c r="R40" s="51"/>
      <c r="S40" s="132"/>
      <c r="T40" s="81"/>
      <c r="U40" s="1278">
        <f>SUM(U38:X39)</f>
        <v>0</v>
      </c>
      <c r="V40" s="1279"/>
      <c r="W40" s="1279"/>
      <c r="X40" s="1279"/>
      <c r="Y40" s="57" t="s">
        <v>386</v>
      </c>
    </row>
    <row r="41" spans="1:25" ht="15" customHeight="1">
      <c r="B41" s="19"/>
      <c r="C41" s="19"/>
      <c r="D41" s="19"/>
      <c r="E41" s="19"/>
      <c r="F41" s="82"/>
      <c r="G41" s="82"/>
      <c r="I41" s="19"/>
      <c r="J41" s="19"/>
      <c r="K41" s="19"/>
      <c r="L41" s="19"/>
      <c r="M41" s="83" t="s">
        <v>412</v>
      </c>
      <c r="N41" s="53"/>
      <c r="O41" s="53"/>
      <c r="P41" s="53"/>
      <c r="Q41" s="132"/>
      <c r="R41" s="51"/>
      <c r="S41" s="132"/>
      <c r="T41" s="133"/>
      <c r="U41" s="1280" t="e">
        <f>ROUNDDOWN(U40/(J38+J39),3)</f>
        <v>#DIV/0!</v>
      </c>
      <c r="V41" s="1281"/>
      <c r="W41" s="1281"/>
      <c r="X41" s="1281"/>
      <c r="Y41" s="57"/>
    </row>
    <row r="42" spans="1:25" ht="6" customHeight="1">
      <c r="B42" s="19"/>
      <c r="C42" s="19"/>
      <c r="D42" s="19"/>
      <c r="E42" s="19"/>
      <c r="F42" s="82"/>
      <c r="G42" s="82"/>
      <c r="I42" s="19"/>
      <c r="J42" s="19"/>
      <c r="K42" s="19"/>
      <c r="L42" s="19"/>
      <c r="M42" s="12"/>
      <c r="Q42" s="19"/>
      <c r="R42" s="130"/>
      <c r="S42" s="19"/>
      <c r="T42" s="19"/>
      <c r="U42" s="84"/>
      <c r="V42" s="85"/>
      <c r="W42" s="85"/>
      <c r="X42" s="85"/>
    </row>
    <row r="43" spans="1:25" ht="12" customHeight="1">
      <c r="B43" s="1282" t="s">
        <v>413</v>
      </c>
      <c r="C43" s="1282"/>
      <c r="D43" s="1282"/>
      <c r="E43" s="1282"/>
      <c r="F43" s="1282"/>
      <c r="G43" s="1282"/>
      <c r="H43" s="1282"/>
      <c r="I43" s="1282"/>
      <c r="J43" s="1282"/>
      <c r="K43" s="1282"/>
      <c r="L43" s="1282"/>
      <c r="M43" s="1282"/>
      <c r="N43" s="1282"/>
      <c r="O43" s="1282"/>
      <c r="P43" s="1282"/>
      <c r="Q43" s="1282"/>
      <c r="R43" s="1282"/>
      <c r="S43" s="1282"/>
      <c r="T43" s="1282"/>
      <c r="U43" s="1282"/>
      <c r="V43" s="1282"/>
      <c r="W43" s="1282"/>
      <c r="X43" s="1282"/>
      <c r="Y43" s="1282"/>
    </row>
    <row r="44" spans="1:25" ht="12" customHeight="1">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row>
    <row r="45" spans="1:25" ht="15" customHeight="1">
      <c r="A45" s="1" t="s">
        <v>414</v>
      </c>
    </row>
    <row r="46" spans="1:25" ht="15" customHeight="1">
      <c r="B46" s="1283" t="s">
        <v>378</v>
      </c>
      <c r="C46" s="1284"/>
      <c r="D46" s="1284"/>
      <c r="E46" s="1284"/>
      <c r="F46" s="1284"/>
      <c r="G46" s="1284"/>
      <c r="H46" s="1284"/>
      <c r="I46" s="1284"/>
      <c r="J46" s="1284"/>
      <c r="K46" s="1284"/>
      <c r="L46" s="1285"/>
      <c r="M46" s="1289" t="s">
        <v>379</v>
      </c>
      <c r="N46" s="1290"/>
      <c r="O46" s="1290"/>
      <c r="P46" s="1290"/>
      <c r="Q46" s="1290"/>
      <c r="R46" s="1290"/>
      <c r="S46" s="1290"/>
      <c r="T46" s="1290"/>
      <c r="U46" s="1290"/>
      <c r="V46" s="1290"/>
      <c r="W46" s="1290"/>
      <c r="X46" s="1290"/>
      <c r="Y46" s="1291"/>
    </row>
    <row r="47" spans="1:25" ht="15" customHeight="1">
      <c r="B47" s="1286"/>
      <c r="C47" s="1287"/>
      <c r="D47" s="1287"/>
      <c r="E47" s="1287"/>
      <c r="F47" s="1287"/>
      <c r="G47" s="1287"/>
      <c r="H47" s="1287"/>
      <c r="I47" s="1287"/>
      <c r="J47" s="1287"/>
      <c r="K47" s="1287"/>
      <c r="L47" s="1288"/>
      <c r="M47" s="1289" t="s">
        <v>380</v>
      </c>
      <c r="N47" s="1290"/>
      <c r="O47" s="1290"/>
      <c r="P47" s="1291"/>
      <c r="Q47" s="1289" t="s">
        <v>381</v>
      </c>
      <c r="R47" s="1290"/>
      <c r="S47" s="1290"/>
      <c r="T47" s="1291"/>
      <c r="U47" s="1289" t="s">
        <v>382</v>
      </c>
      <c r="V47" s="1290"/>
      <c r="W47" s="1290"/>
      <c r="X47" s="1290"/>
      <c r="Y47" s="1291"/>
    </row>
    <row r="48" spans="1:25" ht="15" customHeight="1">
      <c r="B48" s="61" t="s">
        <v>383</v>
      </c>
      <c r="C48" s="62"/>
      <c r="D48" s="62"/>
      <c r="E48" s="62"/>
      <c r="F48" s="62"/>
      <c r="G48" s="62"/>
      <c r="H48" s="62"/>
      <c r="I48" s="62"/>
      <c r="J48" s="62"/>
      <c r="K48" s="62"/>
      <c r="L48" s="62"/>
      <c r="M48" s="1266">
        <f>M15</f>
        <v>0</v>
      </c>
      <c r="N48" s="1267"/>
      <c r="O48" s="1267"/>
      <c r="P48" s="86" t="s">
        <v>384</v>
      </c>
      <c r="Q48" s="1266">
        <f>Q15</f>
        <v>0</v>
      </c>
      <c r="R48" s="1267"/>
      <c r="S48" s="1267"/>
      <c r="T48" s="87" t="s">
        <v>384</v>
      </c>
      <c r="U48" s="88" t="s">
        <v>385</v>
      </c>
      <c r="V48" s="1267">
        <f>V15</f>
        <v>0</v>
      </c>
      <c r="W48" s="1267"/>
      <c r="X48" s="1267"/>
      <c r="Y48" s="87" t="s">
        <v>386</v>
      </c>
    </row>
    <row r="49" spans="1:25" ht="15" customHeight="1">
      <c r="B49" s="1268" t="s">
        <v>415</v>
      </c>
      <c r="C49" s="1269"/>
      <c r="D49" s="1269"/>
      <c r="E49" s="1269"/>
      <c r="F49" s="1269"/>
      <c r="G49" s="1269"/>
      <c r="H49" s="1269"/>
      <c r="I49" s="1269"/>
      <c r="J49" s="1269"/>
      <c r="K49" s="1269"/>
      <c r="L49" s="1270"/>
      <c r="M49" s="1271"/>
      <c r="N49" s="1272"/>
      <c r="O49" s="1272"/>
      <c r="P49" s="89" t="s">
        <v>384</v>
      </c>
      <c r="Q49" s="1271"/>
      <c r="R49" s="1272"/>
      <c r="S49" s="1272"/>
      <c r="T49" s="90" t="s">
        <v>384</v>
      </c>
      <c r="U49" s="91" t="s">
        <v>416</v>
      </c>
      <c r="V49" s="1273">
        <f>M49+Q49</f>
        <v>0</v>
      </c>
      <c r="W49" s="1273"/>
      <c r="X49" s="1273"/>
      <c r="Y49" s="90" t="s">
        <v>384</v>
      </c>
    </row>
    <row r="50" spans="1:25" ht="12" customHeight="1">
      <c r="B50" s="73" t="s">
        <v>390</v>
      </c>
      <c r="C50" s="92"/>
      <c r="D50" s="92"/>
      <c r="E50" s="92"/>
      <c r="F50" s="92"/>
      <c r="G50" s="92"/>
      <c r="H50" s="92"/>
      <c r="I50" s="92"/>
      <c r="J50" s="92"/>
      <c r="K50" s="92"/>
      <c r="L50" s="92"/>
      <c r="M50" s="92"/>
      <c r="N50" s="62"/>
      <c r="O50" s="62"/>
      <c r="P50" s="62"/>
      <c r="Q50" s="62"/>
      <c r="R50" s="62"/>
      <c r="S50" s="62"/>
      <c r="T50" s="62"/>
      <c r="U50" s="62"/>
      <c r="V50" s="62"/>
      <c r="W50" s="62"/>
      <c r="X50" s="62"/>
      <c r="Y50" s="62"/>
    </row>
    <row r="51" spans="1:25" ht="12" customHeight="1">
      <c r="B51" s="1220" t="s">
        <v>391</v>
      </c>
      <c r="C51" s="1259"/>
      <c r="D51" s="1259"/>
      <c r="E51" s="1259"/>
      <c r="F51" s="1259"/>
      <c r="G51" s="1259"/>
      <c r="H51" s="1259"/>
      <c r="I51" s="1259"/>
      <c r="J51" s="1259"/>
      <c r="K51" s="1259"/>
      <c r="L51" s="1259"/>
      <c r="M51" s="1259"/>
      <c r="N51" s="1259"/>
      <c r="O51" s="1259"/>
      <c r="P51" s="1259"/>
      <c r="Q51" s="1259"/>
      <c r="R51" s="1259"/>
      <c r="S51" s="1259"/>
      <c r="T51" s="1259"/>
      <c r="U51" s="1259"/>
      <c r="V51" s="1259"/>
      <c r="W51" s="1259"/>
      <c r="X51" s="1259"/>
      <c r="Y51" s="1259"/>
    </row>
    <row r="52" spans="1:25" ht="12" customHeight="1">
      <c r="C52" s="73" t="s">
        <v>392</v>
      </c>
    </row>
    <row r="53" spans="1:25" ht="12" customHeight="1">
      <c r="C53" s="73"/>
    </row>
    <row r="54" spans="1:25" ht="15" customHeight="1">
      <c r="A54" s="1" t="s">
        <v>417</v>
      </c>
    </row>
    <row r="55" spans="1:25" ht="15" customHeight="1">
      <c r="P55" s="93"/>
      <c r="Q55" s="1260" t="s">
        <v>418</v>
      </c>
      <c r="R55" s="1261"/>
      <c r="S55" s="1262"/>
      <c r="T55" s="94" t="s">
        <v>419</v>
      </c>
      <c r="U55" s="1263"/>
      <c r="V55" s="1263"/>
      <c r="W55" s="1263"/>
      <c r="X55" s="1263"/>
      <c r="Y55" s="57" t="s">
        <v>420</v>
      </c>
    </row>
    <row r="56" spans="1:25" ht="15" customHeight="1">
      <c r="Q56" s="19"/>
      <c r="R56" s="19"/>
      <c r="S56" s="19"/>
      <c r="T56" s="19"/>
    </row>
    <row r="57" spans="1:25" ht="15" customHeight="1">
      <c r="A57" s="1" t="s">
        <v>421</v>
      </c>
      <c r="V57" s="1264" t="s">
        <v>422</v>
      </c>
      <c r="W57" s="1264"/>
      <c r="X57" s="1264" t="s">
        <v>423</v>
      </c>
      <c r="Y57" s="1264"/>
    </row>
    <row r="58" spans="1:25" ht="15" customHeight="1">
      <c r="V58" s="1264"/>
      <c r="W58" s="1264"/>
      <c r="X58" s="1264"/>
      <c r="Y58" s="1264"/>
    </row>
    <row r="59" spans="1:25" ht="12" customHeight="1">
      <c r="B59" s="1251" t="s">
        <v>424</v>
      </c>
      <c r="C59" s="1265" t="s">
        <v>425</v>
      </c>
      <c r="D59" s="1265"/>
      <c r="E59" s="1265"/>
      <c r="F59" s="1265"/>
      <c r="G59" s="1265"/>
      <c r="H59" s="1265"/>
      <c r="I59" s="1265"/>
      <c r="J59" s="1265"/>
      <c r="K59" s="1265"/>
      <c r="L59" s="1265"/>
      <c r="M59" s="1265"/>
      <c r="N59" s="1265"/>
      <c r="O59" s="1265"/>
      <c r="P59" s="1265"/>
      <c r="Q59" s="1265"/>
      <c r="R59" s="1265"/>
      <c r="S59" s="1265"/>
      <c r="T59" s="1265"/>
      <c r="U59" s="1265"/>
      <c r="V59" s="1253"/>
      <c r="W59" s="1254"/>
      <c r="X59" s="1253"/>
      <c r="Y59" s="1254"/>
    </row>
    <row r="60" spans="1:25" ht="12" customHeight="1">
      <c r="B60" s="1251"/>
      <c r="C60" s="1265"/>
      <c r="D60" s="1265"/>
      <c r="E60" s="1265"/>
      <c r="F60" s="1265"/>
      <c r="G60" s="1265"/>
      <c r="H60" s="1265"/>
      <c r="I60" s="1265"/>
      <c r="J60" s="1265"/>
      <c r="K60" s="1265"/>
      <c r="L60" s="1265"/>
      <c r="M60" s="1265"/>
      <c r="N60" s="1265"/>
      <c r="O60" s="1265"/>
      <c r="P60" s="1265"/>
      <c r="Q60" s="1265"/>
      <c r="R60" s="1265"/>
      <c r="S60" s="1265"/>
      <c r="T60" s="1265"/>
      <c r="U60" s="1265"/>
      <c r="V60" s="1255"/>
      <c r="W60" s="1256"/>
      <c r="X60" s="1255"/>
      <c r="Y60" s="1256"/>
    </row>
    <row r="61" spans="1:25" ht="12" customHeight="1">
      <c r="B61" s="1251" t="s">
        <v>426</v>
      </c>
      <c r="C61" s="899" t="s">
        <v>427</v>
      </c>
      <c r="D61" s="899"/>
      <c r="E61" s="899"/>
      <c r="F61" s="899"/>
      <c r="G61" s="899"/>
      <c r="H61" s="899"/>
      <c r="I61" s="899"/>
      <c r="J61" s="899"/>
      <c r="K61" s="899"/>
      <c r="L61" s="899"/>
      <c r="M61" s="899"/>
      <c r="N61" s="899"/>
      <c r="O61" s="899"/>
      <c r="P61" s="899"/>
      <c r="Q61" s="899"/>
      <c r="R61" s="899"/>
      <c r="S61" s="899"/>
      <c r="T61" s="899"/>
      <c r="U61" s="1252"/>
      <c r="V61" s="1253"/>
      <c r="W61" s="1254"/>
      <c r="X61" s="1253"/>
      <c r="Y61" s="1254"/>
    </row>
    <row r="62" spans="1:25" ht="12" customHeight="1">
      <c r="B62" s="1251"/>
      <c r="C62" s="899"/>
      <c r="D62" s="899"/>
      <c r="E62" s="899"/>
      <c r="F62" s="899"/>
      <c r="G62" s="899"/>
      <c r="H62" s="899"/>
      <c r="I62" s="899"/>
      <c r="J62" s="899"/>
      <c r="K62" s="899"/>
      <c r="L62" s="899"/>
      <c r="M62" s="899"/>
      <c r="N62" s="899"/>
      <c r="O62" s="899"/>
      <c r="P62" s="899"/>
      <c r="Q62" s="899"/>
      <c r="R62" s="899"/>
      <c r="S62" s="899"/>
      <c r="T62" s="899"/>
      <c r="U62" s="1252"/>
      <c r="V62" s="1255"/>
      <c r="W62" s="1256"/>
      <c r="X62" s="1255"/>
      <c r="Y62" s="1256"/>
    </row>
    <row r="63" spans="1:25" ht="15" customHeight="1">
      <c r="Q63" s="19"/>
      <c r="R63" s="19"/>
      <c r="S63" s="19"/>
      <c r="T63" s="19"/>
    </row>
    <row r="64" spans="1:25" ht="12" customHeight="1">
      <c r="B64" s="153"/>
      <c r="N64" s="28"/>
      <c r="O64" s="28"/>
      <c r="P64" s="28"/>
      <c r="Q64" s="154"/>
      <c r="R64" s="19"/>
      <c r="S64" s="19"/>
      <c r="T64" s="18"/>
    </row>
    <row r="65" spans="1:40" ht="24.95" customHeight="1">
      <c r="A65" s="1169" t="s">
        <v>428</v>
      </c>
      <c r="B65" s="1169"/>
      <c r="C65" s="1169"/>
      <c r="D65" s="1169"/>
      <c r="E65" s="1169"/>
      <c r="F65" s="1169"/>
      <c r="G65" s="1169"/>
      <c r="H65" s="1169"/>
      <c r="I65" s="1169"/>
      <c r="J65" s="1169"/>
      <c r="K65" s="1169"/>
      <c r="L65" s="1169"/>
      <c r="M65" s="1169"/>
      <c r="N65" s="999" t="s">
        <v>429</v>
      </c>
      <c r="O65" s="959"/>
      <c r="P65" s="1228" t="s">
        <v>430</v>
      </c>
      <c r="Q65" s="1229"/>
      <c r="R65" s="1229"/>
      <c r="S65" s="1230"/>
      <c r="T65" s="149" t="s">
        <v>431</v>
      </c>
      <c r="U65" s="1231"/>
      <c r="V65" s="1232"/>
      <c r="W65" s="1232"/>
      <c r="X65" s="1233"/>
      <c r="Y65" s="57" t="s">
        <v>432</v>
      </c>
    </row>
    <row r="66" spans="1:40" ht="24.95" customHeight="1">
      <c r="A66" s="1169"/>
      <c r="B66" s="1169"/>
      <c r="C66" s="1169"/>
      <c r="D66" s="1169"/>
      <c r="E66" s="1169"/>
      <c r="F66" s="1169"/>
      <c r="G66" s="1169"/>
      <c r="H66" s="1169"/>
      <c r="I66" s="1169"/>
      <c r="J66" s="1169"/>
      <c r="K66" s="1169"/>
      <c r="L66" s="1169"/>
      <c r="M66" s="1169"/>
      <c r="N66" s="1257"/>
      <c r="O66" s="1258"/>
      <c r="P66" s="1228" t="s">
        <v>433</v>
      </c>
      <c r="Q66" s="1229"/>
      <c r="R66" s="1229"/>
      <c r="S66" s="1230"/>
      <c r="T66" s="149" t="s">
        <v>434</v>
      </c>
      <c r="U66" s="1231"/>
      <c r="V66" s="1232"/>
      <c r="W66" s="1232"/>
      <c r="X66" s="1233"/>
      <c r="Y66" s="57" t="s">
        <v>420</v>
      </c>
      <c r="AM66" s="155"/>
      <c r="AN66" s="155"/>
    </row>
    <row r="67" spans="1:40" ht="24.95" customHeight="1">
      <c r="A67" s="1169" t="s">
        <v>435</v>
      </c>
      <c r="B67" s="1169"/>
      <c r="C67" s="1169"/>
      <c r="D67" s="1169"/>
      <c r="E67" s="1169"/>
      <c r="F67" s="1169"/>
      <c r="G67" s="1169"/>
      <c r="H67" s="1169"/>
      <c r="I67" s="1169"/>
      <c r="J67" s="1169"/>
      <c r="K67" s="1169"/>
      <c r="L67" s="1169"/>
      <c r="M67" s="1169"/>
      <c r="N67" s="1250" t="s">
        <v>436</v>
      </c>
      <c r="O67" s="1225"/>
      <c r="P67" s="1228" t="s">
        <v>430</v>
      </c>
      <c r="Q67" s="1229"/>
      <c r="R67" s="1229"/>
      <c r="S67" s="1230"/>
      <c r="T67" s="149" t="s">
        <v>437</v>
      </c>
      <c r="U67" s="1231"/>
      <c r="V67" s="1232"/>
      <c r="W67" s="1232"/>
      <c r="X67" s="1233"/>
      <c r="Y67" s="57" t="s">
        <v>432</v>
      </c>
      <c r="AM67" s="155">
        <v>1</v>
      </c>
      <c r="AN67" s="155">
        <v>2</v>
      </c>
    </row>
    <row r="68" spans="1:40" ht="24.95" customHeight="1">
      <c r="A68" s="1169"/>
      <c r="B68" s="1169"/>
      <c r="C68" s="1169"/>
      <c r="D68" s="1169"/>
      <c r="E68" s="1169"/>
      <c r="F68" s="1169"/>
      <c r="G68" s="1169"/>
      <c r="H68" s="1169"/>
      <c r="I68" s="1169"/>
      <c r="J68" s="1169"/>
      <c r="K68" s="1169"/>
      <c r="L68" s="1169"/>
      <c r="M68" s="1169"/>
      <c r="N68" s="1000"/>
      <c r="O68" s="960"/>
      <c r="P68" s="1228" t="s">
        <v>433</v>
      </c>
      <c r="Q68" s="1229"/>
      <c r="R68" s="1229"/>
      <c r="S68" s="1230"/>
      <c r="T68" s="149" t="s">
        <v>438</v>
      </c>
      <c r="U68" s="1231"/>
      <c r="V68" s="1232"/>
      <c r="W68" s="1232"/>
      <c r="X68" s="1233"/>
      <c r="Y68" s="57" t="s">
        <v>420</v>
      </c>
      <c r="AM68" s="155">
        <v>2</v>
      </c>
      <c r="AN68" s="155">
        <v>3</v>
      </c>
    </row>
    <row r="69" spans="1:40" ht="13.5" customHeight="1">
      <c r="A69" s="60"/>
      <c r="B69" s="60"/>
      <c r="C69" s="60"/>
      <c r="D69" s="60"/>
      <c r="E69" s="60"/>
      <c r="F69" s="60"/>
      <c r="G69" s="60"/>
      <c r="H69" s="60"/>
      <c r="I69" s="60"/>
      <c r="J69" s="60"/>
      <c r="K69" s="60"/>
      <c r="L69" s="60"/>
      <c r="M69" s="60"/>
      <c r="N69" s="154"/>
      <c r="O69" s="154"/>
      <c r="P69" s="154"/>
      <c r="Q69" s="154"/>
      <c r="R69" s="154"/>
      <c r="S69" s="154"/>
      <c r="T69" s="18"/>
      <c r="AM69" s="155">
        <v>3</v>
      </c>
    </row>
    <row r="70" spans="1:40" ht="24.95" customHeight="1">
      <c r="A70" s="1169" t="s">
        <v>439</v>
      </c>
      <c r="B70" s="1169"/>
      <c r="C70" s="1169"/>
      <c r="D70" s="1169"/>
      <c r="E70" s="1169"/>
      <c r="F70" s="1169"/>
      <c r="G70" s="1169"/>
      <c r="H70" s="1169"/>
      <c r="I70" s="1169"/>
      <c r="J70" s="1169"/>
      <c r="K70" s="1169"/>
      <c r="L70" s="1169"/>
      <c r="M70" s="1169"/>
      <c r="N70" s="1240" t="s">
        <v>429</v>
      </c>
      <c r="O70" s="1241"/>
      <c r="P70" s="1244" t="s">
        <v>430</v>
      </c>
      <c r="Q70" s="1245"/>
      <c r="R70" s="1245"/>
      <c r="S70" s="1246"/>
      <c r="T70" s="156" t="s">
        <v>440</v>
      </c>
      <c r="U70" s="1247"/>
      <c r="V70" s="1248"/>
      <c r="W70" s="1248"/>
      <c r="X70" s="1249"/>
      <c r="Y70" s="157" t="s">
        <v>432</v>
      </c>
      <c r="AM70" s="155">
        <v>4</v>
      </c>
    </row>
    <row r="71" spans="1:40" ht="24.95" customHeight="1">
      <c r="A71" s="1169"/>
      <c r="B71" s="1169"/>
      <c r="C71" s="1169"/>
      <c r="D71" s="1169"/>
      <c r="E71" s="1169"/>
      <c r="F71" s="1169"/>
      <c r="G71" s="1169"/>
      <c r="H71" s="1169"/>
      <c r="I71" s="1169"/>
      <c r="J71" s="1169"/>
      <c r="K71" s="1169"/>
      <c r="L71" s="1169"/>
      <c r="M71" s="1169"/>
      <c r="N71" s="1242"/>
      <c r="O71" s="1243"/>
      <c r="P71" s="1228" t="s">
        <v>433</v>
      </c>
      <c r="Q71" s="1229"/>
      <c r="R71" s="1229"/>
      <c r="S71" s="1230"/>
      <c r="T71" s="149" t="s">
        <v>441</v>
      </c>
      <c r="U71" s="1231"/>
      <c r="V71" s="1232"/>
      <c r="W71" s="1232"/>
      <c r="X71" s="1233"/>
      <c r="Y71" s="158" t="s">
        <v>420</v>
      </c>
      <c r="AM71" s="155">
        <v>5</v>
      </c>
    </row>
    <row r="72" spans="1:40" ht="24.95" customHeight="1">
      <c r="A72" s="1169" t="s">
        <v>442</v>
      </c>
      <c r="B72" s="1169"/>
      <c r="C72" s="1169"/>
      <c r="D72" s="1169"/>
      <c r="E72" s="1169"/>
      <c r="F72" s="1169"/>
      <c r="G72" s="1169"/>
      <c r="H72" s="1169"/>
      <c r="I72" s="1169"/>
      <c r="J72" s="1169"/>
      <c r="K72" s="1169"/>
      <c r="L72" s="1169"/>
      <c r="M72" s="1169"/>
      <c r="N72" s="1224" t="s">
        <v>436</v>
      </c>
      <c r="O72" s="1225"/>
      <c r="P72" s="1228" t="s">
        <v>430</v>
      </c>
      <c r="Q72" s="1229"/>
      <c r="R72" s="1229"/>
      <c r="S72" s="1230"/>
      <c r="T72" s="149" t="s">
        <v>443</v>
      </c>
      <c r="U72" s="1231"/>
      <c r="V72" s="1232"/>
      <c r="W72" s="1232"/>
      <c r="X72" s="1233"/>
      <c r="Y72" s="158" t="s">
        <v>432</v>
      </c>
    </row>
    <row r="73" spans="1:40" ht="24.95" customHeight="1">
      <c r="A73" s="1169"/>
      <c r="B73" s="1169"/>
      <c r="C73" s="1169"/>
      <c r="D73" s="1169"/>
      <c r="E73" s="1169"/>
      <c r="F73" s="1169"/>
      <c r="G73" s="1169"/>
      <c r="H73" s="1169"/>
      <c r="I73" s="1169"/>
      <c r="J73" s="1169"/>
      <c r="K73" s="1169"/>
      <c r="L73" s="1169"/>
      <c r="M73" s="1169"/>
      <c r="N73" s="1226"/>
      <c r="O73" s="1227"/>
      <c r="P73" s="1234" t="s">
        <v>433</v>
      </c>
      <c r="Q73" s="1235"/>
      <c r="R73" s="1235"/>
      <c r="S73" s="1236"/>
      <c r="T73" s="159" t="s">
        <v>444</v>
      </c>
      <c r="U73" s="1237"/>
      <c r="V73" s="1238"/>
      <c r="W73" s="1238"/>
      <c r="X73" s="1239"/>
      <c r="Y73" s="160" t="s">
        <v>420</v>
      </c>
    </row>
    <row r="74" spans="1:40" ht="15" customHeight="1">
      <c r="A74" s="1" t="s">
        <v>445</v>
      </c>
    </row>
    <row r="75" spans="1:40" ht="9" customHeight="1"/>
    <row r="76" spans="1:40" ht="8.25" customHeight="1">
      <c r="B76" s="61"/>
      <c r="C76" s="62"/>
      <c r="D76" s="62"/>
      <c r="E76" s="62"/>
      <c r="F76" s="62"/>
      <c r="G76" s="62"/>
      <c r="H76" s="62"/>
      <c r="I76" s="62"/>
      <c r="J76" s="62"/>
      <c r="K76" s="62"/>
      <c r="L76" s="62"/>
      <c r="M76" s="62"/>
      <c r="N76" s="62"/>
      <c r="O76" s="62"/>
      <c r="P76" s="62"/>
      <c r="Q76" s="62"/>
      <c r="R76" s="62"/>
      <c r="S76" s="63"/>
      <c r="T76" s="61"/>
      <c r="U76" s="62"/>
      <c r="V76" s="62"/>
      <c r="W76" s="62"/>
      <c r="X76" s="62"/>
      <c r="Y76" s="63"/>
    </row>
    <row r="77" spans="1:40" ht="15" customHeight="1">
      <c r="B77" s="2"/>
      <c r="C77" s="1" t="s">
        <v>446</v>
      </c>
      <c r="H77" s="1220" t="s">
        <v>447</v>
      </c>
      <c r="I77" s="1220"/>
      <c r="J77" s="1220"/>
      <c r="K77" s="1220"/>
      <c r="L77" s="1220"/>
      <c r="M77" s="1220"/>
      <c r="N77" s="1220"/>
      <c r="O77" s="1220"/>
      <c r="P77" s="1220"/>
      <c r="Q77" s="1220"/>
      <c r="R77" s="1220"/>
      <c r="S77" s="1220"/>
      <c r="T77" s="1220"/>
      <c r="U77" s="1220"/>
      <c r="V77" s="1220"/>
      <c r="W77" s="1220"/>
      <c r="X77" s="1220"/>
      <c r="Y77" s="1221"/>
    </row>
    <row r="78" spans="1:40" ht="15" customHeight="1">
      <c r="B78" s="2"/>
      <c r="C78" s="1" t="s">
        <v>448</v>
      </c>
      <c r="I78" s="1222" t="s">
        <v>449</v>
      </c>
      <c r="J78" s="1223"/>
      <c r="K78" s="161">
        <v>2</v>
      </c>
      <c r="L78" s="1" t="s">
        <v>450</v>
      </c>
      <c r="N78" s="161">
        <v>2</v>
      </c>
      <c r="O78" s="1" t="s">
        <v>451</v>
      </c>
      <c r="T78" s="8" t="s">
        <v>452</v>
      </c>
      <c r="U78" s="1187" t="e">
        <f>U79+U114</f>
        <v>#VALUE!</v>
      </c>
      <c r="V78" s="1187"/>
      <c r="W78" s="1187"/>
      <c r="X78" s="1187"/>
      <c r="Y78" s="9" t="s">
        <v>453</v>
      </c>
      <c r="Z78" s="162"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454</v>
      </c>
      <c r="I79" s="19"/>
      <c r="J79" s="19"/>
      <c r="T79" s="8" t="s">
        <v>190</v>
      </c>
      <c r="U79" s="1187" t="e">
        <f>IF(OR(AB80="20人未満",$C$123=1),(E81*Q81)+(E83*Q83)+(E85*Q85)+(E87*Q87)+(E89*Q89)+(E92*Q92)+(E95*0.5*Q95),(E98*Q98)+(E100*Q100)+(E102*Q102)+(E104*Q104)+(E106*Q106)+(E109*Q109)+(E112*0.5*Q112))</f>
        <v>#VALUE!</v>
      </c>
      <c r="V79" s="1187"/>
      <c r="W79" s="1187"/>
      <c r="X79" s="1187"/>
      <c r="Y79" s="9" t="s">
        <v>191</v>
      </c>
    </row>
    <row r="80" spans="1:40" ht="30" customHeight="1">
      <c r="B80" s="1217" t="s">
        <v>455</v>
      </c>
      <c r="C80" s="900"/>
      <c r="D80" s="900"/>
      <c r="E80" s="900"/>
      <c r="F80" s="900"/>
      <c r="G80" s="900"/>
      <c r="H80" s="900"/>
      <c r="I80" s="900"/>
      <c r="J80" s="900"/>
      <c r="K80" s="900"/>
      <c r="L80" s="900"/>
      <c r="M80" s="900"/>
      <c r="N80" s="900"/>
      <c r="O80" s="900"/>
      <c r="P80" s="900"/>
      <c r="Q80" s="900"/>
      <c r="R80" s="900"/>
      <c r="S80" s="1218"/>
      <c r="T80" s="8"/>
      <c r="U80" s="163"/>
      <c r="V80" s="163"/>
      <c r="W80" s="163"/>
      <c r="X80" s="163"/>
      <c r="Y80" s="9"/>
      <c r="AB80" s="162" t="str">
        <f>IF(N163="","未入力",IF(N163&gt;=20,"20人以上","20人未満"))</f>
        <v>未入力</v>
      </c>
    </row>
    <row r="81" spans="2:30" ht="32.25" customHeight="1">
      <c r="B81" s="1214" t="s">
        <v>456</v>
      </c>
      <c r="C81" s="906"/>
      <c r="D81" s="18" t="s">
        <v>457</v>
      </c>
      <c r="E81" s="1215"/>
      <c r="F81" s="1188"/>
      <c r="G81" s="1188"/>
      <c r="H81" s="1" t="s">
        <v>458</v>
      </c>
      <c r="K81" s="19" t="s">
        <v>195</v>
      </c>
      <c r="M81" s="1212" t="s">
        <v>459</v>
      </c>
      <c r="N81" s="1212"/>
      <c r="O81" s="1212"/>
      <c r="P81" s="1212"/>
      <c r="Q81" s="1189" t="str">
        <f>IF(OR($AB$80="20人未満",$C$123=1),IF($K$78=1,$V$15,0)+IF($K$78=2,$V$15,0),"")</f>
        <v/>
      </c>
      <c r="R81" s="1189"/>
      <c r="S81" s="1" t="s">
        <v>386</v>
      </c>
      <c r="T81" s="8"/>
      <c r="U81" s="163"/>
      <c r="V81" s="163"/>
      <c r="W81" s="163"/>
      <c r="X81" s="163"/>
      <c r="Y81" s="9"/>
    </row>
    <row r="82" spans="2:30" ht="9" customHeight="1">
      <c r="B82" s="24"/>
      <c r="C82" s="15"/>
      <c r="D82" s="18"/>
      <c r="E82" s="29"/>
      <c r="F82" s="29"/>
      <c r="G82" s="29"/>
      <c r="K82" s="19"/>
      <c r="M82" s="20"/>
      <c r="N82" s="20"/>
      <c r="O82" s="20"/>
      <c r="P82" s="20"/>
      <c r="Q82" s="138"/>
      <c r="R82" s="138"/>
      <c r="T82" s="8"/>
      <c r="U82" s="163"/>
      <c r="V82" s="163"/>
      <c r="W82" s="163"/>
      <c r="X82" s="163"/>
      <c r="Y82" s="9"/>
    </row>
    <row r="83" spans="2:30" ht="27.75" customHeight="1">
      <c r="B83" s="1211" t="s">
        <v>460</v>
      </c>
      <c r="C83" s="906"/>
      <c r="D83" s="18" t="s">
        <v>457</v>
      </c>
      <c r="E83" s="1215"/>
      <c r="F83" s="1188"/>
      <c r="G83" s="1188"/>
      <c r="H83" s="1" t="s">
        <v>458</v>
      </c>
      <c r="K83" s="19" t="s">
        <v>195</v>
      </c>
      <c r="M83" s="1212" t="s">
        <v>459</v>
      </c>
      <c r="N83" s="1212"/>
      <c r="O83" s="1212"/>
      <c r="P83" s="1212"/>
      <c r="Q83" s="1189" t="str">
        <f>IF(OR($AB$80="20人未満",$C$123=1),IF($K$78=3,$V$15,0),"")</f>
        <v/>
      </c>
      <c r="R83" s="1189"/>
      <c r="S83" s="1" t="s">
        <v>386</v>
      </c>
      <c r="T83" s="8"/>
      <c r="U83" s="163"/>
      <c r="V83" s="163"/>
      <c r="W83" s="163"/>
      <c r="X83" s="163"/>
      <c r="Y83" s="9"/>
    </row>
    <row r="84" spans="2:30" ht="18" customHeight="1">
      <c r="B84" s="25"/>
      <c r="C84" s="26"/>
      <c r="D84" s="18"/>
      <c r="E84" s="134"/>
      <c r="F84" s="29"/>
      <c r="G84" s="29"/>
      <c r="K84" s="19"/>
      <c r="Q84" s="138"/>
      <c r="R84" s="138"/>
      <c r="T84" s="8"/>
      <c r="U84" s="163"/>
      <c r="V84" s="163"/>
      <c r="W84" s="163"/>
      <c r="X84" s="163"/>
      <c r="Y84" s="9"/>
    </row>
    <row r="85" spans="2:30" ht="18" customHeight="1">
      <c r="B85" s="1211" t="s">
        <v>461</v>
      </c>
      <c r="C85" s="906"/>
      <c r="D85" s="18" t="s">
        <v>457</v>
      </c>
      <c r="E85" s="1188"/>
      <c r="F85" s="1188"/>
      <c r="G85" s="1188"/>
      <c r="H85" s="1" t="s">
        <v>458</v>
      </c>
      <c r="K85" s="19" t="s">
        <v>195</v>
      </c>
      <c r="M85" s="1212" t="s">
        <v>459</v>
      </c>
      <c r="N85" s="1212"/>
      <c r="O85" s="1212"/>
      <c r="P85" s="1212"/>
      <c r="Q85" s="1189" t="str">
        <f>IF(OR($AB$80="20人未満",$C$123=1),IF($K$78=4,$V$15,0),"")</f>
        <v/>
      </c>
      <c r="R85" s="1189"/>
      <c r="S85" s="1" t="s">
        <v>386</v>
      </c>
      <c r="T85" s="8"/>
      <c r="U85" s="163"/>
      <c r="V85" s="163"/>
      <c r="W85" s="163"/>
      <c r="X85" s="163"/>
      <c r="Y85" s="9"/>
    </row>
    <row r="86" spans="2:30" ht="18" customHeight="1">
      <c r="B86" s="25"/>
      <c r="C86" s="26"/>
      <c r="D86" s="18"/>
      <c r="E86" s="1188"/>
      <c r="F86" s="1188"/>
      <c r="G86" s="1188"/>
      <c r="K86" s="19"/>
      <c r="Q86" s="138"/>
      <c r="R86" s="138"/>
      <c r="T86" s="8"/>
      <c r="U86" s="163"/>
      <c r="V86" s="163"/>
      <c r="W86" s="163"/>
      <c r="X86" s="163"/>
      <c r="Y86" s="9"/>
    </row>
    <row r="87" spans="2:30" ht="18" customHeight="1">
      <c r="B87" s="1211" t="s">
        <v>462</v>
      </c>
      <c r="C87" s="906"/>
      <c r="D87" s="18" t="s">
        <v>457</v>
      </c>
      <c r="E87" s="1188"/>
      <c r="F87" s="1188"/>
      <c r="G87" s="1188"/>
      <c r="H87" s="1" t="s">
        <v>458</v>
      </c>
      <c r="K87" s="19" t="s">
        <v>195</v>
      </c>
      <c r="M87" s="1212" t="s">
        <v>459</v>
      </c>
      <c r="N87" s="1212"/>
      <c r="O87" s="1212"/>
      <c r="P87" s="1212"/>
      <c r="Q87" s="1189" t="str">
        <f>IF(OR($AB$80="20人未満",$C123=1),IF($K$78=5,$V$15,0),"")</f>
        <v/>
      </c>
      <c r="R87" s="1189"/>
      <c r="S87" s="1" t="s">
        <v>386</v>
      </c>
      <c r="T87" s="8"/>
      <c r="U87" s="163"/>
      <c r="V87" s="163"/>
      <c r="W87" s="163"/>
      <c r="X87" s="163"/>
      <c r="Y87" s="9"/>
    </row>
    <row r="88" spans="2:30" ht="18" customHeight="1">
      <c r="B88" s="25"/>
      <c r="C88" s="26"/>
      <c r="D88" s="18"/>
      <c r="E88" s="1188"/>
      <c r="F88" s="1188"/>
      <c r="G88" s="1188"/>
      <c r="K88" s="19"/>
      <c r="Q88" s="138"/>
      <c r="R88" s="138"/>
      <c r="T88" s="8"/>
      <c r="U88" s="163"/>
      <c r="V88" s="163"/>
      <c r="W88" s="163"/>
      <c r="X88" s="163"/>
      <c r="Y88" s="9"/>
    </row>
    <row r="89" spans="2:30" ht="33.75" customHeight="1">
      <c r="B89" s="1204" t="s">
        <v>463</v>
      </c>
      <c r="C89" s="1205"/>
      <c r="D89" s="27" t="s">
        <v>457</v>
      </c>
      <c r="E89" s="1201"/>
      <c r="F89" s="1201"/>
      <c r="G89" s="1201"/>
      <c r="H89" s="10" t="s">
        <v>458</v>
      </c>
      <c r="I89" s="10"/>
      <c r="J89" s="10"/>
      <c r="K89" s="28" t="s">
        <v>195</v>
      </c>
      <c r="L89" s="10"/>
      <c r="M89" s="1202" t="s">
        <v>459</v>
      </c>
      <c r="N89" s="1202"/>
      <c r="O89" s="1202"/>
      <c r="P89" s="1202"/>
      <c r="Q89" s="1219" t="str">
        <f>IF(OR($AB$80="20人未満",$C123=1),IF($N$78=2,$V$15,0)+IF($N$78=3,$V$15,0),"")</f>
        <v/>
      </c>
      <c r="R89" s="1219"/>
      <c r="S89" s="10" t="s">
        <v>386</v>
      </c>
      <c r="T89" s="8"/>
      <c r="U89" s="163"/>
      <c r="V89" s="163"/>
      <c r="W89" s="163"/>
      <c r="X89" s="163"/>
      <c r="Y89" s="9"/>
    </row>
    <row r="90" spans="2:30" ht="9" customHeight="1">
      <c r="B90" s="135"/>
      <c r="C90" s="136"/>
      <c r="D90" s="27"/>
      <c r="E90" s="137"/>
      <c r="F90" s="137"/>
      <c r="G90" s="137"/>
      <c r="H90" s="10"/>
      <c r="I90" s="10"/>
      <c r="J90" s="10"/>
      <c r="K90" s="28"/>
      <c r="L90" s="10"/>
      <c r="M90" s="10"/>
      <c r="N90" s="10"/>
      <c r="O90" s="10"/>
      <c r="P90" s="10"/>
      <c r="Q90" s="29"/>
      <c r="R90" s="29"/>
      <c r="S90" s="10"/>
      <c r="T90" s="8"/>
      <c r="U90" s="163"/>
      <c r="V90" s="163"/>
      <c r="W90" s="163"/>
      <c r="X90" s="163"/>
      <c r="Y90" s="9"/>
    </row>
    <row r="91" spans="2:30" ht="22.5" customHeight="1">
      <c r="B91" s="1207" t="s">
        <v>464</v>
      </c>
      <c r="C91" s="1208"/>
      <c r="D91" s="1208"/>
      <c r="E91" s="1208"/>
      <c r="F91" s="1208"/>
      <c r="G91" s="1208"/>
      <c r="H91" s="1208"/>
      <c r="I91" s="1208"/>
      <c r="J91" s="1208"/>
      <c r="K91" s="1208"/>
      <c r="L91" s="1208"/>
      <c r="M91" s="1208"/>
      <c r="N91" s="1208"/>
      <c r="O91" s="1208"/>
      <c r="P91" s="1208"/>
      <c r="Q91" s="1208"/>
      <c r="R91" s="1208"/>
      <c r="S91" s="1209"/>
      <c r="T91" s="8"/>
      <c r="U91" s="139"/>
      <c r="V91" s="139"/>
      <c r="W91" s="139"/>
      <c r="X91" s="139"/>
      <c r="Y91" s="9"/>
    </row>
    <row r="92" spans="2:30" ht="33.75" customHeight="1">
      <c r="B92" s="1204" t="s">
        <v>465</v>
      </c>
      <c r="C92" s="1205"/>
      <c r="D92" s="27" t="s">
        <v>457</v>
      </c>
      <c r="E92" s="1206"/>
      <c r="F92" s="1206"/>
      <c r="G92" s="1206"/>
      <c r="H92" s="10" t="s">
        <v>458</v>
      </c>
      <c r="I92" s="10"/>
      <c r="J92" s="10"/>
      <c r="K92" s="28" t="s">
        <v>195</v>
      </c>
      <c r="L92" s="10"/>
      <c r="M92" s="1007" t="s">
        <v>466</v>
      </c>
      <c r="N92" s="1007"/>
      <c r="O92" s="1007"/>
      <c r="P92" s="1007"/>
      <c r="Q92" s="1513" t="str">
        <f>IF(OR($AB$80="20人未満",$C$123=1),IF(AC92="",0,AC92),"")</f>
        <v/>
      </c>
      <c r="R92" s="1513"/>
      <c r="S92" s="10" t="s">
        <v>386</v>
      </c>
      <c r="T92" s="8"/>
      <c r="U92" s="139"/>
      <c r="V92" s="139"/>
      <c r="W92" s="139"/>
      <c r="X92" s="139"/>
      <c r="Y92" s="9"/>
      <c r="AB92" s="164" t="e">
        <f>IF($U$41&gt;=0.5,"50％以上","50％未満")</f>
        <v>#DIV/0!</v>
      </c>
      <c r="AC92" s="165" t="e">
        <f>IF(AB92="50％以上",IF(OR(K78=1,K78=2),V49,""),"")</f>
        <v>#DIV/0!</v>
      </c>
      <c r="AD92" s="165" t="e">
        <f>IF(AB92="50％未満",IF(OR(K78=2,K78=1),U40,""),"")</f>
        <v>#DIV/0!</v>
      </c>
    </row>
    <row r="93" spans="2:30" ht="9" customHeight="1">
      <c r="B93" s="135"/>
      <c r="C93" s="136"/>
      <c r="D93" s="27"/>
      <c r="E93" s="95"/>
      <c r="F93" s="95"/>
      <c r="G93" s="95"/>
      <c r="H93" s="10"/>
      <c r="I93" s="10"/>
      <c r="J93" s="10"/>
      <c r="K93" s="28"/>
      <c r="L93" s="10"/>
      <c r="M93" s="10"/>
      <c r="N93" s="10"/>
      <c r="O93" s="10"/>
      <c r="P93" s="10"/>
      <c r="Q93" s="95"/>
      <c r="R93" s="95"/>
      <c r="S93" s="10"/>
      <c r="T93" s="8"/>
      <c r="U93" s="139"/>
      <c r="V93" s="139"/>
      <c r="W93" s="139"/>
      <c r="X93" s="139"/>
      <c r="Y93" s="9"/>
    </row>
    <row r="94" spans="2:30" ht="22.5" customHeight="1">
      <c r="B94" s="1207" t="s">
        <v>467</v>
      </c>
      <c r="C94" s="1208"/>
      <c r="D94" s="1208"/>
      <c r="E94" s="1208"/>
      <c r="F94" s="1208"/>
      <c r="G94" s="1208"/>
      <c r="H94" s="1208"/>
      <c r="I94" s="1208"/>
      <c r="J94" s="1208"/>
      <c r="K94" s="1208"/>
      <c r="L94" s="1208"/>
      <c r="M94" s="1208"/>
      <c r="N94" s="1208"/>
      <c r="O94" s="1208"/>
      <c r="P94" s="1208"/>
      <c r="Q94" s="1208"/>
      <c r="R94" s="1208"/>
      <c r="S94" s="1209"/>
      <c r="T94" s="8"/>
      <c r="U94" s="139"/>
      <c r="V94" s="139"/>
      <c r="W94" s="139"/>
      <c r="X94" s="139"/>
      <c r="Y94" s="9"/>
    </row>
    <row r="95" spans="2:30" ht="33.75" customHeight="1">
      <c r="B95" s="1204" t="s">
        <v>465</v>
      </c>
      <c r="C95" s="1205"/>
      <c r="D95" s="27" t="s">
        <v>457</v>
      </c>
      <c r="E95" s="1206"/>
      <c r="F95" s="1206"/>
      <c r="G95" s="1206"/>
      <c r="H95" s="96" t="s">
        <v>468</v>
      </c>
      <c r="I95" s="10"/>
      <c r="J95" s="10"/>
      <c r="K95" s="28" t="s">
        <v>195</v>
      </c>
      <c r="L95" s="10"/>
      <c r="M95" s="1007" t="s">
        <v>466</v>
      </c>
      <c r="N95" s="1007"/>
      <c r="O95" s="1007"/>
      <c r="P95" s="1007"/>
      <c r="Q95" s="1513" t="str">
        <f>IF(OR($AB$80="20人未満",$C$123=1),IF(AD92="",0,AD92),"")</f>
        <v/>
      </c>
      <c r="R95" s="1513"/>
      <c r="S95" s="10" t="s">
        <v>386</v>
      </c>
      <c r="T95" s="8"/>
      <c r="U95" s="139"/>
      <c r="V95" s="139"/>
      <c r="W95" s="139"/>
      <c r="X95" s="139"/>
      <c r="Y95" s="9"/>
    </row>
    <row r="96" spans="2:30" ht="9" customHeight="1">
      <c r="B96" s="135"/>
      <c r="C96" s="136"/>
      <c r="D96" s="27"/>
      <c r="E96" s="95"/>
      <c r="F96" s="95"/>
      <c r="G96" s="95"/>
      <c r="H96" s="96"/>
      <c r="I96" s="10"/>
      <c r="J96" s="10"/>
      <c r="K96" s="28"/>
      <c r="L96" s="10"/>
      <c r="M96" s="108"/>
      <c r="N96" s="108"/>
      <c r="O96" s="108"/>
      <c r="P96" s="108"/>
      <c r="Q96" s="95"/>
      <c r="R96" s="95"/>
      <c r="S96" s="10"/>
      <c r="T96" s="8"/>
      <c r="U96" s="139"/>
      <c r="V96" s="139"/>
      <c r="W96" s="139"/>
      <c r="X96" s="139"/>
      <c r="Y96" s="9"/>
    </row>
    <row r="97" spans="2:25" ht="30" customHeight="1">
      <c r="B97" s="1217" t="s">
        <v>469</v>
      </c>
      <c r="C97" s="900"/>
      <c r="D97" s="900"/>
      <c r="E97" s="900"/>
      <c r="F97" s="900"/>
      <c r="G97" s="900"/>
      <c r="H97" s="900"/>
      <c r="I97" s="900"/>
      <c r="J97" s="900"/>
      <c r="K97" s="900"/>
      <c r="L97" s="900"/>
      <c r="M97" s="900"/>
      <c r="N97" s="900"/>
      <c r="O97" s="900"/>
      <c r="P97" s="900"/>
      <c r="Q97" s="900"/>
      <c r="R97" s="900"/>
      <c r="S97" s="1218"/>
      <c r="T97" s="8"/>
      <c r="U97" s="163"/>
      <c r="V97" s="163"/>
      <c r="W97" s="163"/>
      <c r="X97" s="163"/>
      <c r="Y97" s="9"/>
    </row>
    <row r="98" spans="2:25" ht="32.25" customHeight="1">
      <c r="B98" s="1214" t="s">
        <v>456</v>
      </c>
      <c r="C98" s="906"/>
      <c r="D98" s="18" t="s">
        <v>457</v>
      </c>
      <c r="E98" s="1215"/>
      <c r="F98" s="1188"/>
      <c r="G98" s="1188"/>
      <c r="H98" s="1" t="s">
        <v>458</v>
      </c>
      <c r="K98" s="19" t="s">
        <v>195</v>
      </c>
      <c r="M98" s="1212" t="s">
        <v>459</v>
      </c>
      <c r="N98" s="1212"/>
      <c r="O98" s="1212"/>
      <c r="P98" s="1212"/>
      <c r="Q98" s="1213" t="str">
        <f>IF(AND($AB$80="20人以上",$C$123=""),IF($K$78=1,$V$15,0)+IF($K$78=2,$V$15,0),"")</f>
        <v/>
      </c>
      <c r="R98" s="1213"/>
      <c r="S98" s="1" t="s">
        <v>386</v>
      </c>
      <c r="T98" s="8"/>
      <c r="U98" s="163"/>
      <c r="V98" s="163"/>
      <c r="W98" s="163"/>
      <c r="X98" s="163"/>
      <c r="Y98" s="9"/>
    </row>
    <row r="99" spans="2:25" ht="9" customHeight="1">
      <c r="B99" s="24"/>
      <c r="C99" s="15"/>
      <c r="D99" s="18"/>
      <c r="E99" s="29"/>
      <c r="F99" s="29"/>
      <c r="G99" s="29"/>
      <c r="K99" s="19"/>
      <c r="M99" s="20"/>
      <c r="N99" s="20"/>
      <c r="O99" s="20"/>
      <c r="P99" s="20"/>
      <c r="Q99" s="138"/>
      <c r="R99" s="138"/>
      <c r="T99" s="8"/>
      <c r="U99" s="163"/>
      <c r="V99" s="163"/>
      <c r="W99" s="163"/>
      <c r="X99" s="163"/>
      <c r="Y99" s="9"/>
    </row>
    <row r="100" spans="2:25" ht="27.75" customHeight="1">
      <c r="B100" s="1211" t="s">
        <v>460</v>
      </c>
      <c r="C100" s="906"/>
      <c r="D100" s="18" t="s">
        <v>457</v>
      </c>
      <c r="E100" s="1215"/>
      <c r="F100" s="1188"/>
      <c r="G100" s="1188"/>
      <c r="H100" s="1" t="s">
        <v>458</v>
      </c>
      <c r="K100" s="19" t="s">
        <v>195</v>
      </c>
      <c r="M100" s="1212" t="s">
        <v>459</v>
      </c>
      <c r="N100" s="1212"/>
      <c r="O100" s="1212"/>
      <c r="P100" s="1212"/>
      <c r="Q100" s="1213" t="str">
        <f>IF(AND($AB$80="20人以上",$C$123=""),IF($K$78=3,$V$15,0),"")</f>
        <v/>
      </c>
      <c r="R100" s="1213"/>
      <c r="S100" s="1" t="s">
        <v>386</v>
      </c>
      <c r="T100" s="8"/>
      <c r="U100" s="163"/>
      <c r="V100" s="163"/>
      <c r="W100" s="163"/>
      <c r="X100" s="163"/>
      <c r="Y100" s="9"/>
    </row>
    <row r="101" spans="2:25" ht="18" customHeight="1">
      <c r="B101" s="25"/>
      <c r="C101" s="26"/>
      <c r="D101" s="18"/>
      <c r="E101" s="134"/>
      <c r="F101" s="29"/>
      <c r="G101" s="29"/>
      <c r="K101" s="19"/>
      <c r="Q101" s="138"/>
      <c r="R101" s="138"/>
      <c r="T101" s="8"/>
      <c r="U101" s="163"/>
      <c r="V101" s="163"/>
      <c r="W101" s="163"/>
      <c r="X101" s="163"/>
      <c r="Y101" s="9"/>
    </row>
    <row r="102" spans="2:25" ht="18" customHeight="1">
      <c r="B102" s="1211" t="s">
        <v>461</v>
      </c>
      <c r="C102" s="906"/>
      <c r="D102" s="18" t="s">
        <v>457</v>
      </c>
      <c r="E102" s="1188"/>
      <c r="F102" s="1188"/>
      <c r="G102" s="1188"/>
      <c r="H102" s="1" t="s">
        <v>458</v>
      </c>
      <c r="K102" s="19" t="s">
        <v>195</v>
      </c>
      <c r="M102" s="1212" t="s">
        <v>459</v>
      </c>
      <c r="N102" s="1212"/>
      <c r="O102" s="1212"/>
      <c r="P102" s="1212"/>
      <c r="Q102" s="1213" t="str">
        <f>IF(AND($AB$80="20人以上",$C$123=""),IF($K$78=4,$V$15,0),"")</f>
        <v/>
      </c>
      <c r="R102" s="1213"/>
      <c r="S102" s="1" t="s">
        <v>386</v>
      </c>
      <c r="T102" s="8"/>
      <c r="U102" s="163"/>
      <c r="V102" s="163"/>
      <c r="W102" s="163"/>
      <c r="X102" s="163"/>
      <c r="Y102" s="9"/>
    </row>
    <row r="103" spans="2:25" ht="18" customHeight="1">
      <c r="B103" s="25"/>
      <c r="C103" s="26"/>
      <c r="D103" s="18"/>
      <c r="E103" s="1188"/>
      <c r="F103" s="1188"/>
      <c r="G103" s="1188"/>
      <c r="K103" s="19"/>
      <c r="Q103" s="138"/>
      <c r="R103" s="138"/>
      <c r="T103" s="8"/>
      <c r="U103" s="163"/>
      <c r="V103" s="163"/>
      <c r="W103" s="163"/>
      <c r="X103" s="163"/>
      <c r="Y103" s="9"/>
    </row>
    <row r="104" spans="2:25" ht="18" customHeight="1">
      <c r="B104" s="1211" t="s">
        <v>462</v>
      </c>
      <c r="C104" s="906"/>
      <c r="D104" s="18" t="s">
        <v>457</v>
      </c>
      <c r="E104" s="1188"/>
      <c r="F104" s="1188"/>
      <c r="G104" s="1188"/>
      <c r="H104" s="1" t="s">
        <v>458</v>
      </c>
      <c r="K104" s="19" t="s">
        <v>195</v>
      </c>
      <c r="M104" s="1212" t="s">
        <v>459</v>
      </c>
      <c r="N104" s="1212"/>
      <c r="O104" s="1212"/>
      <c r="P104" s="1212"/>
      <c r="Q104" s="1213" t="str">
        <f>IF(AND($AB$80="20人以上",$C$123=""),IF($K$78=5,$V$15,0),"")</f>
        <v/>
      </c>
      <c r="R104" s="1213"/>
      <c r="S104" s="1" t="s">
        <v>386</v>
      </c>
      <c r="T104" s="8"/>
      <c r="U104" s="163"/>
      <c r="V104" s="163"/>
      <c r="W104" s="163"/>
      <c r="X104" s="163"/>
      <c r="Y104" s="9"/>
    </row>
    <row r="105" spans="2:25" ht="18" customHeight="1">
      <c r="B105" s="25"/>
      <c r="C105" s="26"/>
      <c r="D105" s="18"/>
      <c r="E105" s="1188"/>
      <c r="F105" s="1188"/>
      <c r="G105" s="1188"/>
      <c r="K105" s="19"/>
      <c r="Q105" s="138"/>
      <c r="R105" s="138"/>
      <c r="T105" s="8"/>
      <c r="U105" s="163"/>
      <c r="V105" s="163"/>
      <c r="W105" s="163"/>
      <c r="X105" s="163"/>
      <c r="Y105" s="9"/>
    </row>
    <row r="106" spans="2:25" ht="33.75" customHeight="1">
      <c r="B106" s="1204" t="s">
        <v>463</v>
      </c>
      <c r="C106" s="1205"/>
      <c r="D106" s="27" t="s">
        <v>457</v>
      </c>
      <c r="E106" s="1201"/>
      <c r="F106" s="1201"/>
      <c r="G106" s="1201"/>
      <c r="H106" s="10" t="s">
        <v>458</v>
      </c>
      <c r="I106" s="10"/>
      <c r="J106" s="10"/>
      <c r="K106" s="28" t="s">
        <v>195</v>
      </c>
      <c r="L106" s="10"/>
      <c r="M106" s="1202" t="s">
        <v>459</v>
      </c>
      <c r="N106" s="1202"/>
      <c r="O106" s="1202"/>
      <c r="P106" s="1202"/>
      <c r="Q106" s="1210" t="str">
        <f>IF(AND($AB$80="20人以上",$C$123=""),IF($N$78=2,$V$15,0)+IF($N$78=3,$V$15,0),"")</f>
        <v/>
      </c>
      <c r="R106" s="1210"/>
      <c r="S106" s="10" t="s">
        <v>386</v>
      </c>
      <c r="T106" s="8"/>
      <c r="U106" s="166"/>
      <c r="V106" s="166"/>
      <c r="W106" s="166"/>
      <c r="X106" s="166"/>
      <c r="Y106" s="9"/>
    </row>
    <row r="107" spans="2:25" ht="9" customHeight="1">
      <c r="B107" s="135"/>
      <c r="C107" s="136"/>
      <c r="D107" s="27"/>
      <c r="E107" s="137"/>
      <c r="F107" s="137"/>
      <c r="G107" s="137"/>
      <c r="H107" s="10"/>
      <c r="I107" s="10"/>
      <c r="J107" s="10"/>
      <c r="K107" s="28"/>
      <c r="L107" s="10"/>
      <c r="M107" s="10"/>
      <c r="N107" s="10"/>
      <c r="O107" s="10"/>
      <c r="P107" s="10"/>
      <c r="Q107" s="29"/>
      <c r="R107" s="29"/>
      <c r="S107" s="10"/>
      <c r="T107" s="8"/>
      <c r="U107" s="163"/>
      <c r="V107" s="163"/>
      <c r="W107" s="163"/>
      <c r="X107" s="163"/>
      <c r="Y107" s="9"/>
    </row>
    <row r="108" spans="2:25" ht="22.5" customHeight="1">
      <c r="B108" s="1207" t="s">
        <v>464</v>
      </c>
      <c r="C108" s="1208"/>
      <c r="D108" s="1208"/>
      <c r="E108" s="1208"/>
      <c r="F108" s="1208"/>
      <c r="G108" s="1208"/>
      <c r="H108" s="1208"/>
      <c r="I108" s="1208"/>
      <c r="J108" s="1208"/>
      <c r="K108" s="1208"/>
      <c r="L108" s="1208"/>
      <c r="M108" s="1208"/>
      <c r="N108" s="1208"/>
      <c r="O108" s="1208"/>
      <c r="P108" s="1208"/>
      <c r="Q108" s="1208"/>
      <c r="R108" s="1208"/>
      <c r="S108" s="1209"/>
      <c r="T108" s="8"/>
      <c r="U108" s="139"/>
      <c r="V108" s="139"/>
      <c r="W108" s="139"/>
      <c r="X108" s="139"/>
      <c r="Y108" s="9"/>
    </row>
    <row r="109" spans="2:25" ht="33.75" customHeight="1">
      <c r="B109" s="1204" t="s">
        <v>465</v>
      </c>
      <c r="C109" s="1205"/>
      <c r="D109" s="27" t="s">
        <v>457</v>
      </c>
      <c r="E109" s="1206"/>
      <c r="F109" s="1206"/>
      <c r="G109" s="1206"/>
      <c r="H109" s="10" t="s">
        <v>458</v>
      </c>
      <c r="I109" s="10"/>
      <c r="J109" s="10"/>
      <c r="K109" s="28" t="s">
        <v>195</v>
      </c>
      <c r="L109" s="10"/>
      <c r="M109" s="1007" t="s">
        <v>466</v>
      </c>
      <c r="N109" s="1007"/>
      <c r="O109" s="1007"/>
      <c r="P109" s="1007"/>
      <c r="Q109" s="1189" t="str">
        <f>IF(AND($AB$80="20人以上",$C$123=""),IF(AC92="",0,AC92),"")</f>
        <v/>
      </c>
      <c r="R109" s="1189"/>
      <c r="S109" s="10" t="s">
        <v>386</v>
      </c>
      <c r="T109" s="8"/>
      <c r="U109" s="139"/>
      <c r="V109" s="139"/>
      <c r="W109" s="139"/>
      <c r="X109" s="139"/>
      <c r="Y109" s="9"/>
    </row>
    <row r="110" spans="2:25" ht="9" customHeight="1">
      <c r="B110" s="135"/>
      <c r="C110" s="136"/>
      <c r="D110" s="27"/>
      <c r="E110" s="95"/>
      <c r="F110" s="95"/>
      <c r="G110" s="95"/>
      <c r="H110" s="10"/>
      <c r="I110" s="10"/>
      <c r="J110" s="10"/>
      <c r="K110" s="28"/>
      <c r="L110" s="10"/>
      <c r="M110" s="10"/>
      <c r="N110" s="10"/>
      <c r="O110" s="10"/>
      <c r="P110" s="10"/>
      <c r="Q110" s="95"/>
      <c r="R110" s="95"/>
      <c r="S110" s="10"/>
      <c r="T110" s="8"/>
      <c r="U110" s="139"/>
      <c r="V110" s="139"/>
      <c r="W110" s="139"/>
      <c r="X110" s="139"/>
      <c r="Y110" s="9"/>
    </row>
    <row r="111" spans="2:25" ht="22.5" customHeight="1">
      <c r="B111" s="1207" t="s">
        <v>467</v>
      </c>
      <c r="C111" s="1208"/>
      <c r="D111" s="1208"/>
      <c r="E111" s="1208"/>
      <c r="F111" s="1208"/>
      <c r="G111" s="1208"/>
      <c r="H111" s="1208"/>
      <c r="I111" s="1208"/>
      <c r="J111" s="1208"/>
      <c r="K111" s="1208"/>
      <c r="L111" s="1208"/>
      <c r="M111" s="1208"/>
      <c r="N111" s="1208"/>
      <c r="O111" s="1208"/>
      <c r="P111" s="1208"/>
      <c r="Q111" s="1208"/>
      <c r="R111" s="1208"/>
      <c r="S111" s="1209"/>
      <c r="T111" s="8"/>
      <c r="U111" s="139"/>
      <c r="V111" s="139"/>
      <c r="W111" s="139"/>
      <c r="X111" s="139"/>
      <c r="Y111" s="9"/>
    </row>
    <row r="112" spans="2:25" ht="33.75" customHeight="1">
      <c r="B112" s="1204" t="s">
        <v>465</v>
      </c>
      <c r="C112" s="1205"/>
      <c r="D112" s="27" t="s">
        <v>457</v>
      </c>
      <c r="E112" s="1206"/>
      <c r="F112" s="1206"/>
      <c r="G112" s="1206"/>
      <c r="H112" s="96" t="s">
        <v>468</v>
      </c>
      <c r="I112" s="10"/>
      <c r="J112" s="10"/>
      <c r="K112" s="28" t="s">
        <v>195</v>
      </c>
      <c r="L112" s="10"/>
      <c r="M112" s="1007" t="s">
        <v>466</v>
      </c>
      <c r="N112" s="1007"/>
      <c r="O112" s="1007"/>
      <c r="P112" s="1007"/>
      <c r="Q112" s="1189" t="str">
        <f>IF(AND($AB$80="20人以上",$C$123=""),IF(AD92="",0,AD92),"")</f>
        <v/>
      </c>
      <c r="R112" s="1189"/>
      <c r="S112" s="10" t="s">
        <v>386</v>
      </c>
      <c r="T112" s="8"/>
      <c r="U112" s="139"/>
      <c r="V112" s="139"/>
      <c r="W112" s="139"/>
      <c r="X112" s="139"/>
      <c r="Y112" s="9"/>
    </row>
    <row r="113" spans="2:32" ht="9" customHeight="1">
      <c r="B113" s="135"/>
      <c r="C113" s="136"/>
      <c r="D113" s="27"/>
      <c r="E113" s="95"/>
      <c r="F113" s="95"/>
      <c r="G113" s="95"/>
      <c r="H113" s="96"/>
      <c r="I113" s="10"/>
      <c r="J113" s="10"/>
      <c r="K113" s="28"/>
      <c r="L113" s="10"/>
      <c r="M113" s="108"/>
      <c r="N113" s="108"/>
      <c r="O113" s="108"/>
      <c r="P113" s="108"/>
      <c r="Q113" s="95"/>
      <c r="R113" s="95"/>
      <c r="S113" s="10"/>
      <c r="T113" s="8"/>
      <c r="U113" s="139"/>
      <c r="V113" s="139"/>
      <c r="W113" s="139"/>
      <c r="X113" s="139"/>
      <c r="Y113" s="9"/>
    </row>
    <row r="114" spans="2:32" s="10" customFormat="1" ht="19.5" customHeight="1">
      <c r="B114" s="30" t="s">
        <v>470</v>
      </c>
      <c r="C114" s="16"/>
      <c r="D114" s="27" t="s">
        <v>190</v>
      </c>
      <c r="E114" s="1201"/>
      <c r="F114" s="1201"/>
      <c r="G114" s="1201"/>
      <c r="H114" s="10" t="s">
        <v>458</v>
      </c>
      <c r="K114" s="28" t="s">
        <v>195</v>
      </c>
      <c r="M114" s="1202" t="s">
        <v>459</v>
      </c>
      <c r="N114" s="1202"/>
      <c r="O114" s="1202"/>
      <c r="P114" s="1202"/>
      <c r="Q114" s="1189">
        <f>V15</f>
        <v>0</v>
      </c>
      <c r="R114" s="1189"/>
      <c r="S114" s="10" t="s">
        <v>384</v>
      </c>
      <c r="T114" s="167" t="s">
        <v>190</v>
      </c>
      <c r="U114" s="1186">
        <f>E114*Q114</f>
        <v>0</v>
      </c>
      <c r="V114" s="1186"/>
      <c r="W114" s="1186"/>
      <c r="X114" s="1186"/>
      <c r="Y114" s="168" t="s">
        <v>191</v>
      </c>
    </row>
    <row r="115" spans="2:32" ht="6" customHeight="1">
      <c r="B115" s="169"/>
      <c r="C115" s="170"/>
      <c r="D115" s="18"/>
      <c r="E115" s="29"/>
      <c r="F115" s="29"/>
      <c r="G115" s="29"/>
      <c r="K115" s="19"/>
      <c r="Q115" s="29"/>
      <c r="R115" s="29"/>
      <c r="T115" s="8"/>
      <c r="U115" s="166"/>
      <c r="V115" s="166"/>
      <c r="W115" s="166"/>
      <c r="X115" s="166"/>
      <c r="Y115" s="9"/>
    </row>
    <row r="116" spans="2:32" ht="15" customHeight="1" thickBot="1">
      <c r="B116" s="2"/>
      <c r="C116" s="1" t="s">
        <v>471</v>
      </c>
      <c r="H116" s="73" t="s">
        <v>472</v>
      </c>
      <c r="T116" s="167"/>
      <c r="U116" s="1185"/>
      <c r="V116" s="1185"/>
      <c r="W116" s="1185"/>
      <c r="X116" s="1185"/>
      <c r="Y116" s="168"/>
    </row>
    <row r="117" spans="2:32" ht="15" customHeight="1" thickBot="1">
      <c r="B117" s="2"/>
      <c r="C117" s="171"/>
      <c r="D117" s="1" t="s">
        <v>473</v>
      </c>
      <c r="K117" s="19" t="s">
        <v>474</v>
      </c>
      <c r="L117" s="73" t="s">
        <v>475</v>
      </c>
      <c r="Q117" s="1199">
        <f>U27</f>
        <v>0</v>
      </c>
      <c r="R117" s="1200"/>
      <c r="S117" s="1" t="s">
        <v>384</v>
      </c>
      <c r="T117" s="8"/>
      <c r="U117" s="1203"/>
      <c r="V117" s="1203"/>
      <c r="W117" s="1203"/>
      <c r="X117" s="1203"/>
      <c r="Y117" s="9"/>
      <c r="AB117" s="172"/>
      <c r="AC117" s="172"/>
      <c r="AF117" s="172"/>
    </row>
    <row r="118" spans="2:32" ht="15" customHeight="1" thickBot="1">
      <c r="B118" s="2"/>
      <c r="D118" s="18" t="s">
        <v>457</v>
      </c>
      <c r="E118" s="1188"/>
      <c r="F118" s="1188"/>
      <c r="G118" s="1188"/>
      <c r="H118" s="1" t="s">
        <v>476</v>
      </c>
      <c r="K118" s="1195"/>
      <c r="L118" s="1195"/>
      <c r="M118" s="1195"/>
      <c r="N118" s="1195"/>
      <c r="O118" s="1195"/>
      <c r="P118" s="1195"/>
      <c r="Q118" s="1195"/>
      <c r="R118" s="1195"/>
      <c r="S118" s="1196"/>
      <c r="T118" s="2"/>
      <c r="U118" s="162"/>
      <c r="V118" s="162"/>
      <c r="W118" s="162"/>
      <c r="X118" s="162"/>
      <c r="Y118" s="9"/>
      <c r="AE118" s="172"/>
      <c r="AF118" s="172"/>
    </row>
    <row r="119" spans="2:32" ht="15" customHeight="1" thickBot="1">
      <c r="B119" s="2"/>
      <c r="C119" s="173"/>
      <c r="D119" s="1" t="s">
        <v>477</v>
      </c>
      <c r="K119" s="19" t="s">
        <v>195</v>
      </c>
      <c r="L119" s="73" t="s">
        <v>475</v>
      </c>
      <c r="M119" s="174"/>
      <c r="N119" s="174"/>
      <c r="O119" s="174"/>
      <c r="P119" s="174"/>
      <c r="Q119" s="1189">
        <f>U27</f>
        <v>0</v>
      </c>
      <c r="R119" s="1189"/>
      <c r="S119" s="1" t="s">
        <v>386</v>
      </c>
      <c r="T119" s="8" t="s">
        <v>478</v>
      </c>
      <c r="U119" s="1197">
        <f>IF(C119="○",AA120,IF(C117="○",AA119,0))</f>
        <v>0</v>
      </c>
      <c r="V119" s="1197"/>
      <c r="W119" s="1197"/>
      <c r="X119" s="1197"/>
      <c r="Y119" s="9" t="s">
        <v>479</v>
      </c>
      <c r="AA119" s="1198">
        <f>IF(Q119=0,0,ROUNDDOWN((40000*M120/Q120*Q119),0))</f>
        <v>0</v>
      </c>
      <c r="AB119" s="1198"/>
      <c r="AC119" s="1198"/>
      <c r="AD119" s="1198"/>
      <c r="AE119" s="1198"/>
    </row>
    <row r="120" spans="2:32" ht="15" customHeight="1">
      <c r="B120" s="2"/>
      <c r="D120" s="18" t="s">
        <v>457</v>
      </c>
      <c r="E120" s="1188"/>
      <c r="F120" s="1188"/>
      <c r="G120" s="1188"/>
      <c r="H120" s="1" t="s">
        <v>476</v>
      </c>
      <c r="K120" s="18" t="s">
        <v>457</v>
      </c>
      <c r="L120" s="19" t="s">
        <v>480</v>
      </c>
      <c r="M120" s="1199">
        <f>+V15</f>
        <v>0</v>
      </c>
      <c r="N120" s="1200"/>
      <c r="O120" s="19" t="s">
        <v>481</v>
      </c>
      <c r="P120" s="19" t="s">
        <v>482</v>
      </c>
      <c r="Q120" s="1199">
        <f>+V17</f>
        <v>0</v>
      </c>
      <c r="R120" s="1200"/>
      <c r="S120" s="1" t="s">
        <v>483</v>
      </c>
      <c r="T120" s="8"/>
      <c r="U120" s="166"/>
      <c r="V120" s="166"/>
      <c r="W120" s="166"/>
      <c r="X120" s="166"/>
      <c r="Y120" s="9"/>
      <c r="AA120" s="1198" t="e">
        <f>IF(C117="○","",ROUNDDOWN((95000*M120/Q120*Q119),0))</f>
        <v>#DIV/0!</v>
      </c>
      <c r="AB120" s="1198"/>
      <c r="AC120" s="1198"/>
      <c r="AD120" s="1198"/>
      <c r="AE120" s="1198"/>
    </row>
    <row r="121" spans="2:32" ht="8.25" customHeight="1">
      <c r="B121" s="2"/>
      <c r="M121" s="18"/>
      <c r="P121" s="19"/>
      <c r="T121" s="2"/>
      <c r="U121" s="162"/>
      <c r="V121" s="162"/>
      <c r="W121" s="162"/>
      <c r="X121" s="162"/>
      <c r="Y121" s="9"/>
    </row>
    <row r="122" spans="2:32" ht="13.5" customHeight="1" thickBot="1">
      <c r="B122" s="2"/>
      <c r="C122" s="73"/>
      <c r="D122" s="73" t="s">
        <v>484</v>
      </c>
      <c r="M122" s="18"/>
      <c r="P122" s="19"/>
      <c r="T122" s="2"/>
      <c r="U122" s="162"/>
      <c r="V122" s="162"/>
      <c r="W122" s="162"/>
      <c r="X122" s="162"/>
      <c r="Y122" s="9"/>
    </row>
    <row r="123" spans="2:32" ht="15" customHeight="1" thickBot="1">
      <c r="B123" s="2"/>
      <c r="C123" s="31"/>
      <c r="D123" s="73" t="s">
        <v>485</v>
      </c>
      <c r="M123" s="18"/>
      <c r="P123" s="19"/>
      <c r="T123" s="2"/>
      <c r="U123" s="162"/>
      <c r="V123" s="162"/>
      <c r="W123" s="162"/>
      <c r="X123" s="162"/>
      <c r="Y123" s="9"/>
    </row>
    <row r="124" spans="2:32" ht="15" customHeight="1">
      <c r="B124" s="2"/>
      <c r="C124" s="1" t="s">
        <v>486</v>
      </c>
      <c r="L124" s="175"/>
      <c r="M124" s="175"/>
      <c r="N124" s="175"/>
      <c r="O124" s="175"/>
      <c r="P124" s="175"/>
      <c r="T124" s="2"/>
      <c r="U124" s="162"/>
      <c r="V124" s="162"/>
      <c r="W124" s="162"/>
      <c r="X124" s="162"/>
      <c r="Y124" s="9"/>
    </row>
    <row r="125" spans="2:32" ht="15" customHeight="1" thickBot="1">
      <c r="B125" s="2"/>
      <c r="D125" s="175"/>
      <c r="E125" s="1192"/>
      <c r="F125" s="1192"/>
      <c r="G125" s="1192"/>
      <c r="H125" s="1192"/>
      <c r="K125" s="897" t="s">
        <v>487</v>
      </c>
      <c r="L125" s="897"/>
      <c r="M125" s="897"/>
      <c r="N125" s="897"/>
      <c r="O125" s="897"/>
      <c r="P125" s="897"/>
      <c r="Q125" s="1189">
        <f>U27</f>
        <v>0</v>
      </c>
      <c r="R125" s="1189"/>
      <c r="S125" s="1" t="s">
        <v>386</v>
      </c>
      <c r="T125" s="8" t="s">
        <v>478</v>
      </c>
      <c r="U125" s="1187">
        <f>IF($C123=1,0,IF(C126="○",0,IF($U27&gt;19,538000,IF($U27&gt;1,269000,IF($U27=0,0,179000)))))</f>
        <v>0</v>
      </c>
      <c r="V125" s="1187"/>
      <c r="W125" s="1187"/>
      <c r="X125" s="1187"/>
      <c r="Y125" s="9" t="s">
        <v>479</v>
      </c>
    </row>
    <row r="126" spans="2:32" ht="15" customHeight="1" thickBot="1">
      <c r="B126" s="2"/>
      <c r="C126" s="176"/>
      <c r="D126" s="1193" t="s">
        <v>488</v>
      </c>
      <c r="E126" s="1193"/>
      <c r="F126" s="1193"/>
      <c r="G126" s="1193"/>
      <c r="H126" s="1193"/>
      <c r="I126" s="1193"/>
      <c r="J126" s="1193"/>
      <c r="K126" s="1193"/>
      <c r="L126" s="1193"/>
      <c r="M126" s="1193"/>
      <c r="N126" s="1193"/>
      <c r="O126" s="1193"/>
      <c r="P126" s="1193"/>
      <c r="Q126" s="1193"/>
      <c r="R126" s="1193"/>
      <c r="S126" s="1194"/>
      <c r="T126" s="8" t="s">
        <v>478</v>
      </c>
      <c r="U126" s="1187">
        <f>IF(C123=1,0,IF(C126="○",1076000,0))</f>
        <v>0</v>
      </c>
      <c r="V126" s="1187"/>
      <c r="W126" s="1187"/>
      <c r="X126" s="1187"/>
      <c r="Y126" s="9" t="s">
        <v>479</v>
      </c>
    </row>
    <row r="127" spans="2:32" ht="7.5" customHeight="1">
      <c r="B127" s="2"/>
      <c r="D127" s="1193"/>
      <c r="E127" s="1193"/>
      <c r="F127" s="1193"/>
      <c r="G127" s="1193"/>
      <c r="H127" s="1193"/>
      <c r="I127" s="1193"/>
      <c r="J127" s="1193"/>
      <c r="K127" s="1193"/>
      <c r="L127" s="1193"/>
      <c r="M127" s="1193"/>
      <c r="N127" s="1193"/>
      <c r="O127" s="1193"/>
      <c r="P127" s="1193"/>
      <c r="Q127" s="1193"/>
      <c r="R127" s="1193"/>
      <c r="S127" s="1194"/>
      <c r="T127" s="8"/>
      <c r="U127" s="166"/>
      <c r="V127" s="166"/>
      <c r="W127" s="166"/>
      <c r="X127" s="166"/>
      <c r="Y127" s="9"/>
    </row>
    <row r="128" spans="2:32" ht="15" customHeight="1">
      <c r="B128" s="2"/>
      <c r="D128" s="175"/>
      <c r="E128" s="175"/>
      <c r="T128" s="2"/>
      <c r="U128" s="162"/>
      <c r="V128" s="162"/>
      <c r="W128" s="162"/>
      <c r="X128" s="162"/>
      <c r="Y128" s="9"/>
    </row>
    <row r="129" spans="2:39" ht="15" customHeight="1">
      <c r="B129" s="2"/>
      <c r="C129" s="1" t="s">
        <v>489</v>
      </c>
      <c r="T129" s="8" t="s">
        <v>478</v>
      </c>
      <c r="U129" s="1187">
        <f>U130+U132</f>
        <v>0</v>
      </c>
      <c r="V129" s="1187"/>
      <c r="W129" s="1187"/>
      <c r="X129" s="1187"/>
      <c r="Y129" s="9" t="s">
        <v>479</v>
      </c>
    </row>
    <row r="130" spans="2:39" ht="15" customHeight="1">
      <c r="B130" s="2"/>
      <c r="D130" s="1" t="s">
        <v>490</v>
      </c>
      <c r="T130" s="8" t="s">
        <v>190</v>
      </c>
      <c r="U130" s="1187">
        <f>IF($I$7="",0,IF(C123=1,0,240000))</f>
        <v>0</v>
      </c>
      <c r="V130" s="1187"/>
      <c r="W130" s="1187"/>
      <c r="X130" s="1187"/>
      <c r="Y130" s="9" t="s">
        <v>191</v>
      </c>
    </row>
    <row r="131" spans="2:39" ht="15" customHeight="1">
      <c r="B131" s="2"/>
      <c r="D131" s="1" t="s">
        <v>491</v>
      </c>
      <c r="T131" s="8"/>
      <c r="U131" s="166"/>
      <c r="V131" s="166"/>
      <c r="W131" s="166"/>
      <c r="X131" s="166"/>
      <c r="Y131" s="9"/>
    </row>
    <row r="132" spans="2:39" ht="15" customHeight="1">
      <c r="B132" s="2"/>
      <c r="E132" s="177"/>
      <c r="F132" s="177"/>
      <c r="G132" s="1188"/>
      <c r="H132" s="1188"/>
      <c r="I132" s="1188"/>
      <c r="J132" s="1" t="s">
        <v>175</v>
      </c>
      <c r="K132" s="1" t="s">
        <v>474</v>
      </c>
      <c r="L132" s="1190" t="s">
        <v>492</v>
      </c>
      <c r="M132" s="1190"/>
      <c r="N132" s="1190"/>
      <c r="O132" s="1191"/>
      <c r="P132" s="1191"/>
      <c r="Q132" s="1" t="s">
        <v>493</v>
      </c>
      <c r="T132" s="8" t="s">
        <v>190</v>
      </c>
      <c r="U132" s="1187">
        <f>IF(C123=1,0,G132*O132)</f>
        <v>0</v>
      </c>
      <c r="V132" s="1187"/>
      <c r="W132" s="1187"/>
      <c r="X132" s="1187"/>
      <c r="Y132" s="9" t="s">
        <v>191</v>
      </c>
      <c r="AM132" s="155">
        <v>0</v>
      </c>
    </row>
    <row r="133" spans="2:39" ht="15" customHeight="1">
      <c r="B133" s="2"/>
      <c r="N133" s="12" t="s">
        <v>494</v>
      </c>
      <c r="T133" s="8"/>
      <c r="U133" s="166"/>
      <c r="V133" s="166"/>
      <c r="W133" s="166"/>
      <c r="X133" s="166"/>
      <c r="Y133" s="9"/>
      <c r="AM133" s="155">
        <v>1</v>
      </c>
    </row>
    <row r="134" spans="2:39" ht="15" customHeight="1">
      <c r="B134" s="2"/>
      <c r="C134" s="1" t="s">
        <v>495</v>
      </c>
      <c r="T134" s="2"/>
      <c r="U134" s="162"/>
      <c r="V134" s="162"/>
      <c r="W134" s="162"/>
      <c r="X134" s="162"/>
      <c r="Y134" s="9"/>
      <c r="AM134" s="155">
        <v>2</v>
      </c>
    </row>
    <row r="135" spans="2:39" ht="15.75" customHeight="1">
      <c r="B135" s="2"/>
      <c r="D135" s="18" t="s">
        <v>457</v>
      </c>
      <c r="E135" s="1188"/>
      <c r="F135" s="1188"/>
      <c r="G135" s="1188"/>
      <c r="H135" s="1" t="s">
        <v>496</v>
      </c>
      <c r="K135" s="19" t="s">
        <v>195</v>
      </c>
      <c r="M135" s="1182" t="s">
        <v>497</v>
      </c>
      <c r="N135" s="1182"/>
      <c r="O135" s="1182"/>
      <c r="P135" s="1" t="s">
        <v>498</v>
      </c>
      <c r="Q135" s="1189">
        <f>U55</f>
        <v>0</v>
      </c>
      <c r="R135" s="1189"/>
      <c r="S135" s="1" t="s">
        <v>420</v>
      </c>
      <c r="T135" s="8" t="s">
        <v>478</v>
      </c>
      <c r="U135" s="1187">
        <f>+IF(C123=1,0,E135*Q135)</f>
        <v>0</v>
      </c>
      <c r="V135" s="1187"/>
      <c r="W135" s="1187"/>
      <c r="X135" s="1187"/>
      <c r="Y135" s="9" t="s">
        <v>479</v>
      </c>
    </row>
    <row r="136" spans="2:39" ht="15.75" customHeight="1">
      <c r="B136" s="2"/>
      <c r="D136" s="18"/>
      <c r="E136" s="29"/>
      <c r="F136" s="29"/>
      <c r="G136" s="29"/>
      <c r="K136" s="19"/>
      <c r="M136" s="20"/>
      <c r="N136" s="20"/>
      <c r="O136" s="20"/>
      <c r="Q136" s="29"/>
      <c r="R136" s="29"/>
      <c r="T136" s="8"/>
      <c r="U136" s="166"/>
      <c r="V136" s="166"/>
      <c r="W136" s="166"/>
      <c r="X136" s="166"/>
      <c r="Y136" s="9"/>
    </row>
    <row r="137" spans="2:39">
      <c r="B137" s="2"/>
      <c r="C137" s="1169" t="s">
        <v>499</v>
      </c>
      <c r="D137" s="1169"/>
      <c r="E137" s="1169"/>
      <c r="F137" s="1169"/>
      <c r="G137" s="1169"/>
      <c r="H137" s="1169"/>
      <c r="I137" s="1169"/>
      <c r="J137" s="1169"/>
      <c r="K137" s="1169"/>
      <c r="L137" s="1169"/>
      <c r="M137" s="1169"/>
      <c r="N137" s="1169"/>
      <c r="O137" s="1169"/>
      <c r="P137" s="178"/>
      <c r="Q137" s="28"/>
      <c r="R137" s="28"/>
      <c r="S137" s="168"/>
      <c r="T137" s="8"/>
      <c r="U137" s="1187"/>
      <c r="V137" s="1187"/>
      <c r="W137" s="1187"/>
      <c r="X137" s="1187"/>
      <c r="Y137" s="9"/>
    </row>
    <row r="138" spans="2:39" ht="16.5" customHeight="1">
      <c r="B138" s="2"/>
      <c r="C138" s="60"/>
      <c r="D138" s="1" t="s">
        <v>500</v>
      </c>
      <c r="F138" s="60"/>
      <c r="G138" s="60"/>
      <c r="H138" s="60"/>
      <c r="I138" s="60"/>
      <c r="J138" s="60"/>
      <c r="K138" s="60"/>
      <c r="L138" s="60"/>
      <c r="M138" s="60"/>
      <c r="N138" s="60"/>
      <c r="O138" s="60"/>
      <c r="P138" s="178"/>
      <c r="Q138" s="28"/>
      <c r="R138" s="28"/>
      <c r="S138" s="168"/>
      <c r="T138" s="8" t="s">
        <v>478</v>
      </c>
      <c r="U138" s="1187">
        <f>U139+U140</f>
        <v>0</v>
      </c>
      <c r="V138" s="1187"/>
      <c r="W138" s="1187"/>
      <c r="X138" s="1187"/>
      <c r="Y138" s="9" t="s">
        <v>479</v>
      </c>
    </row>
    <row r="139" spans="2:39" ht="25.5" customHeight="1">
      <c r="B139" s="2"/>
      <c r="E139" s="1182"/>
      <c r="F139" s="1182"/>
      <c r="G139" s="18" t="s">
        <v>457</v>
      </c>
      <c r="H139" s="1183"/>
      <c r="I139" s="1183"/>
      <c r="J139" s="1" t="s">
        <v>501</v>
      </c>
      <c r="M139" s="28" t="s">
        <v>502</v>
      </c>
      <c r="N139" s="1153" t="s">
        <v>503</v>
      </c>
      <c r="O139" s="1184"/>
      <c r="P139" s="1184"/>
      <c r="Q139" s="1185">
        <f>U65</f>
        <v>0</v>
      </c>
      <c r="R139" s="1185"/>
      <c r="S139" s="168" t="s">
        <v>432</v>
      </c>
      <c r="T139" s="167" t="s">
        <v>190</v>
      </c>
      <c r="U139" s="1186">
        <f>H139*Q139</f>
        <v>0</v>
      </c>
      <c r="V139" s="1186"/>
      <c r="W139" s="1186"/>
      <c r="X139" s="1186"/>
      <c r="Y139" s="168" t="s">
        <v>191</v>
      </c>
    </row>
    <row r="140" spans="2:39" ht="25.5" customHeight="1">
      <c r="B140" s="2"/>
      <c r="E140" s="1182"/>
      <c r="F140" s="1182"/>
      <c r="G140" s="18" t="s">
        <v>457</v>
      </c>
      <c r="H140" s="1183"/>
      <c r="I140" s="1183"/>
      <c r="J140" s="1" t="s">
        <v>496</v>
      </c>
      <c r="M140" s="28" t="s">
        <v>502</v>
      </c>
      <c r="N140" s="1153" t="s">
        <v>504</v>
      </c>
      <c r="O140" s="1184"/>
      <c r="P140" s="1184"/>
      <c r="Q140" s="1185">
        <f>U66</f>
        <v>0</v>
      </c>
      <c r="R140" s="1185"/>
      <c r="S140" s="168" t="s">
        <v>420</v>
      </c>
      <c r="T140" s="167" t="s">
        <v>190</v>
      </c>
      <c r="U140" s="1186">
        <f>H140*Q140</f>
        <v>0</v>
      </c>
      <c r="V140" s="1186"/>
      <c r="W140" s="1186"/>
      <c r="X140" s="1186"/>
      <c r="Y140" s="168" t="s">
        <v>191</v>
      </c>
    </row>
    <row r="141" spans="2:39" ht="12.75" customHeight="1">
      <c r="B141" s="2"/>
      <c r="E141" s="20"/>
      <c r="F141" s="20"/>
      <c r="G141" s="18"/>
      <c r="H141" s="179"/>
      <c r="I141" s="179"/>
      <c r="M141" s="28"/>
      <c r="N141" s="180"/>
      <c r="O141" s="178"/>
      <c r="P141" s="178"/>
      <c r="Q141" s="181"/>
      <c r="R141" s="181"/>
      <c r="S141" s="168"/>
      <c r="T141" s="167"/>
      <c r="U141" s="182"/>
      <c r="V141" s="182"/>
      <c r="W141" s="182"/>
      <c r="X141" s="182"/>
      <c r="Y141" s="168"/>
    </row>
    <row r="142" spans="2:39" ht="15" customHeight="1">
      <c r="B142" s="2"/>
      <c r="D142" s="1" t="s">
        <v>505</v>
      </c>
      <c r="F142" s="60"/>
      <c r="G142" s="60"/>
      <c r="H142" s="60"/>
      <c r="I142" s="60"/>
      <c r="J142" s="60"/>
      <c r="K142" s="60"/>
      <c r="L142" s="60"/>
      <c r="M142" s="60"/>
      <c r="N142" s="60"/>
      <c r="O142" s="60"/>
      <c r="P142" s="178"/>
      <c r="Q142" s="181"/>
      <c r="R142" s="181"/>
      <c r="S142" s="168"/>
      <c r="T142" s="8" t="s">
        <v>478</v>
      </c>
      <c r="U142" s="1187">
        <f>U143+U144</f>
        <v>0</v>
      </c>
      <c r="V142" s="1187"/>
      <c r="W142" s="1187"/>
      <c r="X142" s="1187"/>
      <c r="Y142" s="9" t="s">
        <v>479</v>
      </c>
    </row>
    <row r="143" spans="2:39" ht="27.75" customHeight="1">
      <c r="B143" s="2"/>
      <c r="E143" s="1182"/>
      <c r="F143" s="1182"/>
      <c r="G143" s="18" t="s">
        <v>457</v>
      </c>
      <c r="H143" s="1183"/>
      <c r="I143" s="1183"/>
      <c r="J143" s="1" t="s">
        <v>501</v>
      </c>
      <c r="M143" s="28" t="s">
        <v>502</v>
      </c>
      <c r="N143" s="1153" t="s">
        <v>506</v>
      </c>
      <c r="O143" s="1184"/>
      <c r="P143" s="1184"/>
      <c r="Q143" s="1185">
        <f>U67</f>
        <v>0</v>
      </c>
      <c r="R143" s="1185"/>
      <c r="S143" s="168" t="s">
        <v>432</v>
      </c>
      <c r="T143" s="167" t="s">
        <v>190</v>
      </c>
      <c r="U143" s="1186">
        <f>H143*Q143</f>
        <v>0</v>
      </c>
      <c r="V143" s="1186"/>
      <c r="W143" s="1186"/>
      <c r="X143" s="1186"/>
      <c r="Y143" s="168" t="s">
        <v>191</v>
      </c>
    </row>
    <row r="144" spans="2:39" ht="27.75" customHeight="1">
      <c r="B144" s="2"/>
      <c r="E144" s="1182"/>
      <c r="F144" s="1182"/>
      <c r="G144" s="18" t="s">
        <v>457</v>
      </c>
      <c r="H144" s="1183"/>
      <c r="I144" s="1183"/>
      <c r="J144" s="1" t="s">
        <v>496</v>
      </c>
      <c r="M144" s="28" t="s">
        <v>502</v>
      </c>
      <c r="N144" s="1153" t="s">
        <v>507</v>
      </c>
      <c r="O144" s="1184"/>
      <c r="P144" s="1184"/>
      <c r="Q144" s="1185">
        <f>U68</f>
        <v>0</v>
      </c>
      <c r="R144" s="1185"/>
      <c r="S144" s="168" t="s">
        <v>420</v>
      </c>
      <c r="T144" s="167" t="s">
        <v>190</v>
      </c>
      <c r="U144" s="1186">
        <f>H144*Q144</f>
        <v>0</v>
      </c>
      <c r="V144" s="1186"/>
      <c r="W144" s="1186"/>
      <c r="X144" s="1186"/>
      <c r="Y144" s="168" t="s">
        <v>191</v>
      </c>
    </row>
    <row r="145" spans="2:28" ht="13.5" customHeight="1">
      <c r="B145" s="2"/>
      <c r="E145" s="20"/>
      <c r="F145" s="20"/>
      <c r="G145" s="18"/>
      <c r="H145" s="179"/>
      <c r="I145" s="179"/>
      <c r="M145" s="28"/>
      <c r="N145" s="180"/>
      <c r="O145" s="178"/>
      <c r="P145" s="178"/>
      <c r="Q145" s="181"/>
      <c r="R145" s="181"/>
      <c r="S145" s="168"/>
      <c r="T145" s="167"/>
      <c r="U145" s="182"/>
      <c r="V145" s="182"/>
      <c r="W145" s="182"/>
      <c r="X145" s="182"/>
      <c r="Y145" s="168"/>
    </row>
    <row r="146" spans="2:28">
      <c r="B146" s="2"/>
      <c r="C146" s="1169" t="s">
        <v>508</v>
      </c>
      <c r="D146" s="1169"/>
      <c r="E146" s="1169"/>
      <c r="F146" s="1169"/>
      <c r="G146" s="1169"/>
      <c r="H146" s="1169"/>
      <c r="I146" s="1169"/>
      <c r="J146" s="1169"/>
      <c r="K146" s="1169"/>
      <c r="L146" s="1169"/>
      <c r="M146" s="1169"/>
      <c r="N146" s="1169"/>
      <c r="O146" s="1169"/>
      <c r="P146" s="178"/>
      <c r="Q146" s="181"/>
      <c r="R146" s="181"/>
      <c r="S146" s="168"/>
      <c r="T146" s="8"/>
      <c r="U146" s="1187"/>
      <c r="V146" s="1187"/>
      <c r="W146" s="1187"/>
      <c r="X146" s="1187"/>
      <c r="Y146" s="9"/>
    </row>
    <row r="147" spans="2:28" ht="14.25" customHeight="1">
      <c r="B147" s="2"/>
      <c r="C147" s="60"/>
      <c r="D147" s="1" t="s">
        <v>500</v>
      </c>
      <c r="F147" s="60"/>
      <c r="G147" s="60"/>
      <c r="H147" s="60"/>
      <c r="I147" s="60"/>
      <c r="J147" s="60"/>
      <c r="K147" s="60"/>
      <c r="L147" s="60"/>
      <c r="M147" s="60"/>
      <c r="N147" s="60"/>
      <c r="O147" s="60"/>
      <c r="P147" s="178"/>
      <c r="Q147" s="181"/>
      <c r="R147" s="181"/>
      <c r="S147" s="168"/>
      <c r="T147" s="8" t="s">
        <v>478</v>
      </c>
      <c r="U147" s="1187">
        <f>U148+U149</f>
        <v>0</v>
      </c>
      <c r="V147" s="1187"/>
      <c r="W147" s="1187"/>
      <c r="X147" s="1187"/>
      <c r="Y147" s="9" t="s">
        <v>479</v>
      </c>
    </row>
    <row r="148" spans="2:28" ht="25.5" customHeight="1">
      <c r="B148" s="2"/>
      <c r="E148" s="1182"/>
      <c r="F148" s="1182"/>
      <c r="G148" s="18" t="s">
        <v>457</v>
      </c>
      <c r="H148" s="1183"/>
      <c r="I148" s="1183"/>
      <c r="J148" s="1" t="s">
        <v>501</v>
      </c>
      <c r="M148" s="28" t="s">
        <v>502</v>
      </c>
      <c r="N148" s="1153" t="s">
        <v>509</v>
      </c>
      <c r="O148" s="1184"/>
      <c r="P148" s="1184"/>
      <c r="Q148" s="1185">
        <f>U70</f>
        <v>0</v>
      </c>
      <c r="R148" s="1185"/>
      <c r="S148" s="168" t="s">
        <v>432</v>
      </c>
      <c r="T148" s="167" t="s">
        <v>190</v>
      </c>
      <c r="U148" s="1186">
        <f>H148*Q148</f>
        <v>0</v>
      </c>
      <c r="V148" s="1186"/>
      <c r="W148" s="1186"/>
      <c r="X148" s="1186"/>
      <c r="Y148" s="168" t="s">
        <v>191</v>
      </c>
    </row>
    <row r="149" spans="2:28" ht="25.5" customHeight="1">
      <c r="B149" s="2"/>
      <c r="E149" s="1182"/>
      <c r="F149" s="1182"/>
      <c r="G149" s="18" t="s">
        <v>457</v>
      </c>
      <c r="H149" s="1183"/>
      <c r="I149" s="1183"/>
      <c r="J149" s="1" t="s">
        <v>496</v>
      </c>
      <c r="M149" s="28" t="s">
        <v>502</v>
      </c>
      <c r="N149" s="1153" t="s">
        <v>510</v>
      </c>
      <c r="O149" s="1184"/>
      <c r="P149" s="1184"/>
      <c r="Q149" s="1185">
        <f>U71</f>
        <v>0</v>
      </c>
      <c r="R149" s="1185"/>
      <c r="S149" s="168" t="s">
        <v>420</v>
      </c>
      <c r="T149" s="167" t="s">
        <v>190</v>
      </c>
      <c r="U149" s="1186">
        <f>H149*Q149</f>
        <v>0</v>
      </c>
      <c r="V149" s="1186"/>
      <c r="W149" s="1186"/>
      <c r="X149" s="1186"/>
      <c r="Y149" s="168" t="s">
        <v>191</v>
      </c>
    </row>
    <row r="150" spans="2:28" ht="14.25" customHeight="1">
      <c r="B150" s="2"/>
      <c r="E150" s="20"/>
      <c r="F150" s="20"/>
      <c r="G150" s="18"/>
      <c r="H150" s="179"/>
      <c r="I150" s="179"/>
      <c r="M150" s="28"/>
      <c r="N150" s="180"/>
      <c r="O150" s="178"/>
      <c r="P150" s="178"/>
      <c r="Q150" s="181"/>
      <c r="R150" s="181"/>
      <c r="S150" s="168"/>
      <c r="T150" s="167"/>
      <c r="U150" s="182"/>
      <c r="V150" s="182"/>
      <c r="W150" s="182"/>
      <c r="X150" s="182"/>
      <c r="Y150" s="168"/>
    </row>
    <row r="151" spans="2:28" ht="15" customHeight="1">
      <c r="B151" s="2"/>
      <c r="D151" s="1" t="s">
        <v>505</v>
      </c>
      <c r="F151" s="60"/>
      <c r="G151" s="60"/>
      <c r="H151" s="60"/>
      <c r="I151" s="60"/>
      <c r="J151" s="60"/>
      <c r="K151" s="60"/>
      <c r="L151" s="60"/>
      <c r="M151" s="60"/>
      <c r="N151" s="60"/>
      <c r="O151" s="60"/>
      <c r="P151" s="178"/>
      <c r="Q151" s="181"/>
      <c r="R151" s="181"/>
      <c r="S151" s="168"/>
      <c r="T151" s="8" t="s">
        <v>478</v>
      </c>
      <c r="U151" s="1187">
        <f>U152+U153</f>
        <v>0</v>
      </c>
      <c r="V151" s="1187"/>
      <c r="W151" s="1187"/>
      <c r="X151" s="1187"/>
      <c r="Y151" s="9" t="s">
        <v>479</v>
      </c>
    </row>
    <row r="152" spans="2:28" ht="27.75" customHeight="1">
      <c r="B152" s="2"/>
      <c r="E152" s="1182"/>
      <c r="F152" s="1182"/>
      <c r="G152" s="18" t="s">
        <v>457</v>
      </c>
      <c r="H152" s="1183"/>
      <c r="I152" s="1183"/>
      <c r="J152" s="1" t="s">
        <v>501</v>
      </c>
      <c r="M152" s="28" t="s">
        <v>502</v>
      </c>
      <c r="N152" s="1153" t="s">
        <v>511</v>
      </c>
      <c r="O152" s="1184"/>
      <c r="P152" s="1184"/>
      <c r="Q152" s="1185">
        <f>U72</f>
        <v>0</v>
      </c>
      <c r="R152" s="1185"/>
      <c r="S152" s="168" t="s">
        <v>432</v>
      </c>
      <c r="T152" s="167" t="s">
        <v>190</v>
      </c>
      <c r="U152" s="1186">
        <f>H152*Q152</f>
        <v>0</v>
      </c>
      <c r="V152" s="1186"/>
      <c r="W152" s="1186"/>
      <c r="X152" s="1186"/>
      <c r="Y152" s="168" t="s">
        <v>191</v>
      </c>
    </row>
    <row r="153" spans="2:28" ht="27.75" customHeight="1">
      <c r="B153" s="2"/>
      <c r="E153" s="1182"/>
      <c r="F153" s="1182"/>
      <c r="G153" s="18" t="s">
        <v>457</v>
      </c>
      <c r="H153" s="1183"/>
      <c r="I153" s="1183"/>
      <c r="J153" s="1" t="s">
        <v>496</v>
      </c>
      <c r="M153" s="28" t="s">
        <v>502</v>
      </c>
      <c r="N153" s="1153" t="s">
        <v>512</v>
      </c>
      <c r="O153" s="1184"/>
      <c r="P153" s="1184"/>
      <c r="Q153" s="1185">
        <f>U73</f>
        <v>0</v>
      </c>
      <c r="R153" s="1185"/>
      <c r="S153" s="168" t="s">
        <v>420</v>
      </c>
      <c r="T153" s="167" t="s">
        <v>190</v>
      </c>
      <c r="U153" s="1186">
        <f>H153*Q153</f>
        <v>0</v>
      </c>
      <c r="V153" s="1186"/>
      <c r="W153" s="1186"/>
      <c r="X153" s="1186"/>
      <c r="Y153" s="168" t="s">
        <v>191</v>
      </c>
    </row>
    <row r="154" spans="2:28" ht="8.25" customHeight="1">
      <c r="B154" s="2"/>
      <c r="C154" s="1169"/>
      <c r="D154" s="1169"/>
      <c r="E154" s="1169"/>
      <c r="F154" s="1169"/>
      <c r="G154" s="1169"/>
      <c r="H154" s="1169"/>
      <c r="I154" s="1169"/>
      <c r="J154" s="1169"/>
      <c r="K154" s="1169"/>
      <c r="L154" s="1169"/>
      <c r="M154" s="1169"/>
      <c r="N154" s="1169"/>
      <c r="O154" s="1169"/>
      <c r="P154" s="29"/>
      <c r="Q154" s="29"/>
      <c r="R154" s="29"/>
      <c r="S154" s="9"/>
      <c r="T154" s="8"/>
      <c r="U154" s="166"/>
      <c r="V154" s="166"/>
      <c r="W154" s="166"/>
      <c r="X154" s="166"/>
      <c r="Y154" s="9"/>
    </row>
    <row r="155" spans="2:28" ht="9" customHeight="1">
      <c r="B155" s="2"/>
      <c r="D155" s="19"/>
      <c r="E155" s="20"/>
      <c r="F155" s="20"/>
      <c r="G155" s="18"/>
      <c r="H155" s="179"/>
      <c r="I155" s="179"/>
      <c r="M155" s="108"/>
      <c r="N155" s="183"/>
      <c r="O155" s="70"/>
      <c r="P155" s="70"/>
      <c r="Q155" s="28"/>
      <c r="R155" s="28"/>
      <c r="T155" s="167"/>
      <c r="U155" s="182"/>
      <c r="V155" s="182"/>
      <c r="W155" s="182"/>
      <c r="X155" s="182"/>
      <c r="Y155" s="168"/>
    </row>
    <row r="156" spans="2:28" ht="15" customHeight="1">
      <c r="B156" s="2"/>
      <c r="K156" s="1" t="s">
        <v>513</v>
      </c>
      <c r="P156" s="130"/>
      <c r="Q156" s="19"/>
      <c r="R156" s="19"/>
      <c r="S156" s="93"/>
      <c r="T156" s="8" t="s">
        <v>478</v>
      </c>
      <c r="U156" s="1155" t="e">
        <f>U78+U117+U119+U125+U126+U129+U135+U138+U142+U147+U151</f>
        <v>#VALUE!</v>
      </c>
      <c r="V156" s="1155"/>
      <c r="W156" s="1155"/>
      <c r="X156" s="1155"/>
      <c r="Y156" s="9" t="s">
        <v>479</v>
      </c>
      <c r="AB156" s="82"/>
    </row>
    <row r="157" spans="2:28" ht="6" customHeight="1" thickBot="1">
      <c r="B157" s="184"/>
      <c r="C157" s="185"/>
      <c r="D157" s="185"/>
      <c r="E157" s="185"/>
      <c r="F157" s="185"/>
      <c r="G157" s="185"/>
      <c r="H157" s="185"/>
      <c r="I157" s="185"/>
      <c r="J157" s="185"/>
      <c r="K157" s="185"/>
      <c r="L157" s="185"/>
      <c r="M157" s="185"/>
      <c r="N157" s="185"/>
      <c r="O157" s="185"/>
      <c r="P157" s="185"/>
      <c r="Q157" s="185"/>
      <c r="R157" s="185"/>
      <c r="S157" s="186"/>
      <c r="T157" s="184"/>
      <c r="U157" s="185"/>
      <c r="V157" s="185"/>
      <c r="W157" s="185"/>
      <c r="X157" s="185"/>
      <c r="Y157" s="186"/>
    </row>
    <row r="158" spans="2:28" ht="30" customHeight="1" thickTop="1">
      <c r="B158" s="1170" t="s">
        <v>514</v>
      </c>
      <c r="C158" s="1171"/>
      <c r="D158" s="1171"/>
      <c r="E158" s="1171"/>
      <c r="F158" s="1171"/>
      <c r="G158" s="1171"/>
      <c r="H158" s="1171"/>
      <c r="I158" s="1174"/>
      <c r="J158" s="1174"/>
      <c r="K158" s="1174"/>
      <c r="L158" s="1174"/>
      <c r="M158" s="1174"/>
      <c r="N158" s="1175"/>
      <c r="O158" s="1175"/>
      <c r="P158" s="1175"/>
      <c r="Q158" s="1175"/>
      <c r="R158" s="1175"/>
      <c r="S158" s="32"/>
      <c r="T158" s="1176" t="s">
        <v>515</v>
      </c>
      <c r="U158" s="1177"/>
      <c r="V158" s="1177"/>
      <c r="W158" s="1177"/>
      <c r="X158" s="1177"/>
      <c r="Y158" s="1178"/>
    </row>
    <row r="159" spans="2:28" ht="30" customHeight="1" thickBot="1">
      <c r="B159" s="1172"/>
      <c r="C159" s="1173"/>
      <c r="D159" s="1173"/>
      <c r="E159" s="1173"/>
      <c r="F159" s="1173"/>
      <c r="G159" s="1173"/>
      <c r="H159" s="1179" t="s">
        <v>516</v>
      </c>
      <c r="I159" s="1180"/>
      <c r="J159" s="1180"/>
      <c r="K159" s="1180"/>
      <c r="L159" s="1180"/>
      <c r="M159" s="1180"/>
      <c r="N159" s="1181"/>
      <c r="O159" s="1181"/>
      <c r="P159" s="1181"/>
      <c r="Q159" s="1181"/>
      <c r="R159" s="1181"/>
      <c r="S159" s="9" t="s">
        <v>175</v>
      </c>
      <c r="T159" s="1158"/>
      <c r="U159" s="1159"/>
      <c r="V159" s="1159"/>
      <c r="W159" s="1159"/>
      <c r="X159" s="1159"/>
      <c r="Y159" s="1160"/>
      <c r="AB159" s="187" t="e">
        <f>U156</f>
        <v>#VALUE!</v>
      </c>
    </row>
    <row r="160" spans="2:28" ht="17.25" customHeight="1">
      <c r="B160" s="33"/>
      <c r="C160" s="34"/>
      <c r="D160" s="34"/>
      <c r="E160" s="34"/>
      <c r="F160" s="34"/>
      <c r="G160" s="34"/>
      <c r="H160" s="34"/>
      <c r="I160" s="34"/>
      <c r="J160" s="97" t="s">
        <v>517</v>
      </c>
      <c r="S160" s="9"/>
      <c r="T160" s="8" t="s">
        <v>478</v>
      </c>
      <c r="U160" s="1155">
        <f>ROUNDDOWN(IF(N159&gt;7200000,U156*0.8,0),0)</f>
        <v>0</v>
      </c>
      <c r="V160" s="1155"/>
      <c r="W160" s="1155"/>
      <c r="X160" s="1155"/>
      <c r="Y160" s="9" t="s">
        <v>479</v>
      </c>
      <c r="AB160" s="187">
        <f>U160</f>
        <v>0</v>
      </c>
    </row>
    <row r="161" spans="2:28" ht="28.5" customHeight="1">
      <c r="B161" s="11"/>
      <c r="C161" s="35"/>
      <c r="D161" s="35"/>
      <c r="E161" s="35"/>
      <c r="F161" s="35"/>
      <c r="G161" s="35"/>
      <c r="H161" s="1156" t="s">
        <v>518</v>
      </c>
      <c r="I161" s="1156"/>
      <c r="J161" s="1156"/>
      <c r="K161" s="1156"/>
      <c r="L161" s="1156"/>
      <c r="M161" s="1156"/>
      <c r="N161" s="1156"/>
      <c r="O161" s="1156"/>
      <c r="P161" s="1156"/>
      <c r="Q161" s="1156"/>
      <c r="R161" s="1156"/>
      <c r="S161" s="1157"/>
      <c r="T161" s="1158" t="s">
        <v>519</v>
      </c>
      <c r="U161" s="1159"/>
      <c r="V161" s="1159"/>
      <c r="W161" s="1159"/>
      <c r="X161" s="1159"/>
      <c r="Y161" s="1160"/>
      <c r="AB161" s="82">
        <f>U163</f>
        <v>0</v>
      </c>
    </row>
    <row r="162" spans="2:28" ht="30" customHeight="1">
      <c r="B162" s="1161" t="s">
        <v>520</v>
      </c>
      <c r="C162" s="1162"/>
      <c r="D162" s="1162"/>
      <c r="E162" s="1162"/>
      <c r="F162" s="1162"/>
      <c r="G162" s="1162"/>
      <c r="H162" s="1165"/>
      <c r="I162" s="1165"/>
      <c r="J162" s="1165"/>
      <c r="K162" s="36"/>
      <c r="L162" s="36"/>
      <c r="M162" s="36"/>
      <c r="N162" s="37"/>
      <c r="O162" s="37"/>
      <c r="P162" s="37"/>
      <c r="Q162" s="37"/>
      <c r="R162" s="37"/>
      <c r="S162" s="38"/>
      <c r="T162" s="1158"/>
      <c r="U162" s="1159"/>
      <c r="V162" s="1159"/>
      <c r="W162" s="1159"/>
      <c r="X162" s="1159"/>
      <c r="Y162" s="1160"/>
    </row>
    <row r="163" spans="2:28" ht="30" customHeight="1" thickBot="1">
      <c r="B163" s="1163"/>
      <c r="C163" s="1164"/>
      <c r="D163" s="1164"/>
      <c r="E163" s="1164"/>
      <c r="F163" s="1164"/>
      <c r="G163" s="1164"/>
      <c r="H163" s="1166"/>
      <c r="I163" s="1167"/>
      <c r="J163" s="1167"/>
      <c r="K163" s="1167"/>
      <c r="L163" s="1167"/>
      <c r="M163" s="1167"/>
      <c r="N163" s="1168"/>
      <c r="O163" s="1168"/>
      <c r="P163" s="1168"/>
      <c r="Q163" s="1168"/>
      <c r="R163" s="1168"/>
      <c r="S163" s="9" t="s">
        <v>384</v>
      </c>
      <c r="T163" s="8" t="s">
        <v>478</v>
      </c>
      <c r="U163" s="1155">
        <f>ROUNDDOWN(IF(AND(N159&gt;6300000,N159&lt;=7200000),U156*0.9,0),0)</f>
        <v>0</v>
      </c>
      <c r="V163" s="1155"/>
      <c r="W163" s="1155"/>
      <c r="X163" s="1155"/>
      <c r="Y163" s="9" t="s">
        <v>479</v>
      </c>
    </row>
    <row r="164" spans="2:28" ht="43.5" customHeight="1">
      <c r="B164" s="1152" t="s">
        <v>521</v>
      </c>
      <c r="C164" s="1153"/>
      <c r="D164" s="1153"/>
      <c r="E164" s="1153"/>
      <c r="F164" s="1153"/>
      <c r="G164" s="1153"/>
      <c r="H164" s="1153"/>
      <c r="I164" s="1153"/>
      <c r="J164" s="1153"/>
      <c r="K164" s="1153"/>
      <c r="L164" s="1153"/>
      <c r="M164" s="1153"/>
      <c r="N164" s="1153"/>
      <c r="O164" s="1153"/>
      <c r="P164" s="1153"/>
      <c r="Q164" s="1153"/>
      <c r="R164" s="1153"/>
      <c r="S164" s="1154"/>
      <c r="T164" s="8"/>
      <c r="U164" s="39"/>
      <c r="V164" s="39"/>
      <c r="W164" s="39"/>
      <c r="X164" s="39"/>
      <c r="Y164" s="9"/>
    </row>
    <row r="165" spans="2:28" ht="6" customHeight="1">
      <c r="B165" s="40"/>
      <c r="C165" s="41"/>
      <c r="D165" s="41"/>
      <c r="E165" s="41"/>
      <c r="F165" s="41"/>
      <c r="G165" s="41"/>
      <c r="H165" s="41"/>
      <c r="I165" s="41"/>
      <c r="J165" s="41"/>
      <c r="K165" s="41"/>
      <c r="L165" s="41"/>
      <c r="M165" s="41"/>
      <c r="N165" s="41"/>
      <c r="O165" s="41"/>
      <c r="P165" s="41"/>
      <c r="Q165" s="41"/>
      <c r="R165" s="41"/>
      <c r="S165" s="42"/>
      <c r="T165" s="11"/>
      <c r="U165" s="35"/>
      <c r="V165" s="35"/>
      <c r="W165" s="35"/>
      <c r="X165" s="35"/>
      <c r="Y165" s="43"/>
    </row>
    <row r="166" spans="2:28" ht="15.75" customHeight="1">
      <c r="B166" s="188" t="s">
        <v>215</v>
      </c>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row>
    <row r="167" spans="2:28" ht="11.1" customHeight="1">
      <c r="B167" s="190"/>
      <c r="C167" s="190"/>
      <c r="D167" s="190"/>
      <c r="E167" s="190"/>
      <c r="F167" s="190"/>
      <c r="G167" s="190"/>
      <c r="H167" s="190"/>
      <c r="I167" s="190"/>
      <c r="J167" s="190"/>
      <c r="K167" s="190"/>
      <c r="L167" s="190"/>
      <c r="M167" s="190"/>
      <c r="N167" s="190"/>
      <c r="O167" s="190"/>
      <c r="P167" s="190"/>
      <c r="Q167" s="190"/>
      <c r="R167" s="190"/>
      <c r="S167" s="190"/>
      <c r="T167" s="190"/>
      <c r="U167" s="190"/>
      <c r="V167" s="190"/>
      <c r="W167" s="190"/>
      <c r="X167" s="190"/>
      <c r="Y167" s="190"/>
    </row>
    <row r="168" spans="2:28" ht="11.25" customHeight="1">
      <c r="B168" s="190"/>
      <c r="C168" s="190"/>
      <c r="D168" s="190"/>
      <c r="E168" s="190"/>
      <c r="F168" s="190"/>
      <c r="G168" s="190"/>
      <c r="H168" s="190"/>
      <c r="I168" s="190"/>
      <c r="J168" s="190"/>
      <c r="K168" s="190"/>
      <c r="L168" s="190"/>
      <c r="M168" s="190"/>
      <c r="N168" s="190"/>
      <c r="O168" s="190"/>
      <c r="P168" s="190"/>
      <c r="Q168" s="190"/>
      <c r="R168" s="190"/>
      <c r="S168" s="190"/>
      <c r="T168" s="190"/>
      <c r="U168" s="190"/>
      <c r="V168" s="190"/>
      <c r="W168" s="190"/>
      <c r="X168" s="190"/>
      <c r="Y168" s="190"/>
    </row>
  </sheetData>
  <mergeCells count="253">
    <mergeCell ref="A3:Y3"/>
    <mergeCell ref="N6:Y6"/>
    <mergeCell ref="B8:Y9"/>
    <mergeCell ref="B13:L14"/>
    <mergeCell ref="M13:Y13"/>
    <mergeCell ref="M14:P14"/>
    <mergeCell ref="Q14:T14"/>
    <mergeCell ref="U14:Y14"/>
    <mergeCell ref="M17:O17"/>
    <mergeCell ref="Q17:S17"/>
    <mergeCell ref="V17:X17"/>
    <mergeCell ref="B19:Y19"/>
    <mergeCell ref="J24:M24"/>
    <mergeCell ref="T24:X24"/>
    <mergeCell ref="M15:O15"/>
    <mergeCell ref="Q15:S15"/>
    <mergeCell ref="V15:X15"/>
    <mergeCell ref="M16:O16"/>
    <mergeCell ref="Q16:S16"/>
    <mergeCell ref="V16:X16"/>
    <mergeCell ref="J31:M31"/>
    <mergeCell ref="T31:X31"/>
    <mergeCell ref="B32:Y33"/>
    <mergeCell ref="B34:Y35"/>
    <mergeCell ref="J38:M38"/>
    <mergeCell ref="U38:X38"/>
    <mergeCell ref="J25:M25"/>
    <mergeCell ref="T25:X25"/>
    <mergeCell ref="U26:X26"/>
    <mergeCell ref="U27:X27"/>
    <mergeCell ref="J30:M30"/>
    <mergeCell ref="T30:X3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B51:Y51"/>
    <mergeCell ref="Q55:S55"/>
    <mergeCell ref="U55:X55"/>
    <mergeCell ref="V57:W58"/>
    <mergeCell ref="X57:Y58"/>
    <mergeCell ref="B59:B60"/>
    <mergeCell ref="C59:U60"/>
    <mergeCell ref="V59:W60"/>
    <mergeCell ref="X59:Y60"/>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A72:M73"/>
    <mergeCell ref="N72:O73"/>
    <mergeCell ref="P72:S72"/>
    <mergeCell ref="U72:X72"/>
    <mergeCell ref="P73:S73"/>
    <mergeCell ref="U73:X73"/>
    <mergeCell ref="A70:M71"/>
    <mergeCell ref="N70:O71"/>
    <mergeCell ref="P70:S70"/>
    <mergeCell ref="U70:X70"/>
    <mergeCell ref="P71:S71"/>
    <mergeCell ref="U71:X71"/>
    <mergeCell ref="H77:Y77"/>
    <mergeCell ref="I78:J78"/>
    <mergeCell ref="U78:X78"/>
    <mergeCell ref="U79:X79"/>
    <mergeCell ref="B80:S80"/>
    <mergeCell ref="B81:C81"/>
    <mergeCell ref="E81:G81"/>
    <mergeCell ref="M81:P81"/>
    <mergeCell ref="Q81:R81"/>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B89:C89"/>
    <mergeCell ref="E89:G89"/>
    <mergeCell ref="M89:P89"/>
    <mergeCell ref="Q89:R89"/>
    <mergeCell ref="B91:S91"/>
    <mergeCell ref="B92:C92"/>
    <mergeCell ref="E92:G92"/>
    <mergeCell ref="M92:P92"/>
    <mergeCell ref="Q92:R92"/>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109:C109"/>
    <mergeCell ref="E109:G109"/>
    <mergeCell ref="M109:P109"/>
    <mergeCell ref="Q109:R109"/>
    <mergeCell ref="B111:S111"/>
    <mergeCell ref="B112:C112"/>
    <mergeCell ref="E112:G112"/>
    <mergeCell ref="M112:P112"/>
    <mergeCell ref="Q112:R112"/>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E125:H125"/>
    <mergeCell ref="K125:P125"/>
    <mergeCell ref="Q125:R125"/>
    <mergeCell ref="U125:X125"/>
    <mergeCell ref="D126:S127"/>
    <mergeCell ref="U126:X126"/>
    <mergeCell ref="E118:G118"/>
    <mergeCell ref="K118:S118"/>
    <mergeCell ref="Q119:R119"/>
    <mergeCell ref="U119:X11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43:F143"/>
    <mergeCell ref="H143:I143"/>
    <mergeCell ref="N143:P143"/>
    <mergeCell ref="Q143:R143"/>
    <mergeCell ref="U143:X143"/>
    <mergeCell ref="E144:F144"/>
    <mergeCell ref="H144:I144"/>
    <mergeCell ref="N144:P144"/>
    <mergeCell ref="Q144:R144"/>
    <mergeCell ref="U144:X144"/>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B164:S164"/>
    <mergeCell ref="U160:X160"/>
    <mergeCell ref="H161:S161"/>
    <mergeCell ref="T161:Y162"/>
    <mergeCell ref="B162:G163"/>
    <mergeCell ref="H162:J162"/>
    <mergeCell ref="H163:M163"/>
    <mergeCell ref="N163:R163"/>
    <mergeCell ref="U163:X163"/>
  </mergeCells>
  <phoneticPr fontId="4"/>
  <conditionalFormatting sqref="C117">
    <cfRule type="containsBlanks" dxfId="11" priority="7">
      <formula>LEN(TRIM(C117))=0</formula>
    </cfRule>
  </conditionalFormatting>
  <conditionalFormatting sqref="C119">
    <cfRule type="containsBlanks" dxfId="10" priority="6">
      <formula>LEN(TRIM(C119))=0</formula>
    </cfRule>
  </conditionalFormatting>
  <conditionalFormatting sqref="C123">
    <cfRule type="containsBlanks" dxfId="9" priority="5">
      <formula>LEN(TRIM(C123))=0</formula>
    </cfRule>
  </conditionalFormatting>
  <conditionalFormatting sqref="C126">
    <cfRule type="containsBlanks" dxfId="8" priority="4">
      <formula>LEN(TRIM(C126))=0</formula>
    </cfRule>
  </conditionalFormatting>
  <conditionalFormatting sqref="I7">
    <cfRule type="containsBlanks" dxfId="7" priority="10" stopIfTrue="1">
      <formula>LEN(TRIM(I7))=0</formula>
    </cfRule>
  </conditionalFormatting>
  <conditionalFormatting sqref="J38:M39 U38:X39">
    <cfRule type="containsBlanks" dxfId="6" priority="13">
      <formula>LEN(TRIM(J38))=0</formula>
    </cfRule>
  </conditionalFormatting>
  <conditionalFormatting sqref="K78 N78">
    <cfRule type="containsBlanks" dxfId="5" priority="8" stopIfTrue="1">
      <formula>LEN(TRIM(K78))=0</formula>
    </cfRule>
  </conditionalFormatting>
  <conditionalFormatting sqref="M49:O49 Q49:S49">
    <cfRule type="containsBlanks" dxfId="4" priority="1">
      <formula>LEN(TRIM(M49))=0</formula>
    </cfRule>
  </conditionalFormatting>
  <conditionalFormatting sqref="N163:R163">
    <cfRule type="containsBlanks" dxfId="3" priority="2">
      <formula>LEN(TRIM(N163))=0</formula>
    </cfRule>
  </conditionalFormatting>
  <conditionalFormatting sqref="N6:Y6">
    <cfRule type="containsBlanks" dxfId="2" priority="11" stopIfTrue="1">
      <formula>LEN(TRIM(N6))=0</formula>
    </cfRule>
  </conditionalFormatting>
  <conditionalFormatting sqref="O132:P132">
    <cfRule type="containsBlanks" dxfId="1" priority="3">
      <formula>LEN(TRIM(O132))=0</formula>
    </cfRule>
  </conditionalFormatting>
  <conditionalFormatting sqref="V59:Y62">
    <cfRule type="containsBlanks" dxfId="0"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12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12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12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12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12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1" manualBreakCount="1">
    <brk id="73" max="25"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66">
    <pageSetUpPr fitToPage="1"/>
  </sheetPr>
  <dimension ref="A1:Y88"/>
  <sheetViews>
    <sheetView view="pageBreakPreview" zoomScaleNormal="100" zoomScaleSheetLayoutView="100" workbookViewId="0">
      <selection activeCell="B9" sqref="B9:M10"/>
    </sheetView>
  </sheetViews>
  <sheetFormatPr defaultColWidth="3.625" defaultRowHeight="13.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5" ht="16.5" customHeight="1">
      <c r="A1" s="1" t="s">
        <v>559</v>
      </c>
      <c r="B1" s="298"/>
    </row>
    <row r="2" spans="1:25" ht="16.5" customHeight="1"/>
    <row r="3" spans="1:25" ht="18.75" customHeight="1">
      <c r="A3" s="901" t="s">
        <v>560</v>
      </c>
      <c r="B3" s="901"/>
      <c r="C3" s="901"/>
      <c r="D3" s="901"/>
      <c r="E3" s="901"/>
      <c r="F3" s="901"/>
      <c r="G3" s="901"/>
      <c r="H3" s="901"/>
      <c r="I3" s="901"/>
      <c r="J3" s="901"/>
      <c r="K3" s="901"/>
      <c r="L3" s="901"/>
      <c r="M3" s="901"/>
      <c r="N3" s="901"/>
      <c r="O3" s="901"/>
      <c r="P3" s="901"/>
      <c r="Q3" s="901"/>
      <c r="R3" s="901"/>
      <c r="S3" s="901"/>
      <c r="T3" s="901"/>
      <c r="U3" s="901"/>
      <c r="V3" s="901"/>
      <c r="W3" s="901"/>
      <c r="X3" s="901"/>
      <c r="Y3" s="143"/>
    </row>
    <row r="4" spans="1:25" ht="15.95" customHeight="1"/>
    <row r="5" spans="1:25" ht="15.95" customHeight="1">
      <c r="N5" s="12" t="s">
        <v>561</v>
      </c>
    </row>
    <row r="6" spans="1:25" ht="15.95" customHeight="1">
      <c r="N6" s="904"/>
      <c r="O6" s="904"/>
      <c r="P6" s="904"/>
      <c r="Q6" s="904"/>
      <c r="R6" s="904"/>
      <c r="S6" s="904"/>
      <c r="T6" s="904"/>
      <c r="U6" s="904"/>
      <c r="V6" s="904"/>
      <c r="W6" s="904"/>
      <c r="X6" s="904"/>
      <c r="Y6" s="19"/>
    </row>
    <row r="7" spans="1:25" ht="15.95" customHeight="1">
      <c r="A7" s="1" t="s">
        <v>562</v>
      </c>
    </row>
    <row r="8" spans="1:25" ht="15.95" customHeight="1">
      <c r="A8" s="1" t="s">
        <v>563</v>
      </c>
    </row>
    <row r="9" spans="1:25" ht="15.95" customHeight="1">
      <c r="B9" s="1264" t="s">
        <v>378</v>
      </c>
      <c r="C9" s="1264"/>
      <c r="D9" s="1264"/>
      <c r="E9" s="1264"/>
      <c r="F9" s="1264"/>
      <c r="G9" s="1264"/>
      <c r="H9" s="1264"/>
      <c r="I9" s="1264"/>
      <c r="J9" s="1264"/>
      <c r="K9" s="1264"/>
      <c r="L9" s="1264"/>
      <c r="M9" s="1264"/>
      <c r="N9" s="1283" t="s">
        <v>564</v>
      </c>
      <c r="O9" s="1284"/>
      <c r="P9" s="1284"/>
      <c r="Q9" s="1284"/>
      <c r="R9" s="1284"/>
      <c r="S9" s="1284"/>
      <c r="T9" s="1284"/>
      <c r="U9" s="1284"/>
      <c r="V9" s="1284"/>
      <c r="W9" s="1284"/>
      <c r="X9" s="1285"/>
    </row>
    <row r="10" spans="1:25" ht="15.95" customHeight="1">
      <c r="B10" s="1264"/>
      <c r="C10" s="1264"/>
      <c r="D10" s="1264"/>
      <c r="E10" s="1264"/>
      <c r="F10" s="1264"/>
      <c r="G10" s="1264"/>
      <c r="H10" s="1264"/>
      <c r="I10" s="1264"/>
      <c r="J10" s="1264"/>
      <c r="K10" s="1264"/>
      <c r="L10" s="1264"/>
      <c r="M10" s="1264"/>
      <c r="N10" s="1286"/>
      <c r="O10" s="1287"/>
      <c r="P10" s="1287"/>
      <c r="Q10" s="1287"/>
      <c r="R10" s="1287"/>
      <c r="S10" s="1287"/>
      <c r="T10" s="1287"/>
      <c r="U10" s="1287"/>
      <c r="V10" s="1287"/>
      <c r="W10" s="1287"/>
      <c r="X10" s="1288"/>
    </row>
    <row r="11" spans="1:25" ht="15.95" customHeight="1">
      <c r="B11" s="1476" t="s">
        <v>565</v>
      </c>
      <c r="C11" s="1477"/>
      <c r="D11" s="1477"/>
      <c r="E11" s="1477"/>
      <c r="F11" s="1477"/>
      <c r="G11" s="1477"/>
      <c r="H11" s="1477"/>
      <c r="I11" s="1477"/>
      <c r="J11" s="1477"/>
      <c r="K11" s="1477"/>
      <c r="L11" s="1477"/>
      <c r="M11" s="1478"/>
      <c r="N11" s="94" t="s">
        <v>385</v>
      </c>
      <c r="O11" s="1304"/>
      <c r="P11" s="1304"/>
      <c r="Q11" s="1304"/>
      <c r="R11" s="1304"/>
      <c r="S11" s="1304"/>
      <c r="T11" s="1304"/>
      <c r="U11" s="1304"/>
      <c r="V11" s="1304"/>
      <c r="W11" s="1304"/>
      <c r="X11" s="49" t="s">
        <v>384</v>
      </c>
      <c r="Y11" s="130"/>
    </row>
    <row r="12" spans="1:25" ht="15.95" customHeight="1">
      <c r="B12" s="50"/>
      <c r="C12" s="51"/>
      <c r="D12" s="51"/>
      <c r="E12" s="51" t="s">
        <v>566</v>
      </c>
      <c r="F12" s="51"/>
      <c r="G12" s="51"/>
      <c r="H12" s="51"/>
      <c r="I12" s="51"/>
      <c r="J12" s="51"/>
      <c r="K12" s="51"/>
      <c r="L12" s="51"/>
      <c r="M12" s="52"/>
      <c r="N12" s="94" t="s">
        <v>567</v>
      </c>
      <c r="O12" s="1304"/>
      <c r="P12" s="1304"/>
      <c r="Q12" s="1304"/>
      <c r="R12" s="1304"/>
      <c r="S12" s="1304"/>
      <c r="T12" s="1304"/>
      <c r="U12" s="1304"/>
      <c r="V12" s="1304"/>
      <c r="W12" s="1304"/>
      <c r="X12" s="49" t="s">
        <v>384</v>
      </c>
      <c r="Y12" s="130"/>
    </row>
    <row r="13" spans="1:25" ht="15.95" customHeight="1">
      <c r="B13" s="1476" t="s">
        <v>387</v>
      </c>
      <c r="C13" s="1477"/>
      <c r="D13" s="1477"/>
      <c r="E13" s="1477"/>
      <c r="F13" s="1477"/>
      <c r="G13" s="1477"/>
      <c r="H13" s="1477"/>
      <c r="I13" s="1477"/>
      <c r="J13" s="1477"/>
      <c r="K13" s="1477"/>
      <c r="L13" s="1477"/>
      <c r="M13" s="1478"/>
      <c r="N13" s="94" t="s">
        <v>397</v>
      </c>
      <c r="O13" s="1304"/>
      <c r="P13" s="1304"/>
      <c r="Q13" s="1304"/>
      <c r="R13" s="1304"/>
      <c r="S13" s="1304"/>
      <c r="T13" s="1304"/>
      <c r="U13" s="1304"/>
      <c r="V13" s="1304"/>
      <c r="W13" s="1304"/>
      <c r="X13" s="49" t="s">
        <v>384</v>
      </c>
      <c r="Y13" s="18"/>
    </row>
    <row r="14" spans="1:25" ht="15.95" customHeight="1">
      <c r="B14" s="1476" t="s">
        <v>388</v>
      </c>
      <c r="C14" s="1477"/>
      <c r="D14" s="1477"/>
      <c r="E14" s="1477"/>
      <c r="F14" s="1477"/>
      <c r="G14" s="1477"/>
      <c r="H14" s="1477"/>
      <c r="I14" s="1477"/>
      <c r="J14" s="1477"/>
      <c r="K14" s="1477"/>
      <c r="L14" s="1477"/>
      <c r="M14" s="1478"/>
      <c r="N14" s="50" t="s">
        <v>568</v>
      </c>
      <c r="O14" s="53"/>
      <c r="P14" s="1304"/>
      <c r="Q14" s="1304"/>
      <c r="R14" s="1304"/>
      <c r="S14" s="1304"/>
      <c r="T14" s="1304"/>
      <c r="U14" s="1304"/>
      <c r="V14" s="1304"/>
      <c r="W14" s="1304"/>
      <c r="X14" s="49" t="s">
        <v>384</v>
      </c>
      <c r="Y14" s="54"/>
    </row>
    <row r="15" spans="1:25" ht="15.95" customHeight="1">
      <c r="B15" s="12" t="s">
        <v>570</v>
      </c>
    </row>
    <row r="16" spans="1:25" ht="13.5" customHeight="1">
      <c r="A16" s="73"/>
      <c r="C16" s="73"/>
      <c r="D16" s="73"/>
      <c r="E16" s="73"/>
      <c r="F16" s="73"/>
      <c r="G16" s="73"/>
      <c r="H16" s="73"/>
      <c r="I16" s="73"/>
      <c r="J16" s="73"/>
      <c r="K16" s="73"/>
      <c r="L16" s="73"/>
      <c r="M16" s="73"/>
    </row>
    <row r="17" spans="1:25" ht="15.95" customHeight="1">
      <c r="A17" s="1" t="s">
        <v>571</v>
      </c>
      <c r="Y17" s="28"/>
    </row>
    <row r="18" spans="1:25" ht="15.95" customHeight="1">
      <c r="B18" s="1" t="s">
        <v>572</v>
      </c>
      <c r="Y18" s="55"/>
    </row>
    <row r="19" spans="1:25" ht="15.95" customHeight="1">
      <c r="B19" s="141" t="s">
        <v>573</v>
      </c>
      <c r="C19" s="142"/>
      <c r="D19" s="142"/>
      <c r="E19" s="142"/>
      <c r="F19" s="52"/>
      <c r="G19" s="56" t="s">
        <v>399</v>
      </c>
      <c r="H19" s="1481"/>
      <c r="I19" s="1481"/>
      <c r="J19" s="1481"/>
      <c r="K19" s="57" t="s">
        <v>384</v>
      </c>
      <c r="M19" s="58" t="s">
        <v>574</v>
      </c>
      <c r="N19" s="59"/>
      <c r="O19" s="14"/>
      <c r="P19" s="94" t="s">
        <v>401</v>
      </c>
      <c r="Q19" s="132"/>
      <c r="R19" s="1290">
        <f>ROUND(H19/12,0)</f>
        <v>0</v>
      </c>
      <c r="S19" s="1290"/>
      <c r="T19" s="1290"/>
      <c r="U19" s="57" t="s">
        <v>384</v>
      </c>
      <c r="W19" s="18"/>
      <c r="Y19" s="55"/>
    </row>
    <row r="20" spans="1:25" ht="15.95" customHeight="1">
      <c r="B20" s="1482" t="s">
        <v>575</v>
      </c>
      <c r="C20" s="1482"/>
      <c r="D20" s="1482"/>
      <c r="E20" s="1482"/>
      <c r="F20" s="1482"/>
      <c r="G20" s="1482"/>
      <c r="H20" s="1482"/>
      <c r="I20" s="1482"/>
      <c r="J20" s="1482"/>
      <c r="K20" s="1482"/>
      <c r="L20" s="1482"/>
      <c r="M20" s="1482"/>
      <c r="N20" s="1482"/>
      <c r="O20" s="1482"/>
      <c r="P20" s="1482"/>
      <c r="Q20" s="1482"/>
      <c r="R20" s="1482"/>
      <c r="S20" s="1482"/>
      <c r="T20" s="1482"/>
      <c r="U20" s="1482"/>
      <c r="V20" s="1482"/>
      <c r="W20" s="1482"/>
      <c r="X20" s="1482"/>
      <c r="Y20" s="55"/>
    </row>
    <row r="21" spans="1:25" ht="13.5" customHeight="1">
      <c r="Y21" s="55"/>
    </row>
    <row r="22" spans="1:25" ht="15.95" customHeight="1">
      <c r="A22" s="1" t="s">
        <v>576</v>
      </c>
      <c r="P22" s="1483" t="s">
        <v>577</v>
      </c>
      <c r="Q22" s="1484"/>
      <c r="R22" s="1484"/>
      <c r="S22" s="1485"/>
      <c r="T22" s="1489" t="s">
        <v>403</v>
      </c>
      <c r="U22" s="1267"/>
      <c r="V22" s="1491"/>
      <c r="W22" s="1491"/>
      <c r="X22" s="1515" t="s">
        <v>386</v>
      </c>
      <c r="Y22" s="55"/>
    </row>
    <row r="23" spans="1:25" ht="15.95" customHeight="1">
      <c r="P23" s="1486"/>
      <c r="Q23" s="1487"/>
      <c r="R23" s="1487"/>
      <c r="S23" s="1488"/>
      <c r="T23" s="1490"/>
      <c r="U23" s="1492"/>
      <c r="V23" s="1492"/>
      <c r="W23" s="1492"/>
      <c r="X23" s="1516"/>
      <c r="Y23" s="55"/>
    </row>
    <row r="24" spans="1:25" ht="13.5" customHeight="1">
      <c r="P24" s="60"/>
      <c r="Q24" s="60"/>
      <c r="R24" s="60"/>
      <c r="S24" s="60"/>
      <c r="T24" s="19"/>
      <c r="U24" s="19"/>
      <c r="V24" s="19"/>
      <c r="W24" s="19"/>
      <c r="X24" s="19"/>
      <c r="Y24" s="55"/>
    </row>
    <row r="25" spans="1:25" ht="15.95" customHeight="1">
      <c r="A25" s="1" t="s">
        <v>578</v>
      </c>
      <c r="N25" s="1479" t="s">
        <v>579</v>
      </c>
      <c r="O25" s="1480"/>
      <c r="P25" s="1480"/>
      <c r="Q25" s="1480"/>
      <c r="R25" s="1480"/>
      <c r="S25" s="1480"/>
      <c r="T25" s="1480"/>
      <c r="U25" s="1289"/>
      <c r="V25" s="1290"/>
      <c r="W25" s="1290"/>
      <c r="X25" s="133" t="s">
        <v>384</v>
      </c>
      <c r="Y25" s="55"/>
    </row>
    <row r="26" spans="1:25" ht="13.5" customHeight="1">
      <c r="P26" s="60"/>
      <c r="Q26" s="60"/>
      <c r="R26" s="60"/>
      <c r="S26" s="60"/>
      <c r="T26" s="19"/>
      <c r="U26" s="19"/>
      <c r="V26" s="19"/>
      <c r="W26" s="19"/>
      <c r="X26" s="19"/>
      <c r="Y26" s="55"/>
    </row>
    <row r="27" spans="1:25" ht="13.5" customHeight="1">
      <c r="P27" s="60"/>
      <c r="Q27" s="60"/>
      <c r="R27" s="60"/>
      <c r="S27" s="60"/>
      <c r="T27" s="19"/>
      <c r="U27" s="19"/>
      <c r="V27" s="19"/>
      <c r="W27" s="19"/>
      <c r="X27" s="19"/>
      <c r="Y27" s="55"/>
    </row>
    <row r="28" spans="1:25" ht="15.95" customHeight="1">
      <c r="A28" s="1" t="s">
        <v>580</v>
      </c>
    </row>
    <row r="29" spans="1:25" ht="13.5" customHeight="1"/>
    <row r="30" spans="1:25" ht="8.25" customHeight="1">
      <c r="B30" s="61"/>
      <c r="C30" s="62"/>
      <c r="D30" s="62"/>
      <c r="E30" s="62"/>
      <c r="F30" s="62"/>
      <c r="G30" s="62"/>
      <c r="H30" s="62"/>
      <c r="I30" s="62"/>
      <c r="J30" s="62"/>
      <c r="K30" s="62"/>
      <c r="L30" s="62"/>
      <c r="M30" s="62"/>
      <c r="N30" s="62"/>
      <c r="O30" s="62"/>
      <c r="P30" s="62"/>
      <c r="Q30" s="62"/>
      <c r="R30" s="62"/>
      <c r="S30" s="63"/>
      <c r="T30" s="61"/>
      <c r="U30" s="62"/>
      <c r="V30" s="62"/>
      <c r="W30" s="62"/>
      <c r="X30" s="63"/>
    </row>
    <row r="31" spans="1:25" ht="15.95" customHeight="1">
      <c r="B31" s="2"/>
      <c r="C31" s="1" t="s">
        <v>581</v>
      </c>
      <c r="S31" s="9"/>
      <c r="T31" s="2"/>
      <c r="X31" s="9"/>
    </row>
    <row r="32" spans="1:25" ht="8.25" customHeight="1">
      <c r="B32" s="2"/>
      <c r="S32" s="9"/>
      <c r="T32" s="2"/>
      <c r="X32" s="9"/>
    </row>
    <row r="33" spans="1:24" s="64" customFormat="1" ht="15.95" customHeight="1">
      <c r="A33" s="1"/>
      <c r="B33" s="2"/>
      <c r="C33" s="1" t="s">
        <v>582</v>
      </c>
      <c r="D33" s="1"/>
      <c r="E33" s="1"/>
      <c r="F33" s="1"/>
      <c r="G33" s="1"/>
      <c r="H33" s="1"/>
      <c r="I33" s="1"/>
      <c r="J33" s="1"/>
      <c r="K33" s="1"/>
      <c r="L33" s="1"/>
      <c r="M33" s="1"/>
      <c r="N33" s="1"/>
      <c r="O33" s="1"/>
      <c r="P33" s="1"/>
      <c r="Q33" s="1"/>
      <c r="R33" s="1"/>
      <c r="S33" s="9"/>
      <c r="T33" s="2"/>
      <c r="U33" s="1"/>
      <c r="V33" s="1"/>
      <c r="W33" s="1"/>
      <c r="X33" s="9"/>
    </row>
    <row r="34" spans="1:24" s="64" customFormat="1" ht="15.95" customHeight="1">
      <c r="A34" s="1"/>
      <c r="B34" s="2"/>
      <c r="C34" s="1"/>
      <c r="D34" s="1" t="s">
        <v>583</v>
      </c>
      <c r="E34" s="1" t="s">
        <v>584</v>
      </c>
      <c r="F34" s="1"/>
      <c r="G34" s="1"/>
      <c r="H34" s="1"/>
      <c r="I34" s="1"/>
      <c r="J34" s="1"/>
      <c r="K34" s="1"/>
      <c r="L34" s="1"/>
      <c r="M34" s="1"/>
      <c r="N34" s="1"/>
      <c r="O34" s="1"/>
      <c r="P34" s="1"/>
      <c r="Q34" s="1"/>
      <c r="R34" s="1"/>
      <c r="S34" s="9"/>
      <c r="T34" s="2"/>
      <c r="U34" s="1"/>
      <c r="V34" s="1"/>
      <c r="W34" s="1"/>
      <c r="X34" s="9"/>
    </row>
    <row r="35" spans="1:24" s="64" customFormat="1" ht="15.95" customHeight="1">
      <c r="A35" s="1"/>
      <c r="B35" s="2"/>
      <c r="C35" s="1"/>
      <c r="D35" s="18" t="s">
        <v>457</v>
      </c>
      <c r="E35" s="1496">
        <v>54180</v>
      </c>
      <c r="F35" s="1496"/>
      <c r="G35" s="1496"/>
      <c r="H35" s="1" t="s">
        <v>458</v>
      </c>
      <c r="I35" s="1"/>
      <c r="J35" s="1"/>
      <c r="K35" s="19" t="s">
        <v>195</v>
      </c>
      <c r="L35" s="1"/>
      <c r="M35" s="1212" t="s">
        <v>585</v>
      </c>
      <c r="N35" s="1212"/>
      <c r="O35" s="1212"/>
      <c r="P35" s="1497">
        <f>O11</f>
        <v>0</v>
      </c>
      <c r="Q35" s="1497"/>
      <c r="R35" s="1497"/>
      <c r="S35" s="9" t="s">
        <v>386</v>
      </c>
      <c r="T35" s="8" t="s">
        <v>478</v>
      </c>
      <c r="U35" s="1498">
        <f>E35*P35</f>
        <v>0</v>
      </c>
      <c r="V35" s="1498"/>
      <c r="W35" s="1498"/>
      <c r="X35" s="9" t="s">
        <v>479</v>
      </c>
    </row>
    <row r="36" spans="1:24" s="64" customFormat="1" ht="15.75" customHeight="1">
      <c r="A36" s="1"/>
      <c r="B36" s="2"/>
      <c r="C36" s="1"/>
      <c r="D36" s="130" t="s">
        <v>586</v>
      </c>
      <c r="E36" s="140"/>
      <c r="F36" s="140"/>
      <c r="G36" s="140"/>
      <c r="H36" s="1"/>
      <c r="I36" s="1"/>
      <c r="J36" s="1"/>
      <c r="K36" s="19"/>
      <c r="L36" s="1"/>
      <c r="M36" s="20"/>
      <c r="N36" s="20"/>
      <c r="O36" s="20"/>
      <c r="P36" s="65"/>
      <c r="Q36" s="65"/>
      <c r="R36" s="65"/>
      <c r="S36" s="9"/>
      <c r="T36" s="8"/>
      <c r="U36" s="47"/>
      <c r="V36" s="47"/>
      <c r="W36" s="47"/>
      <c r="X36" s="9"/>
    </row>
    <row r="37" spans="1:24" s="64" customFormat="1" ht="15.75" customHeight="1">
      <c r="A37" s="1"/>
      <c r="B37" s="2"/>
      <c r="C37" s="1"/>
      <c r="D37" s="18" t="s">
        <v>457</v>
      </c>
      <c r="E37" s="1496">
        <v>54180</v>
      </c>
      <c r="F37" s="1496"/>
      <c r="G37" s="1496"/>
      <c r="H37" s="1" t="s">
        <v>458</v>
      </c>
      <c r="I37" s="1"/>
      <c r="J37" s="1"/>
      <c r="K37" s="19" t="s">
        <v>195</v>
      </c>
      <c r="L37" s="1"/>
      <c r="M37" s="1212" t="s">
        <v>587</v>
      </c>
      <c r="N37" s="1212"/>
      <c r="O37" s="1212"/>
      <c r="P37" s="1497">
        <f>O12</f>
        <v>0</v>
      </c>
      <c r="Q37" s="1497"/>
      <c r="R37" s="1497"/>
      <c r="S37" s="9" t="s">
        <v>386</v>
      </c>
      <c r="T37" s="8" t="s">
        <v>478</v>
      </c>
      <c r="U37" s="1498">
        <f>E37*P37</f>
        <v>0</v>
      </c>
      <c r="V37" s="1498"/>
      <c r="W37" s="1498"/>
      <c r="X37" s="9" t="s">
        <v>479</v>
      </c>
    </row>
    <row r="38" spans="1:24" ht="15.75" customHeight="1">
      <c r="B38" s="2"/>
      <c r="D38" s="18"/>
      <c r="E38" s="146"/>
      <c r="F38" s="146"/>
      <c r="G38" s="146"/>
      <c r="K38" s="19"/>
      <c r="M38" s="20"/>
      <c r="N38" s="20"/>
      <c r="O38" s="20"/>
      <c r="P38" s="66"/>
      <c r="Q38" s="66"/>
      <c r="R38" s="66"/>
      <c r="S38" s="9"/>
      <c r="T38" s="8"/>
      <c r="U38" s="139"/>
      <c r="V38" s="139"/>
      <c r="W38" s="139"/>
      <c r="X38" s="9"/>
    </row>
    <row r="39" spans="1:24" ht="15.95" customHeight="1">
      <c r="B39" s="2"/>
      <c r="C39" s="1" t="s">
        <v>588</v>
      </c>
      <c r="L39" s="1195"/>
      <c r="M39" s="1195"/>
      <c r="N39" s="1195"/>
      <c r="O39" s="1195"/>
      <c r="P39" s="18"/>
      <c r="Q39" s="18"/>
      <c r="R39" s="18"/>
      <c r="S39" s="9"/>
      <c r="T39" s="2"/>
      <c r="X39" s="9"/>
    </row>
    <row r="40" spans="1:24" ht="8.25" customHeight="1">
      <c r="B40" s="2"/>
      <c r="L40" s="19"/>
      <c r="M40" s="19"/>
      <c r="N40" s="19"/>
      <c r="O40" s="19"/>
      <c r="P40" s="18"/>
      <c r="Q40" s="18"/>
      <c r="R40" s="18"/>
      <c r="S40" s="9"/>
      <c r="T40" s="2"/>
      <c r="X40" s="9"/>
    </row>
    <row r="41" spans="1:24" ht="15.95" customHeight="1">
      <c r="B41" s="2"/>
      <c r="D41" s="1" t="s">
        <v>424</v>
      </c>
      <c r="E41" s="1182" t="s">
        <v>589</v>
      </c>
      <c r="F41" s="1182"/>
      <c r="G41" s="1182"/>
      <c r="H41" s="1182"/>
      <c r="M41" s="893" t="s">
        <v>590</v>
      </c>
      <c r="N41" s="893"/>
      <c r="O41" s="893"/>
      <c r="P41" s="1499">
        <f>R19</f>
        <v>0</v>
      </c>
      <c r="Q41" s="1499"/>
      <c r="R41" s="1499"/>
      <c r="S41" s="9" t="s">
        <v>386</v>
      </c>
      <c r="T41" s="8" t="s">
        <v>478</v>
      </c>
      <c r="U41" s="1500"/>
      <c r="V41" s="1500"/>
      <c r="W41" s="1500"/>
      <c r="X41" s="9" t="s">
        <v>479</v>
      </c>
    </row>
    <row r="42" spans="1:24" ht="8.25" customHeight="1">
      <c r="B42" s="2"/>
      <c r="E42" s="20"/>
      <c r="F42" s="20"/>
      <c r="G42" s="20"/>
      <c r="H42" s="20"/>
      <c r="M42" s="130"/>
      <c r="N42" s="130"/>
      <c r="O42" s="130"/>
      <c r="P42" s="66"/>
      <c r="Q42" s="66"/>
      <c r="R42" s="66"/>
      <c r="S42" s="9"/>
      <c r="T42" s="8"/>
      <c r="U42" s="139"/>
      <c r="V42" s="139"/>
      <c r="W42" s="139"/>
      <c r="X42" s="9"/>
    </row>
    <row r="43" spans="1:24" ht="15.95" customHeight="1">
      <c r="B43" s="2"/>
      <c r="D43" s="1" t="s">
        <v>426</v>
      </c>
      <c r="E43" s="1495" t="s">
        <v>591</v>
      </c>
      <c r="F43" s="1495"/>
      <c r="G43" s="1495"/>
      <c r="H43" s="1495"/>
      <c r="P43" s="18"/>
      <c r="Q43" s="18"/>
      <c r="R43" s="18"/>
      <c r="S43" s="9"/>
      <c r="T43" s="2"/>
      <c r="X43" s="9"/>
    </row>
    <row r="44" spans="1:24" ht="15.95" customHeight="1">
      <c r="B44" s="2"/>
      <c r="D44" s="18" t="s">
        <v>457</v>
      </c>
      <c r="E44" s="1496"/>
      <c r="F44" s="1496"/>
      <c r="G44" s="1496"/>
      <c r="H44" s="1" t="s">
        <v>458</v>
      </c>
      <c r="K44" s="19" t="s">
        <v>195</v>
      </c>
      <c r="M44" s="1212" t="s">
        <v>592</v>
      </c>
      <c r="N44" s="1212"/>
      <c r="O44" s="1212"/>
      <c r="P44" s="1499">
        <f>H19</f>
        <v>0</v>
      </c>
      <c r="Q44" s="1499"/>
      <c r="R44" s="1499"/>
      <c r="S44" s="9" t="s">
        <v>386</v>
      </c>
      <c r="T44" s="8" t="s">
        <v>478</v>
      </c>
      <c r="U44" s="1500">
        <f>E44*P44</f>
        <v>0</v>
      </c>
      <c r="V44" s="1500"/>
      <c r="W44" s="1500"/>
      <c r="X44" s="9" t="s">
        <v>479</v>
      </c>
    </row>
    <row r="45" spans="1:24" ht="15.95" customHeight="1">
      <c r="B45" s="2"/>
      <c r="D45" s="18"/>
      <c r="E45" s="1514" t="s">
        <v>633</v>
      </c>
      <c r="F45" s="1514"/>
      <c r="G45" s="1514"/>
      <c r="H45" s="1514"/>
      <c r="I45" s="1514"/>
      <c r="J45" s="1514"/>
      <c r="K45" s="1514"/>
      <c r="L45" s="1514"/>
      <c r="M45" s="1514"/>
      <c r="N45" s="1514"/>
      <c r="O45" s="1514"/>
      <c r="P45" s="66"/>
      <c r="Q45" s="66"/>
      <c r="R45" s="66"/>
      <c r="S45" s="9"/>
      <c r="T45" s="8"/>
      <c r="U45" s="139"/>
      <c r="V45" s="139"/>
      <c r="W45" s="139"/>
      <c r="X45" s="9"/>
    </row>
    <row r="46" spans="1:24" ht="8.25" customHeight="1">
      <c r="B46" s="2"/>
      <c r="D46" s="18"/>
      <c r="E46" s="146"/>
      <c r="F46" s="146"/>
      <c r="G46" s="146"/>
      <c r="K46" s="19"/>
      <c r="M46" s="20"/>
      <c r="N46" s="20"/>
      <c r="O46" s="20"/>
      <c r="P46" s="66"/>
      <c r="Q46" s="66"/>
      <c r="R46" s="66"/>
      <c r="S46" s="9"/>
      <c r="T46" s="8"/>
      <c r="U46" s="139"/>
      <c r="V46" s="139"/>
      <c r="W46" s="139"/>
      <c r="X46" s="9"/>
    </row>
    <row r="47" spans="1:24" ht="15.95" customHeight="1">
      <c r="B47" s="2"/>
      <c r="C47" s="1" t="s">
        <v>594</v>
      </c>
      <c r="P47" s="18"/>
      <c r="Q47" s="18"/>
      <c r="R47" s="18"/>
      <c r="S47" s="9"/>
      <c r="T47" s="8" t="s">
        <v>478</v>
      </c>
      <c r="U47" s="1500"/>
      <c r="V47" s="1500"/>
      <c r="W47" s="1500"/>
      <c r="X47" s="9" t="s">
        <v>479</v>
      </c>
    </row>
    <row r="48" spans="1:24" ht="8.25" customHeight="1">
      <c r="B48" s="2"/>
      <c r="P48" s="18"/>
      <c r="Q48" s="18"/>
      <c r="R48" s="18"/>
      <c r="S48" s="9"/>
      <c r="T48" s="8"/>
      <c r="U48" s="139"/>
      <c r="V48" s="139"/>
      <c r="W48" s="139"/>
      <c r="X48" s="9"/>
    </row>
    <row r="49" spans="2:24" ht="15.95" customHeight="1">
      <c r="B49" s="2"/>
      <c r="C49" s="1" t="s">
        <v>595</v>
      </c>
      <c r="P49" s="18"/>
      <c r="Q49" s="18"/>
      <c r="R49" s="18"/>
      <c r="S49" s="9"/>
      <c r="T49" s="2"/>
      <c r="X49" s="9"/>
    </row>
    <row r="50" spans="2:24" ht="15.95" customHeight="1">
      <c r="B50" s="2"/>
      <c r="D50" s="18" t="s">
        <v>457</v>
      </c>
      <c r="E50" s="1504">
        <v>27640</v>
      </c>
      <c r="F50" s="1504"/>
      <c r="G50" s="1504"/>
      <c r="H50" s="1" t="s">
        <v>476</v>
      </c>
      <c r="K50" s="19" t="s">
        <v>195</v>
      </c>
      <c r="M50" s="893" t="s">
        <v>596</v>
      </c>
      <c r="N50" s="893"/>
      <c r="O50" s="893"/>
      <c r="P50" s="1499">
        <f>U22</f>
        <v>0</v>
      </c>
      <c r="Q50" s="1499"/>
      <c r="R50" s="1499"/>
      <c r="S50" s="9" t="s">
        <v>386</v>
      </c>
      <c r="T50" s="8" t="s">
        <v>478</v>
      </c>
      <c r="U50" s="1500">
        <f>E50*P50</f>
        <v>0</v>
      </c>
      <c r="V50" s="1500"/>
      <c r="W50" s="1500"/>
      <c r="X50" s="9" t="s">
        <v>479</v>
      </c>
    </row>
    <row r="51" spans="2:24" ht="8.25" customHeight="1">
      <c r="B51" s="2"/>
      <c r="D51" s="18"/>
      <c r="E51" s="146"/>
      <c r="F51" s="146"/>
      <c r="G51" s="146"/>
      <c r="K51" s="19"/>
      <c r="M51" s="130"/>
      <c r="N51" s="130"/>
      <c r="O51" s="130"/>
      <c r="P51" s="66"/>
      <c r="Q51" s="66"/>
      <c r="R51" s="66"/>
      <c r="S51" s="9"/>
      <c r="T51" s="8"/>
      <c r="U51" s="139"/>
      <c r="V51" s="139"/>
      <c r="W51" s="139"/>
      <c r="X51" s="9"/>
    </row>
    <row r="52" spans="2:24" ht="15.95" customHeight="1">
      <c r="B52" s="2"/>
      <c r="C52" s="1" t="s">
        <v>597</v>
      </c>
      <c r="P52" s="18"/>
      <c r="Q52" s="18"/>
      <c r="R52" s="18"/>
      <c r="S52" s="9"/>
      <c r="T52" s="2"/>
      <c r="X52" s="9"/>
    </row>
    <row r="53" spans="2:24" ht="15.95" customHeight="1">
      <c r="B53" s="2"/>
      <c r="D53" s="18" t="s">
        <v>457</v>
      </c>
      <c r="E53" s="1504">
        <v>4000</v>
      </c>
      <c r="F53" s="1504"/>
      <c r="G53" s="1504"/>
      <c r="H53" s="1" t="s">
        <v>458</v>
      </c>
      <c r="K53" s="19" t="s">
        <v>195</v>
      </c>
      <c r="M53" s="1212" t="s">
        <v>598</v>
      </c>
      <c r="N53" s="1212"/>
      <c r="O53" s="1212"/>
      <c r="P53" s="1499">
        <f>O11+O12</f>
        <v>0</v>
      </c>
      <c r="Q53" s="1499"/>
      <c r="R53" s="1499"/>
      <c r="S53" s="9" t="s">
        <v>386</v>
      </c>
      <c r="T53" s="8" t="s">
        <v>478</v>
      </c>
      <c r="U53" s="1500">
        <f>E53*P53</f>
        <v>0</v>
      </c>
      <c r="V53" s="1500"/>
      <c r="W53" s="1500"/>
      <c r="X53" s="9" t="s">
        <v>479</v>
      </c>
    </row>
    <row r="54" spans="2:24" ht="8.25" customHeight="1">
      <c r="B54" s="2"/>
      <c r="D54" s="18"/>
      <c r="E54" s="146"/>
      <c r="F54" s="146"/>
      <c r="G54" s="146"/>
      <c r="K54" s="19"/>
      <c r="P54" s="66"/>
      <c r="Q54" s="66"/>
      <c r="R54" s="66"/>
      <c r="S54" s="9"/>
      <c r="T54" s="8"/>
      <c r="U54" s="139"/>
      <c r="V54" s="139"/>
      <c r="W54" s="139"/>
      <c r="X54" s="9"/>
    </row>
    <row r="55" spans="2:24" ht="15.95" customHeight="1">
      <c r="B55" s="2"/>
      <c r="C55" s="1" t="s">
        <v>599</v>
      </c>
      <c r="P55" s="18"/>
      <c r="Q55" s="18"/>
      <c r="R55" s="18"/>
      <c r="S55" s="9"/>
      <c r="T55" s="8" t="s">
        <v>478</v>
      </c>
      <c r="U55" s="1500"/>
      <c r="V55" s="1500"/>
      <c r="W55" s="1500"/>
      <c r="X55" s="9" t="s">
        <v>479</v>
      </c>
    </row>
    <row r="56" spans="2:24" ht="8.25" customHeight="1">
      <c r="B56" s="2"/>
      <c r="D56" s="18"/>
      <c r="E56" s="146"/>
      <c r="F56" s="146"/>
      <c r="G56" s="146"/>
      <c r="K56" s="19"/>
      <c r="P56" s="66"/>
      <c r="Q56" s="66"/>
      <c r="R56" s="66"/>
      <c r="S56" s="9"/>
      <c r="T56" s="8"/>
      <c r="U56" s="139"/>
      <c r="V56" s="139"/>
      <c r="W56" s="139"/>
      <c r="X56" s="9"/>
    </row>
    <row r="57" spans="2:24" ht="15.95" customHeight="1">
      <c r="B57" s="2"/>
      <c r="C57" s="108" t="s">
        <v>600</v>
      </c>
      <c r="D57" s="19"/>
      <c r="E57" s="20"/>
      <c r="F57" s="20"/>
      <c r="G57" s="20"/>
      <c r="H57" s="20"/>
      <c r="I57" s="20"/>
      <c r="M57" s="146"/>
      <c r="O57" s="146"/>
      <c r="P57" s="146"/>
      <c r="Q57" s="146"/>
      <c r="R57" s="146"/>
      <c r="S57" s="9"/>
      <c r="T57" s="8"/>
      <c r="U57" s="139"/>
      <c r="V57" s="139"/>
      <c r="W57" s="139"/>
      <c r="X57" s="9"/>
    </row>
    <row r="58" spans="2:24" ht="15.95" customHeight="1">
      <c r="B58" s="11"/>
      <c r="C58" s="108" t="s">
        <v>601</v>
      </c>
      <c r="D58" s="3"/>
      <c r="E58" s="4"/>
      <c r="F58" s="4"/>
      <c r="G58" s="4"/>
      <c r="H58" s="4"/>
      <c r="I58" s="4"/>
      <c r="J58" s="5"/>
      <c r="K58" s="5"/>
      <c r="L58" s="5"/>
      <c r="M58" s="6"/>
      <c r="N58" s="5"/>
      <c r="O58" s="6"/>
      <c r="P58" s="7"/>
      <c r="Q58" s="7"/>
      <c r="R58" s="7"/>
      <c r="S58" s="43"/>
      <c r="T58" s="46"/>
      <c r="U58" s="67"/>
      <c r="V58" s="67"/>
      <c r="W58" s="67"/>
      <c r="X58" s="43"/>
    </row>
    <row r="59" spans="2:24" ht="15.95" customHeight="1">
      <c r="B59" s="1501" t="s">
        <v>602</v>
      </c>
      <c r="C59" s="1481"/>
      <c r="D59" s="1481"/>
      <c r="E59" s="1481"/>
      <c r="F59" s="1481"/>
      <c r="G59" s="1481"/>
      <c r="H59" s="1481"/>
      <c r="I59" s="1481"/>
      <c r="J59" s="1481"/>
      <c r="K59" s="1481"/>
      <c r="L59" s="1481"/>
      <c r="M59" s="1481"/>
      <c r="N59" s="1481"/>
      <c r="O59" s="1481"/>
      <c r="P59" s="1481"/>
      <c r="Q59" s="1481"/>
      <c r="R59" s="1481"/>
      <c r="S59" s="1502"/>
      <c r="T59" s="145" t="s">
        <v>478</v>
      </c>
      <c r="U59" s="1503">
        <f>U35+U37+U41+U44+U47+U50+U53+U55</f>
        <v>0</v>
      </c>
      <c r="V59" s="1503"/>
      <c r="W59" s="1503"/>
      <c r="X59" s="14" t="s">
        <v>479</v>
      </c>
    </row>
    <row r="60" spans="2:24" ht="27.75" customHeight="1">
      <c r="B60" s="68"/>
      <c r="C60" s="68"/>
      <c r="D60" s="68"/>
      <c r="E60" s="68"/>
      <c r="F60" s="68"/>
      <c r="G60" s="68"/>
      <c r="H60" s="68"/>
      <c r="I60" s="68"/>
      <c r="J60" s="68"/>
      <c r="K60" s="68"/>
      <c r="L60" s="68"/>
      <c r="M60" s="68"/>
      <c r="N60" s="68"/>
      <c r="O60" s="68"/>
      <c r="P60" s="68"/>
      <c r="Q60" s="68"/>
      <c r="R60" s="68"/>
      <c r="S60" s="68"/>
      <c r="T60" s="68"/>
      <c r="U60" s="68"/>
      <c r="V60" s="68"/>
      <c r="W60" s="68"/>
      <c r="X60" s="68"/>
    </row>
    <row r="61" spans="2:24" ht="18.75" customHeight="1">
      <c r="B61" s="69"/>
      <c r="C61" s="69"/>
      <c r="D61" s="69"/>
      <c r="E61" s="69"/>
      <c r="F61" s="69"/>
      <c r="G61" s="69"/>
      <c r="H61" s="69"/>
      <c r="I61" s="69"/>
      <c r="J61" s="69"/>
      <c r="K61" s="69"/>
      <c r="L61" s="69"/>
      <c r="M61" s="69"/>
      <c r="N61" s="69"/>
      <c r="O61" s="69"/>
      <c r="P61" s="69"/>
      <c r="Q61" s="69"/>
      <c r="R61" s="69"/>
      <c r="S61" s="69"/>
      <c r="T61" s="69"/>
      <c r="U61" s="69"/>
      <c r="V61" s="69"/>
      <c r="W61" s="69"/>
      <c r="X61" s="69"/>
    </row>
    <row r="62" spans="2:24" ht="18.75" customHeight="1">
      <c r="B62" s="70"/>
      <c r="C62" s="70"/>
      <c r="D62" s="70"/>
      <c r="E62" s="70"/>
      <c r="F62" s="70"/>
      <c r="G62" s="70"/>
      <c r="H62" s="70"/>
      <c r="I62" s="70"/>
      <c r="J62" s="70"/>
      <c r="K62" s="70"/>
      <c r="L62" s="70"/>
      <c r="M62" s="70"/>
      <c r="N62" s="70"/>
      <c r="O62" s="70"/>
      <c r="P62" s="70"/>
      <c r="Q62" s="70"/>
      <c r="R62" s="70"/>
      <c r="S62" s="70"/>
      <c r="T62" s="70"/>
      <c r="U62" s="70"/>
      <c r="V62" s="70"/>
      <c r="W62" s="70"/>
      <c r="X62" s="70"/>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A3:X3"/>
    <mergeCell ref="N6:X6"/>
    <mergeCell ref="B9:M10"/>
    <mergeCell ref="N9:X10"/>
    <mergeCell ref="B11:M11"/>
    <mergeCell ref="O11:W11"/>
    <mergeCell ref="N25:T25"/>
    <mergeCell ref="U25:W25"/>
    <mergeCell ref="O12:W12"/>
    <mergeCell ref="B13:M13"/>
    <mergeCell ref="O13:W13"/>
    <mergeCell ref="B14:M14"/>
    <mergeCell ref="P14:W14"/>
    <mergeCell ref="H19:J19"/>
    <mergeCell ref="R19:T19"/>
    <mergeCell ref="B20:X20"/>
    <mergeCell ref="P22:S23"/>
    <mergeCell ref="T22:T23"/>
    <mergeCell ref="U22:W23"/>
    <mergeCell ref="X22:X23"/>
    <mergeCell ref="E35:G35"/>
    <mergeCell ref="M35:O35"/>
    <mergeCell ref="P35:R35"/>
    <mergeCell ref="U35:W35"/>
    <mergeCell ref="E37:G37"/>
    <mergeCell ref="M37:O37"/>
    <mergeCell ref="P37:R37"/>
    <mergeCell ref="U37:W37"/>
    <mergeCell ref="U47:W47"/>
    <mergeCell ref="L39:O39"/>
    <mergeCell ref="E41:H41"/>
    <mergeCell ref="M41:O41"/>
    <mergeCell ref="P41:R41"/>
    <mergeCell ref="U41:W41"/>
    <mergeCell ref="E43:H43"/>
    <mergeCell ref="E44:G44"/>
    <mergeCell ref="M44:O44"/>
    <mergeCell ref="P44:R44"/>
    <mergeCell ref="U44:W44"/>
    <mergeCell ref="E45:O45"/>
    <mergeCell ref="U55:W55"/>
    <mergeCell ref="B59:S59"/>
    <mergeCell ref="U59:W59"/>
    <mergeCell ref="E50:G50"/>
    <mergeCell ref="M50:O50"/>
    <mergeCell ref="P50:R50"/>
    <mergeCell ref="U50:W50"/>
    <mergeCell ref="E53:G53"/>
    <mergeCell ref="M53:O53"/>
    <mergeCell ref="P53:R53"/>
    <mergeCell ref="U53:W53"/>
  </mergeCells>
  <phoneticPr fontId="4"/>
  <printOptions horizontalCentered="1"/>
  <pageMargins left="0.51181102362204722" right="0.39370078740157483" top="0.59055118110236227" bottom="0.59055118110236227" header="0.51181102362204722" footer="0.51181102362204722"/>
  <pageSetup paperSize="9" scale="96" orientation="portrait" r:id="rId1"/>
  <headerFooter alignWithMargins="0"/>
  <rowBreaks count="1" manualBreakCount="1">
    <brk id="59" max="2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0d08088d-5390-484d-8b3a-e28c518d54ac">
      <UserInfo>
        <DisplayName/>
        <AccountId xsi:nil="true"/>
        <AccountType/>
      </UserInfo>
    </Owner>
    <lcf76f155ced4ddcb4097134ff3c332f xmlns="0d08088d-5390-484d-8b3a-e28c518d54ac">
      <Terms xmlns="http://schemas.microsoft.com/office/infopath/2007/PartnerControls"/>
    </lcf76f155ced4ddcb4097134ff3c332f>
    <_Flow_SignoffStatus xmlns="0d08088d-5390-484d-8b3a-e28c518d54a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D44F35C49B2B34E9919CA9FABB13DB9" ma:contentTypeVersion="16" ma:contentTypeDescription="新しいドキュメントを作成します。" ma:contentTypeScope="" ma:versionID="8d078584755614e33b16483791b01ef2">
  <xsd:schema xmlns:xsd="http://www.w3.org/2001/XMLSchema" xmlns:xs="http://www.w3.org/2001/XMLSchema" xmlns:p="http://schemas.microsoft.com/office/2006/metadata/properties" xmlns:ns2="0d08088d-5390-484d-8b3a-e28c518d54ac" xmlns:ns3="85e6e18b-26c1-4122-9e79-e6c53ac26d53" targetNamespace="http://schemas.microsoft.com/office/2006/metadata/properties" ma:root="true" ma:fieldsID="fc6875e4fb642f97e3a52854efe838a9" ns2:_="" ns3:_="">
    <xsd:import namespace="0d08088d-5390-484d-8b3a-e28c518d54ac"/>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08088d-5390-484d-8b3a-e28c518d54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627f__x8a8d__x306e__x72b6__x614b_">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532c6e-af04-4448-9fdc-58b009460f94}"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EBF3B6-2127-407B-A070-0EE32B26BB40}">
  <ds:schemaRefs>
    <ds:schemaRef ds:uri="http://purl.org/dc/elements/1.1/"/>
    <ds:schemaRef ds:uri="http://schemas.openxmlformats.org/package/2006/metadata/core-properties"/>
    <ds:schemaRef ds:uri="http://purl.org/dc/terms/"/>
    <ds:schemaRef ds:uri="0d08088d-5390-484d-8b3a-e28c518d54ac"/>
    <ds:schemaRef ds:uri="http://schemas.microsoft.com/office/infopath/2007/PartnerControls"/>
    <ds:schemaRef ds:uri="http://schemas.microsoft.com/office/2006/documentManagement/types"/>
    <ds:schemaRef ds:uri="85e6e18b-26c1-4122-9e79-e6c53ac26d53"/>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8B8DFEE-4C52-4A0A-B395-F1DB335634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08088d-5390-484d-8b3a-e28c518d54ac"/>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0F4CC4-D9DD-4216-ACCC-6216DE3326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34</vt:i4>
      </vt:variant>
      <vt:variant>
        <vt:lpstr>名前付き一覧</vt:lpstr>
      </vt:variant>
      <vt:variant>
        <vt:i4>30</vt:i4>
      </vt:variant>
    </vt:vector>
  </HeadingPairs>
  <TitlesOfParts>
    <vt:vector size="64" baseType="lpstr">
      <vt:lpstr>Sheet1</vt:lpstr>
      <vt:lpstr>様式リスト</vt:lpstr>
      <vt:lpstr>申請書様式⇒</vt:lpstr>
      <vt:lpstr>第2号様式</vt:lpstr>
      <vt:lpstr>基準額算出（特定行為）</vt:lpstr>
      <vt:lpstr>【記載例】第2号様式別紙1（所要額調書、対象経費内訳）</vt:lpstr>
      <vt:lpstr>第2号様式別紙1-1（所要額調書、対象経費内訳）</vt:lpstr>
      <vt:lpstr>第2号様式別紙1-2（所要額調書、対象経費内訳 ）</vt:lpstr>
      <vt:lpstr>第2号様式別紙2-1（臨床研修（医師）事業計画書）</vt:lpstr>
      <vt:lpstr>第2号様式別紙2-1（臨床研修（医師）事業計画書）附表A1</vt:lpstr>
      <vt:lpstr>第2号様式別紙2-1（臨床研修（医師）事業計画書）附表A2</vt:lpstr>
      <vt:lpstr>第2号様式別紙2-2（臨床研修（医師）事業計画書）</vt:lpstr>
      <vt:lpstr>第2号様式別紙2-3（臨床研修（医師）事業計画書）</vt:lpstr>
      <vt:lpstr>基準額算出（臨床研修（医師））</vt:lpstr>
      <vt:lpstr>第2号様式別紙2-4（臨床研修（医師）事業計画書）</vt:lpstr>
      <vt:lpstr>第2号様式別紙2-5（臨床研修（医師）事業計画書）</vt:lpstr>
      <vt:lpstr>第3号様式</vt:lpstr>
      <vt:lpstr>精算書様式⇒</vt:lpstr>
      <vt:lpstr>第4号様式</vt:lpstr>
      <vt:lpstr>第4号様式別紙1（精算書、対象経費内訳）</vt:lpstr>
      <vt:lpstr>【記載例】第4号様式別紙1（精算書、対象経費内訳）</vt:lpstr>
      <vt:lpstr>第4号様式別紙2-1（臨床研修（医師）実績報告）</vt:lpstr>
      <vt:lpstr>第4号様式別紙2-1（臨床研修（医師）実績報告）附表 A1</vt:lpstr>
      <vt:lpstr>第4号様式別紙2-1（臨床研修（医師）実績報告）附表 A2</vt:lpstr>
      <vt:lpstr>第4号様式別紙2-2（臨床研修（医師）実績報告）</vt:lpstr>
      <vt:lpstr>第4号様式別紙2-3（臨床研修（医師）実績報告）</vt:lpstr>
      <vt:lpstr>第4号様式別紙2-4（臨床研修（医師）実績報告）</vt:lpstr>
      <vt:lpstr>第4号様式別紙2-5（臨床研修（医師）実績報告）</vt:lpstr>
      <vt:lpstr>基準額算出（臨床研修（歯科））</vt:lpstr>
      <vt:lpstr>別紙様式 3-2</vt:lpstr>
      <vt:lpstr>別紙様式 3-３</vt:lpstr>
      <vt:lpstr>基準額算出（特定行為精算）</vt:lpstr>
      <vt:lpstr>基準額算出（臨床研修（医師）精算）</vt:lpstr>
      <vt:lpstr>基準額算出（臨床研修（歯科）精算）</vt:lpstr>
      <vt:lpstr>'【記載例】第2号様式別紙1（所要額調書、対象経費内訳）'!Print_Area</vt:lpstr>
      <vt:lpstr>'【記載例】第4号様式別紙1（精算書、対象経費内訳）'!Print_Area</vt:lpstr>
      <vt:lpstr>'基準額算出（特定行為）'!Print_Area</vt:lpstr>
      <vt:lpstr>'基準額算出（特定行為精算）'!Print_Area</vt:lpstr>
      <vt:lpstr>'基準額算出（臨床研修（医師））'!Print_Area</vt:lpstr>
      <vt:lpstr>'基準額算出（臨床研修（医師）精算）'!Print_Area</vt:lpstr>
      <vt:lpstr>'基準額算出（臨床研修（歯科））'!Print_Area</vt:lpstr>
      <vt:lpstr>'基準額算出（臨床研修（歯科）精算）'!Print_Area</vt:lpstr>
      <vt:lpstr>第2号様式!Print_Area</vt:lpstr>
      <vt:lpstr>'第2号様式別紙1-1（所要額調書、対象経費内訳）'!Print_Area</vt:lpstr>
      <vt:lpstr>'第2号様式別紙1-2（所要額調書、対象経費内訳 ）'!Print_Area</vt:lpstr>
      <vt:lpstr>'第2号様式別紙2-1（臨床研修（医師）事業計画書）'!Print_Area</vt:lpstr>
      <vt:lpstr>'第2号様式別紙2-1（臨床研修（医師）事業計画書）附表A1'!Print_Area</vt:lpstr>
      <vt:lpstr>'第2号様式別紙2-1（臨床研修（医師）事業計画書）附表A2'!Print_Area</vt:lpstr>
      <vt:lpstr>'第2号様式別紙2-2（臨床研修（医師）事業計画書）'!Print_Area</vt:lpstr>
      <vt:lpstr>'第2号様式別紙2-3（臨床研修（医師）事業計画書）'!Print_Area</vt:lpstr>
      <vt:lpstr>'第2号様式別紙2-4（臨床研修（医師）事業計画書）'!Print_Area</vt:lpstr>
      <vt:lpstr>'第2号様式別紙2-5（臨床研修（医師）事業計画書）'!Print_Area</vt:lpstr>
      <vt:lpstr>第3号様式!Print_Area</vt:lpstr>
      <vt:lpstr>第4号様式!Print_Area</vt:lpstr>
      <vt:lpstr>'第4号様式別紙1（精算書、対象経費内訳）'!Print_Area</vt:lpstr>
      <vt:lpstr>'第4号様式別紙2-1（臨床研修（医師）実績報告）'!Print_Area</vt:lpstr>
      <vt:lpstr>'第4号様式別紙2-1（臨床研修（医師）実績報告）附表 A1'!Print_Area</vt:lpstr>
      <vt:lpstr>'第4号様式別紙2-1（臨床研修（医師）実績報告）附表 A2'!Print_Area</vt:lpstr>
      <vt:lpstr>'第4号様式別紙2-2（臨床研修（医師）実績報告）'!Print_Area</vt:lpstr>
      <vt:lpstr>'第4号様式別紙2-3（臨床研修（医師）実績報告）'!Print_Area</vt:lpstr>
      <vt:lpstr>'第4号様式別紙2-4（臨床研修（医師）実績報告）'!Print_Area</vt:lpstr>
      <vt:lpstr>'第4号様式別紙2-5（臨床研修（医師）実績報告）'!Print_Area</vt:lpstr>
      <vt:lpstr>'別紙様式 3-2'!Print_Area</vt:lpstr>
      <vt:lpstr>'別紙様式 3-３'!Print_Area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0x010100ED44F35C49B2B34E9919CA9FABB13DB9</vt:lpwstr>
  </property>
  <property fmtid="{D5CDD505-2E9C-101B-9397-08002B2CF9AE}" pid="3" name="MediaServiceImageTags">
    <vt:lpwstr/>
  </property>
</Properties>
</file>